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14475" windowHeight="7020" tabRatio="821" activeTab="0"/>
  </bookViews>
  <sheets>
    <sheet name="第１表（その１）" sheetId="1" r:id="rId1"/>
    <sheet name="第１表（その２）" sheetId="2" r:id="rId2"/>
    <sheet name="第２表（その１）" sheetId="3" r:id="rId3"/>
    <sheet name="第２表（その２）" sheetId="4" r:id="rId4"/>
    <sheet name="第２表（その３）" sheetId="5" r:id="rId5"/>
    <sheet name="第２表（その４）" sheetId="6" r:id="rId6"/>
    <sheet name="第２表（その５）" sheetId="7" r:id="rId7"/>
  </sheets>
  <definedNames>
    <definedName name="_xlnm.Print_Area" localSheetId="0">'第１表（その１）'!$A$1:$AB$29</definedName>
    <definedName name="_xlnm.Print_Area" localSheetId="1">'第１表（その２）'!$A$1:$M$29</definedName>
    <definedName name="_xlnm.Print_Area" localSheetId="2">'第２表（その１）'!$A$1:$V$58</definedName>
    <definedName name="_xlnm.Print_Area" localSheetId="3">'第２表（その２）'!$A$1:$W$59</definedName>
    <definedName name="_xlnm.Print_Area" localSheetId="4">'第２表（その３）'!$A$1:$K$28</definedName>
    <definedName name="_xlnm.Print_Area" localSheetId="5">'第２表（その４）'!$A$1:$N$57</definedName>
    <definedName name="_xlnm.Print_Area" localSheetId="6">'第２表（その５）'!$A$1:$J$29</definedName>
  </definedNames>
  <calcPr calcMode="manual" fullCalcOnLoad="1"/>
</workbook>
</file>

<file path=xl/sharedStrings.xml><?xml version="1.0" encoding="utf-8"?>
<sst xmlns="http://schemas.openxmlformats.org/spreadsheetml/2006/main" count="1055" uniqueCount="259">
  <si>
    <t>［事業年報Ａ表］</t>
  </si>
  <si>
    <t>（単位：円）</t>
  </si>
  <si>
    <t>世帯数</t>
  </si>
  <si>
    <t>事務職員数</t>
  </si>
  <si>
    <t>一部負担</t>
  </si>
  <si>
    <t>その他の保険給付</t>
  </si>
  <si>
    <t>保険者名</t>
  </si>
  <si>
    <t>割　　合</t>
  </si>
  <si>
    <t>本年度末</t>
  </si>
  <si>
    <t>専任</t>
  </si>
  <si>
    <t>兼任</t>
  </si>
  <si>
    <t>（％）</t>
  </si>
  <si>
    <t>出産育児</t>
  </si>
  <si>
    <t>葬祭</t>
  </si>
  <si>
    <t>その他</t>
  </si>
  <si>
    <t>現　　在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</si>
  <si>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</si>
  <si>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</si>
  <si>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</si>
  <si>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</si>
  <si>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</si>
  <si>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</si>
  <si>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</si>
  <si>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</si>
  <si>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</si>
  <si>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</si>
  <si>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</si>
  <si>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</si>
  <si>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薬剤師国保</t>
  </si>
  <si>
    <t>組合計</t>
  </si>
  <si>
    <t>県　　計</t>
  </si>
  <si>
    <t>第１表　保険者別一般状況　（その２）　退職被保険者等分</t>
  </si>
  <si>
    <t>［事業年報Ｅ表］</t>
  </si>
  <si>
    <t>退職被保険者等の世帯数</t>
  </si>
  <si>
    <t>退職被保険者等数</t>
  </si>
  <si>
    <t>単独世帯</t>
  </si>
  <si>
    <t>混合世帯</t>
  </si>
  <si>
    <t>計</t>
  </si>
  <si>
    <t>本人</t>
  </si>
  <si>
    <t>家族</t>
  </si>
  <si>
    <t>第２表　保険者別経理状況　（その１）</t>
  </si>
  <si>
    <t>［事業年報Ｂ（１）表］</t>
  </si>
  <si>
    <t>収　　　　　　　　　　　　　　　　　　　　　　　　　　　　　　入</t>
  </si>
  <si>
    <t>保険料（税）</t>
  </si>
  <si>
    <t>一　　　般</t>
  </si>
  <si>
    <t>退職被保険者</t>
  </si>
  <si>
    <t>療養給付費等</t>
  </si>
  <si>
    <t>普通調整</t>
  </si>
  <si>
    <t>特別調整</t>
  </si>
  <si>
    <t>特別対策費</t>
  </si>
  <si>
    <t>療養給付費</t>
  </si>
  <si>
    <t>被保険者分</t>
  </si>
  <si>
    <t>等　　　　分</t>
  </si>
  <si>
    <t>負担金補助金</t>
  </si>
  <si>
    <t>交付金</t>
  </si>
  <si>
    <t>一時金等</t>
  </si>
  <si>
    <t>交　付　金</t>
  </si>
  <si>
    <t>繰　　　　入　　　　金</t>
  </si>
  <si>
    <t>繰越金</t>
  </si>
  <si>
    <t>その他の収入</t>
  </si>
  <si>
    <t>第２表　保険者別経理状況　（その２）</t>
  </si>
  <si>
    <t>支　　　　　　　　　　　　　　　　　　　　　　　出</t>
  </si>
  <si>
    <t>保　　　　険　　　　給　　　　付　　　　費</t>
  </si>
  <si>
    <t>総務費</t>
  </si>
  <si>
    <t>一　　般　　被　　保　　険　　者　　分</t>
  </si>
  <si>
    <t>退職被保険者等分</t>
  </si>
  <si>
    <t>療養費</t>
  </si>
  <si>
    <t>小計</t>
  </si>
  <si>
    <t>高額療養費</t>
  </si>
  <si>
    <t>移送費</t>
  </si>
  <si>
    <t>出産育児諸費</t>
  </si>
  <si>
    <t>葬祭諸費</t>
  </si>
  <si>
    <t>育児諸費</t>
  </si>
  <si>
    <t>事務費</t>
  </si>
  <si>
    <t>拠出金</t>
  </si>
  <si>
    <t>支　　出</t>
  </si>
  <si>
    <t>第２表　保険者別経理状況　（その３）</t>
  </si>
  <si>
    <t>収　　納　　状　　況</t>
  </si>
  <si>
    <t>収支差引残</t>
  </si>
  <si>
    <t>一　般　被　保　険　者　分</t>
  </si>
  <si>
    <t>保険料（税）計</t>
  </si>
  <si>
    <t>保険料（税）現年分</t>
  </si>
  <si>
    <t>保険料（税）滞納繰越分</t>
  </si>
  <si>
    <t>調定額</t>
  </si>
  <si>
    <t>収納額</t>
  </si>
  <si>
    <t>第２表　保険者別経理状況　（その４）退職被保険者等分</t>
  </si>
  <si>
    <t>合計</t>
  </si>
  <si>
    <t>医　療　給　付　費　</t>
  </si>
  <si>
    <t>保　険　料　（税）　収　納　状　況</t>
  </si>
  <si>
    <t>一定以上所得者</t>
  </si>
  <si>
    <t>（再掲）</t>
  </si>
  <si>
    <t>本年度末現在</t>
  </si>
  <si>
    <t>S30.11. 1</t>
  </si>
  <si>
    <t>S23.10. 1</t>
  </si>
  <si>
    <t>市町計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</si>
  <si>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</si>
  <si>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</si>
  <si>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</si>
  <si>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</si>
  <si>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</si>
  <si>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</si>
  <si>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</si>
  <si>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３０％</t>
  </si>
  <si>
    <t>傷病手当金
主 １日6,000
従 １日2,000</t>
  </si>
  <si>
    <t>若狭町</t>
  </si>
  <si>
    <t>その他</t>
  </si>
  <si>
    <t>被保険者総数</t>
  </si>
  <si>
    <t>一般被保険者数</t>
  </si>
  <si>
    <t>退職被保険者等数</t>
  </si>
  <si>
    <t>介護保険第２号被保険者数</t>
  </si>
  <si>
    <t>年度平均</t>
  </si>
  <si>
    <t>本年度末現在</t>
  </si>
  <si>
    <t>本年度末</t>
  </si>
  <si>
    <t>未就学児</t>
  </si>
  <si>
    <t>前期高齢者</t>
  </si>
  <si>
    <t>70歳以上一般</t>
  </si>
  <si>
    <t>H18. 2. 1</t>
  </si>
  <si>
    <t>S30. 1.15</t>
  </si>
  <si>
    <t>S26. 4. 1</t>
  </si>
  <si>
    <t>H17.11. 7</t>
  </si>
  <si>
    <t>２０％</t>
  </si>
  <si>
    <t>S29. 9. 1</t>
  </si>
  <si>
    <t>あわら市</t>
  </si>
  <si>
    <t>H16. 3．1</t>
  </si>
  <si>
    <t>１０％</t>
  </si>
  <si>
    <t>越前市</t>
  </si>
  <si>
    <t>H17.10. 1</t>
  </si>
  <si>
    <t>（法定２０％）</t>
  </si>
  <si>
    <t>坂井市</t>
  </si>
  <si>
    <t>H18. 3.20</t>
  </si>
  <si>
    <t>現役並所得者</t>
  </si>
  <si>
    <t>H18. 2.13</t>
  </si>
  <si>
    <t>３０％</t>
  </si>
  <si>
    <t>S30. 3. 1</t>
  </si>
  <si>
    <t>南越前町</t>
  </si>
  <si>
    <t>H17. 1. 1</t>
  </si>
  <si>
    <t>上記以外</t>
  </si>
  <si>
    <t>越前町</t>
  </si>
  <si>
    <t>H17. 2. 1</t>
  </si>
  <si>
    <t>３０％</t>
  </si>
  <si>
    <t>おおい町</t>
  </si>
  <si>
    <t>H18. 3. 3</t>
  </si>
  <si>
    <t>H17. 3.31</t>
  </si>
  <si>
    <t>S30. 7. 1</t>
  </si>
  <si>
    <t xml:space="preserve"> 主 70,000
 従 60,000
 そ 50,000</t>
  </si>
  <si>
    <t>S34. 1. 1</t>
  </si>
  <si>
    <t>３０％</t>
  </si>
  <si>
    <t xml:space="preserve"> 主 300,000
 家 100,000</t>
  </si>
  <si>
    <t>S34. 4. 1</t>
  </si>
  <si>
    <t>３０％</t>
  </si>
  <si>
    <t>主・従100,000
家　50,000</t>
  </si>
  <si>
    <t>国　　　庫　　　支　　　出　　　金</t>
  </si>
  <si>
    <t>療養給付費
交  付  金</t>
  </si>
  <si>
    <t>県　支　出　金</t>
  </si>
  <si>
    <t>事務費</t>
  </si>
  <si>
    <t>高額医療費共</t>
  </si>
  <si>
    <t>特定健康診査等</t>
  </si>
  <si>
    <t>高額医療費共</t>
  </si>
  <si>
    <t>特定健康診査等</t>
  </si>
  <si>
    <t>第一号都道府県</t>
  </si>
  <si>
    <t>第二号都道府県</t>
  </si>
  <si>
    <t>広域化等</t>
  </si>
  <si>
    <t>その他</t>
  </si>
  <si>
    <t>負担金</t>
  </si>
  <si>
    <t>同事業負担金</t>
  </si>
  <si>
    <t>負担金</t>
  </si>
  <si>
    <t>調整交付金</t>
  </si>
  <si>
    <t>支援金支出金</t>
  </si>
  <si>
    <t>南越前町</t>
  </si>
  <si>
    <t>（その１続き）</t>
  </si>
  <si>
    <t>共同事業交付金交付金</t>
  </si>
  <si>
    <t>連合会支出金</t>
  </si>
  <si>
    <t>高額医療費</t>
  </si>
  <si>
    <t>保険財政</t>
  </si>
  <si>
    <t>保険基盤安定</t>
  </si>
  <si>
    <t>基準超過費用</t>
  </si>
  <si>
    <t>職員給与費等</t>
  </si>
  <si>
    <t>出産育児</t>
  </si>
  <si>
    <t>財政安定化</t>
  </si>
  <si>
    <t>直診勘定</t>
  </si>
  <si>
    <t>その他の収入</t>
  </si>
  <si>
    <t>基金等繰入金</t>
  </si>
  <si>
    <t>繰越金</t>
  </si>
  <si>
    <t>収入合計</t>
  </si>
  <si>
    <t>共同安定化事業</t>
  </si>
  <si>
    <t>（軽減分）</t>
  </si>
  <si>
    <t>（支援分）</t>
  </si>
  <si>
    <t>一時金等</t>
  </si>
  <si>
    <t>後期高齢者支援金等</t>
  </si>
  <si>
    <t>高額介護</t>
  </si>
  <si>
    <t>移送費</t>
  </si>
  <si>
    <t>（療養給付費＋療養費</t>
  </si>
  <si>
    <t>後期高齢者</t>
  </si>
  <si>
    <t>合算療養費</t>
  </si>
  <si>
    <t>　高額＋高額介護＋移送費）</t>
  </si>
  <si>
    <t>支援金</t>
  </si>
  <si>
    <t>前期高齢者給付金等</t>
  </si>
  <si>
    <t>老人保健拠出金</t>
  </si>
  <si>
    <t>介護納付金</t>
  </si>
  <si>
    <t>共同事業拠出金</t>
  </si>
  <si>
    <t>保健事業費</t>
  </si>
  <si>
    <t>直診勘定繰出金</t>
  </si>
  <si>
    <t>基金等積立金</t>
  </si>
  <si>
    <t>支出合計</t>
  </si>
  <si>
    <t>医療費</t>
  </si>
  <si>
    <t>事務費</t>
  </si>
  <si>
    <t>特定健康</t>
  </si>
  <si>
    <t>健康管理センター</t>
  </si>
  <si>
    <t>納付金</t>
  </si>
  <si>
    <t>拠出金</t>
  </si>
  <si>
    <t>共同事業</t>
  </si>
  <si>
    <t>共同安定化</t>
  </si>
  <si>
    <t>審査等事業費</t>
  </si>
  <si>
    <t>事業費</t>
  </si>
  <si>
    <t>単年度収支差</t>
  </si>
  <si>
    <t>（単年度収入－単年度支出）</t>
  </si>
  <si>
    <t>（収入合計－支出合計）</t>
  </si>
  <si>
    <t>越前町</t>
  </si>
  <si>
    <t>医療給付費分</t>
  </si>
  <si>
    <t>高額介護合算療養費</t>
  </si>
  <si>
    <t>（その４続き）</t>
  </si>
  <si>
    <t>収支差引残</t>
  </si>
  <si>
    <t>退職被保険者等分</t>
  </si>
  <si>
    <t>保険者名</t>
  </si>
  <si>
    <t>若狭町</t>
  </si>
  <si>
    <t>前期高齢者　　      　　交付金</t>
  </si>
  <si>
    <t>事業開始年月日</t>
  </si>
  <si>
    <t>年間平均</t>
  </si>
  <si>
    <t>小計（単年度収入）</t>
  </si>
  <si>
    <t>市町村債　　　　　　（組合債）　　　　</t>
  </si>
  <si>
    <t>審査支払手数料</t>
  </si>
  <si>
    <t>小計(単年度支出)</t>
  </si>
  <si>
    <t>（単位：円）</t>
  </si>
  <si>
    <t>前年度繰上充用金</t>
  </si>
  <si>
    <t>公債費　　　　　(組合債権)</t>
  </si>
  <si>
    <t>５月３１日現在　　　　　　　　基金等保有額</t>
  </si>
  <si>
    <t>その他の支出</t>
  </si>
  <si>
    <t>－</t>
  </si>
  <si>
    <t>－</t>
  </si>
  <si>
    <t>おおい町</t>
  </si>
  <si>
    <t>市町計</t>
  </si>
  <si>
    <t>－</t>
  </si>
  <si>
    <t>－</t>
  </si>
  <si>
    <t>収　　　　　　入</t>
  </si>
  <si>
    <t>支　　　　　　出</t>
  </si>
  <si>
    <t>（その２続き）</t>
  </si>
  <si>
    <t>　</t>
  </si>
  <si>
    <t>補助金</t>
  </si>
  <si>
    <t>－</t>
  </si>
  <si>
    <t>共同事業</t>
  </si>
  <si>
    <t>市町計</t>
  </si>
  <si>
    <t>組合計</t>
  </si>
  <si>
    <t>県計</t>
  </si>
  <si>
    <t>薬剤師国保</t>
  </si>
  <si>
    <t>第２表　保険者別経理状況　（その５）全体分（一般被保険者＋退職被保険者）</t>
  </si>
  <si>
    <t>（その５）</t>
  </si>
  <si>
    <t>一般被保険者＋退職被保険者</t>
  </si>
  <si>
    <t>第１表　保険者別一般状況　（その１）</t>
  </si>
  <si>
    <t>（単位：人、円）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</si>
</sst>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#,##0"/>
    <numFmt numFmtId="182" formatCode="###,###,##0"/>
    <numFmt numFmtId="183" formatCode="###,###,###,##0"/>
    <numFmt numFmtId="184" formatCode="[&lt;=999]000;000\-00"/>
    <numFmt numFmtId="185" formatCode="#,###,###,###,##0"/>
    <numFmt numFmtId="186" formatCode="#,###,###,##0"/>
    <numFmt numFmtId="187" formatCode="0.000_ "/>
    <numFmt numFmtId="188" formatCode="#,##0;&quot;▲ &quot;#,##0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&quot;¥&quot;#,##0_);[Red]\(&quot;¥&quot;#,##0\)"/>
    <numFmt numFmtId="196" formatCode="#,##0;&quot;△ &quot;#,##0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8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明朝"/>
      <family val="1"/>
    </font>
    <font>
      <sz val="11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color indexed="8"/>
      <name val="明朝"/>
      <family val="1"/>
    </font>
    <font>
      <sz val="18"/>
      <name val="ＭＳ 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183" fontId="6" fillId="0" borderId="23" xfId="0" applyNumberFormat="1" applyFont="1" applyFill="1" applyBorder="1" applyAlignment="1">
      <alignment horizontal="right"/>
    </xf>
    <xf numFmtId="183" fontId="6" fillId="0" borderId="24" xfId="0" applyNumberFormat="1" applyFont="1" applyFill="1" applyBorder="1" applyAlignment="1">
      <alignment horizontal="right"/>
    </xf>
    <xf numFmtId="183" fontId="6" fillId="0" borderId="25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 applyProtection="1">
      <alignment/>
      <protection/>
    </xf>
    <xf numFmtId="0" fontId="6" fillId="0" borderId="21" xfId="0" applyFont="1" applyBorder="1" applyAlignment="1">
      <alignment horizontal="center"/>
    </xf>
    <xf numFmtId="38" fontId="6" fillId="0" borderId="13" xfId="49" applyFont="1" applyBorder="1" applyAlignment="1">
      <alignment/>
    </xf>
    <xf numFmtId="38" fontId="6" fillId="0" borderId="25" xfId="49" applyFont="1" applyBorder="1" applyAlignment="1">
      <alignment/>
    </xf>
    <xf numFmtId="0" fontId="6" fillId="0" borderId="22" xfId="0" applyFont="1" applyBorder="1" applyAlignment="1">
      <alignment horizontal="center"/>
    </xf>
    <xf numFmtId="38" fontId="6" fillId="0" borderId="10" xfId="49" applyFont="1" applyBorder="1" applyAlignment="1">
      <alignment/>
    </xf>
    <xf numFmtId="49" fontId="6" fillId="0" borderId="25" xfId="49" applyNumberFormat="1" applyFont="1" applyBorder="1" applyAlignment="1">
      <alignment/>
    </xf>
    <xf numFmtId="49" fontId="6" fillId="0" borderId="13" xfId="49" applyNumberFormat="1" applyFont="1" applyBorder="1" applyAlignment="1">
      <alignment/>
    </xf>
    <xf numFmtId="49" fontId="6" fillId="0" borderId="10" xfId="49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3" fontId="6" fillId="0" borderId="23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8" fontId="6" fillId="0" borderId="25" xfId="49" applyFont="1" applyBorder="1" applyAlignment="1" applyProtection="1">
      <alignment/>
      <protection/>
    </xf>
    <xf numFmtId="0" fontId="6" fillId="0" borderId="26" xfId="0" applyFont="1" applyBorder="1" applyAlignment="1">
      <alignment horizontal="center"/>
    </xf>
    <xf numFmtId="3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3" fontId="6" fillId="0" borderId="14" xfId="0" applyNumberFormat="1" applyFont="1" applyFill="1" applyBorder="1" applyAlignment="1">
      <alignment/>
    </xf>
    <xf numFmtId="183" fontId="6" fillId="0" borderId="3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/>
    </xf>
    <xf numFmtId="38" fontId="6" fillId="0" borderId="23" xfId="49" applyFont="1" applyBorder="1" applyAlignment="1" applyProtection="1">
      <alignment/>
      <protection/>
    </xf>
    <xf numFmtId="38" fontId="0" fillId="0" borderId="0" xfId="49" applyAlignment="1">
      <alignment/>
    </xf>
    <xf numFmtId="38" fontId="0" fillId="0" borderId="0" xfId="49" applyBorder="1" applyAlignment="1">
      <alignment/>
    </xf>
    <xf numFmtId="3" fontId="6" fillId="0" borderId="13" xfId="49" applyNumberFormat="1" applyFont="1" applyBorder="1" applyAlignment="1" applyProtection="1">
      <alignment/>
      <protection/>
    </xf>
    <xf numFmtId="3" fontId="6" fillId="0" borderId="25" xfId="49" applyNumberFormat="1" applyFont="1" applyBorder="1" applyAlignment="1" applyProtection="1">
      <alignment/>
      <protection/>
    </xf>
    <xf numFmtId="3" fontId="6" fillId="0" borderId="10" xfId="49" applyNumberFormat="1" applyFont="1" applyBorder="1" applyAlignment="1" applyProtection="1">
      <alignment/>
      <protection/>
    </xf>
    <xf numFmtId="0" fontId="9" fillId="0" borderId="3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83" fontId="6" fillId="0" borderId="13" xfId="0" applyNumberFormat="1" applyFont="1" applyFill="1" applyBorder="1" applyAlignment="1">
      <alignment/>
    </xf>
    <xf numFmtId="183" fontId="6" fillId="0" borderId="25" xfId="0" applyNumberFormat="1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0" fontId="9" fillId="0" borderId="25" xfId="0" applyFont="1" applyBorder="1" applyAlignment="1">
      <alignment horizontal="center" shrinkToFit="1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8" fontId="6" fillId="0" borderId="13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center" vertical="center"/>
    </xf>
    <xf numFmtId="49" fontId="6" fillId="0" borderId="25" xfId="49" applyNumberFormat="1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 shrinkToFit="1"/>
    </xf>
    <xf numFmtId="38" fontId="6" fillId="0" borderId="25" xfId="49" applyFont="1" applyFill="1" applyBorder="1" applyAlignment="1">
      <alignment vertical="center" shrinkToFit="1"/>
    </xf>
    <xf numFmtId="38" fontId="6" fillId="0" borderId="25" xfId="49" applyFont="1" applyFill="1" applyBorder="1" applyAlignment="1">
      <alignment/>
    </xf>
    <xf numFmtId="49" fontId="6" fillId="0" borderId="25" xfId="49" applyNumberFormat="1" applyFont="1" applyFill="1" applyBorder="1" applyAlignment="1">
      <alignment horizontal="center"/>
    </xf>
    <xf numFmtId="194" fontId="6" fillId="0" borderId="25" xfId="0" applyNumberFormat="1" applyFont="1" applyBorder="1" applyAlignment="1" applyProtection="1">
      <alignment/>
      <protection/>
    </xf>
    <xf numFmtId="194" fontId="6" fillId="0" borderId="23" xfId="0" applyNumberFormat="1" applyFont="1" applyBorder="1" applyAlignment="1" applyProtection="1">
      <alignment/>
      <protection/>
    </xf>
    <xf numFmtId="194" fontId="6" fillId="0" borderId="10" xfId="0" applyNumberFormat="1" applyFont="1" applyBorder="1" applyAlignment="1" applyProtection="1">
      <alignment/>
      <protection/>
    </xf>
    <xf numFmtId="194" fontId="6" fillId="0" borderId="2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/>
      <protection/>
    </xf>
    <xf numFmtId="194" fontId="6" fillId="0" borderId="28" xfId="0" applyNumberFormat="1" applyFont="1" applyBorder="1" applyAlignment="1" applyProtection="1">
      <alignment/>
      <protection/>
    </xf>
    <xf numFmtId="194" fontId="6" fillId="0" borderId="25" xfId="49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38" fontId="0" fillId="33" borderId="13" xfId="49" applyFill="1" applyBorder="1" applyAlignment="1">
      <alignment/>
    </xf>
    <xf numFmtId="38" fontId="0" fillId="33" borderId="25" xfId="49" applyFill="1" applyBorder="1" applyAlignment="1">
      <alignment/>
    </xf>
    <xf numFmtId="38" fontId="0" fillId="33" borderId="10" xfId="49" applyFill="1" applyBorder="1" applyAlignment="1">
      <alignment/>
    </xf>
    <xf numFmtId="38" fontId="6" fillId="0" borderId="25" xfId="49" applyFont="1" applyBorder="1" applyAlignment="1" applyProtection="1">
      <alignment horizontal="right"/>
      <protection/>
    </xf>
    <xf numFmtId="0" fontId="0" fillId="0" borderId="2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25" xfId="0" applyFill="1" applyBorder="1" applyAlignment="1">
      <alignment horizontal="right"/>
    </xf>
    <xf numFmtId="38" fontId="0" fillId="33" borderId="13" xfId="49" applyFill="1" applyBorder="1" applyAlignment="1">
      <alignment horizontal="right"/>
    </xf>
    <xf numFmtId="38" fontId="0" fillId="33" borderId="25" xfId="49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38" fontId="0" fillId="33" borderId="10" xfId="49" applyFill="1" applyBorder="1" applyAlignment="1">
      <alignment horizontal="right"/>
    </xf>
    <xf numFmtId="189" fontId="10" fillId="0" borderId="0" xfId="0" applyNumberFormat="1" applyFont="1" applyFill="1" applyAlignment="1">
      <alignment vertical="center"/>
    </xf>
    <xf numFmtId="38" fontId="6" fillId="0" borderId="10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189" fontId="10" fillId="0" borderId="13" xfId="0" applyNumberFormat="1" applyFont="1" applyFill="1" applyBorder="1" applyAlignment="1">
      <alignment vertical="center"/>
    </xf>
    <xf numFmtId="38" fontId="8" fillId="0" borderId="25" xfId="49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0" fillId="33" borderId="23" xfId="0" applyNumberFormat="1" applyFont="1" applyFill="1" applyBorder="1" applyAlignment="1" applyProtection="1">
      <alignment/>
      <protection/>
    </xf>
    <xf numFmtId="183" fontId="0" fillId="0" borderId="14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3" fontId="0" fillId="0" borderId="13" xfId="49" applyNumberFormat="1" applyFont="1" applyBorder="1" applyAlignment="1">
      <alignment/>
    </xf>
    <xf numFmtId="183" fontId="0" fillId="0" borderId="31" xfId="0" applyNumberFormat="1" applyFont="1" applyFill="1" applyBorder="1" applyAlignment="1">
      <alignment/>
    </xf>
    <xf numFmtId="183" fontId="0" fillId="0" borderId="25" xfId="0" applyNumberFormat="1" applyFont="1" applyFill="1" applyBorder="1" applyAlignment="1">
      <alignment/>
    </xf>
    <xf numFmtId="3" fontId="0" fillId="0" borderId="25" xfId="49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24" xfId="0" applyNumberFormat="1" applyFont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3" fontId="0" fillId="0" borderId="10" xfId="49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33" borderId="13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38" fontId="0" fillId="33" borderId="36" xfId="49" applyFont="1" applyFill="1" applyBorder="1" applyAlignment="1">
      <alignment/>
    </xf>
    <xf numFmtId="38" fontId="0" fillId="0" borderId="25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33" borderId="37" xfId="49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3" fontId="0" fillId="33" borderId="28" xfId="0" applyNumberFormat="1" applyFont="1" applyFill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0" fontId="0" fillId="0" borderId="30" xfId="0" applyFont="1" applyBorder="1" applyAlignment="1">
      <alignment horizontal="center"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33" borderId="36" xfId="49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3" fontId="0" fillId="0" borderId="10" xfId="49" applyNumberFormat="1" applyFont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3" fontId="0" fillId="33" borderId="25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13" xfId="49" applyNumberFormat="1" applyFont="1" applyBorder="1" applyAlignment="1" applyProtection="1">
      <alignment/>
      <protection/>
    </xf>
    <xf numFmtId="3" fontId="0" fillId="33" borderId="29" xfId="0" applyNumberFormat="1" applyFon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/>
      <protection/>
    </xf>
    <xf numFmtId="189" fontId="0" fillId="0" borderId="0" xfId="0" applyNumberFormat="1" applyFont="1" applyAlignment="1">
      <alignment/>
    </xf>
    <xf numFmtId="183" fontId="0" fillId="0" borderId="13" xfId="0" applyNumberFormat="1" applyFont="1" applyFill="1" applyBorder="1" applyAlignment="1">
      <alignment horizontal="right"/>
    </xf>
    <xf numFmtId="3" fontId="0" fillId="0" borderId="0" xfId="49" applyNumberFormat="1" applyFont="1" applyBorder="1" applyAlignment="1" applyProtection="1">
      <alignment/>
      <protection/>
    </xf>
    <xf numFmtId="3" fontId="0" fillId="0" borderId="31" xfId="49" applyNumberFormat="1" applyFont="1" applyBorder="1" applyAlignment="1" applyProtection="1">
      <alignment horizontal="right"/>
      <protection/>
    </xf>
    <xf numFmtId="183" fontId="0" fillId="0" borderId="25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3" fontId="0" fillId="0" borderId="11" xfId="49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183" fontId="0" fillId="33" borderId="14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183" fontId="0" fillId="33" borderId="31" xfId="0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185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3" xfId="49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83" fontId="0" fillId="33" borderId="11" xfId="0" applyNumberFormat="1" applyFont="1" applyFill="1" applyBorder="1" applyAlignment="1">
      <alignment/>
    </xf>
    <xf numFmtId="3" fontId="0" fillId="0" borderId="10" xfId="49" applyNumberFormat="1" applyFont="1" applyBorder="1" applyAlignment="1" applyProtection="1">
      <alignment/>
      <protection/>
    </xf>
    <xf numFmtId="18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 applyProtection="1">
      <alignment horizontal="right"/>
      <protection/>
    </xf>
    <xf numFmtId="183" fontId="0" fillId="0" borderId="13" xfId="0" applyNumberFormat="1" applyFont="1" applyBorder="1" applyAlignment="1">
      <alignment/>
    </xf>
    <xf numFmtId="3" fontId="0" fillId="0" borderId="25" xfId="0" applyNumberFormat="1" applyFont="1" applyBorder="1" applyAlignment="1" applyProtection="1">
      <alignment horizontal="right"/>
      <protection/>
    </xf>
    <xf numFmtId="183" fontId="0" fillId="0" borderId="25" xfId="0" applyNumberFormat="1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/>
    </xf>
    <xf numFmtId="183" fontId="0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33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0" fontId="6" fillId="0" borderId="40" xfId="0" applyFont="1" applyBorder="1" applyAlignment="1">
      <alignment horizontal="center"/>
    </xf>
    <xf numFmtId="38" fontId="6" fillId="33" borderId="36" xfId="49" applyFont="1" applyFill="1" applyBorder="1" applyAlignment="1">
      <alignment/>
    </xf>
    <xf numFmtId="38" fontId="6" fillId="33" borderId="36" xfId="49" applyFont="1" applyFill="1" applyBorder="1" applyAlignment="1">
      <alignment horizontal="right"/>
    </xf>
    <xf numFmtId="3" fontId="6" fillId="0" borderId="25" xfId="49" applyNumberFormat="1" applyFont="1" applyBorder="1" applyAlignment="1" applyProtection="1">
      <alignment horizontal="right"/>
      <protection/>
    </xf>
    <xf numFmtId="3" fontId="6" fillId="0" borderId="25" xfId="49" applyNumberFormat="1" applyFont="1" applyBorder="1" applyAlignment="1" applyProtection="1">
      <alignment/>
      <protection/>
    </xf>
    <xf numFmtId="0" fontId="6" fillId="0" borderId="41" xfId="0" applyFont="1" applyBorder="1" applyAlignment="1">
      <alignment horizontal="center"/>
    </xf>
    <xf numFmtId="37" fontId="6" fillId="33" borderId="37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3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33" borderId="25" xfId="0" applyNumberFormat="1" applyFont="1" applyFill="1" applyBorder="1" applyAlignment="1" applyProtection="1">
      <alignment/>
      <protection/>
    </xf>
    <xf numFmtId="3" fontId="6" fillId="33" borderId="25" xfId="0" applyNumberFormat="1" applyFont="1" applyFill="1" applyBorder="1" applyAlignment="1">
      <alignment horizontal="right"/>
    </xf>
    <xf numFmtId="3" fontId="6" fillId="0" borderId="10" xfId="49" applyNumberFormat="1" applyFont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33" borderId="13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>
      <alignment horizontal="right"/>
    </xf>
    <xf numFmtId="183" fontId="6" fillId="33" borderId="36" xfId="0" applyNumberFormat="1" applyFont="1" applyFill="1" applyBorder="1" applyAlignment="1">
      <alignment horizontal="right"/>
    </xf>
    <xf numFmtId="3" fontId="6" fillId="0" borderId="10" xfId="49" applyNumberFormat="1" applyFont="1" applyBorder="1" applyAlignment="1" applyProtection="1">
      <alignment horizontal="right"/>
      <protection/>
    </xf>
    <xf numFmtId="38" fontId="6" fillId="33" borderId="37" xfId="49" applyFont="1" applyFill="1" applyBorder="1" applyAlignment="1">
      <alignment/>
    </xf>
    <xf numFmtId="38" fontId="6" fillId="33" borderId="17" xfId="49" applyFont="1" applyFill="1" applyBorder="1" applyAlignment="1">
      <alignment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/>
    </xf>
    <xf numFmtId="196" fontId="0" fillId="33" borderId="23" xfId="0" applyNumberFormat="1" applyFont="1" applyFill="1" applyBorder="1" applyAlignment="1">
      <alignment horizontal="right"/>
    </xf>
    <xf numFmtId="196" fontId="0" fillId="33" borderId="23" xfId="0" applyNumberFormat="1" applyFont="1" applyFill="1" applyBorder="1" applyAlignment="1" applyProtection="1">
      <alignment/>
      <protection/>
    </xf>
    <xf numFmtId="196" fontId="0" fillId="0" borderId="23" xfId="0" applyNumberFormat="1" applyFont="1" applyBorder="1" applyAlignment="1" applyProtection="1">
      <alignment/>
      <protection/>
    </xf>
    <xf numFmtId="196" fontId="0" fillId="0" borderId="0" xfId="0" applyNumberFormat="1" applyFont="1" applyBorder="1" applyAlignment="1" applyProtection="1">
      <alignment/>
      <protection/>
    </xf>
    <xf numFmtId="196" fontId="0" fillId="33" borderId="24" xfId="0" applyNumberFormat="1" applyFont="1" applyFill="1" applyBorder="1" applyAlignment="1">
      <alignment horizontal="right"/>
    </xf>
    <xf numFmtId="196" fontId="0" fillId="33" borderId="24" xfId="0" applyNumberFormat="1" applyFont="1" applyFill="1" applyBorder="1" applyAlignment="1" applyProtection="1">
      <alignment/>
      <protection/>
    </xf>
    <xf numFmtId="196" fontId="0" fillId="0" borderId="24" xfId="0" applyNumberFormat="1" applyFont="1" applyBorder="1" applyAlignment="1" applyProtection="1">
      <alignment/>
      <protection/>
    </xf>
    <xf numFmtId="196" fontId="0" fillId="0" borderId="12" xfId="0" applyNumberFormat="1" applyFont="1" applyBorder="1" applyAlignment="1" applyProtection="1">
      <alignment/>
      <protection/>
    </xf>
    <xf numFmtId="196" fontId="0" fillId="33" borderId="13" xfId="0" applyNumberFormat="1" applyFont="1" applyFill="1" applyBorder="1" applyAlignment="1">
      <alignment horizontal="right"/>
    </xf>
    <xf numFmtId="196" fontId="0" fillId="33" borderId="29" xfId="0" applyNumberFormat="1" applyFont="1" applyFill="1" applyBorder="1" applyAlignment="1" applyProtection="1">
      <alignment/>
      <protection/>
    </xf>
    <xf numFmtId="196" fontId="0" fillId="0" borderId="13" xfId="0" applyNumberFormat="1" applyFont="1" applyBorder="1" applyAlignment="1" applyProtection="1">
      <alignment/>
      <protection/>
    </xf>
    <xf numFmtId="196" fontId="0" fillId="0" borderId="29" xfId="0" applyNumberFormat="1" applyFont="1" applyBorder="1" applyAlignment="1" applyProtection="1">
      <alignment/>
      <protection/>
    </xf>
    <xf numFmtId="196" fontId="0" fillId="0" borderId="28" xfId="0" applyNumberFormat="1" applyFont="1" applyBorder="1" applyAlignment="1" applyProtection="1">
      <alignment/>
      <protection/>
    </xf>
    <xf numFmtId="196" fontId="0" fillId="33" borderId="25" xfId="0" applyNumberFormat="1" applyFont="1" applyFill="1" applyBorder="1" applyAlignment="1">
      <alignment horizontal="right"/>
    </xf>
    <xf numFmtId="196" fontId="0" fillId="33" borderId="0" xfId="0" applyNumberFormat="1" applyFont="1" applyFill="1" applyBorder="1" applyAlignment="1" applyProtection="1">
      <alignment/>
      <protection/>
    </xf>
    <xf numFmtId="196" fontId="0" fillId="0" borderId="25" xfId="0" applyNumberFormat="1" applyFont="1" applyBorder="1" applyAlignment="1" applyProtection="1">
      <alignment/>
      <protection/>
    </xf>
    <xf numFmtId="196" fontId="0" fillId="33" borderId="10" xfId="0" applyNumberFormat="1" applyFont="1" applyFill="1" applyBorder="1" applyAlignment="1">
      <alignment horizontal="right"/>
    </xf>
    <xf numFmtId="196" fontId="0" fillId="33" borderId="12" xfId="0" applyNumberFormat="1" applyFont="1" applyFill="1" applyBorder="1" applyAlignment="1" applyProtection="1">
      <alignment/>
      <protection/>
    </xf>
    <xf numFmtId="196" fontId="0" fillId="0" borderId="10" xfId="0" applyNumberFormat="1" applyFont="1" applyBorder="1" applyAlignment="1" applyProtection="1">
      <alignment/>
      <protection/>
    </xf>
    <xf numFmtId="196" fontId="0" fillId="33" borderId="36" xfId="49" applyNumberFormat="1" applyFont="1" applyFill="1" applyBorder="1" applyAlignment="1">
      <alignment/>
    </xf>
    <xf numFmtId="196" fontId="0" fillId="33" borderId="16" xfId="49" applyNumberFormat="1" applyFont="1" applyFill="1" applyBorder="1" applyAlignment="1">
      <alignment/>
    </xf>
    <xf numFmtId="196" fontId="0" fillId="33" borderId="17" xfId="49" applyNumberFormat="1" applyFont="1" applyFill="1" applyBorder="1" applyAlignment="1">
      <alignment/>
    </xf>
    <xf numFmtId="196" fontId="0" fillId="0" borderId="25" xfId="49" applyNumberFormat="1" applyFont="1" applyBorder="1" applyAlignment="1" applyProtection="1">
      <alignment/>
      <protection/>
    </xf>
    <xf numFmtId="196" fontId="0" fillId="0" borderId="23" xfId="49" applyNumberFormat="1" applyFont="1" applyBorder="1" applyAlignment="1" applyProtection="1">
      <alignment/>
      <protection/>
    </xf>
    <xf numFmtId="196" fontId="0" fillId="0" borderId="10" xfId="49" applyNumberFormat="1" applyFont="1" applyBorder="1" applyAlignment="1" applyProtection="1">
      <alignment/>
      <protection/>
    </xf>
    <xf numFmtId="196" fontId="0" fillId="0" borderId="24" xfId="49" applyNumberFormat="1" applyFont="1" applyBorder="1" applyAlignment="1" applyProtection="1">
      <alignment/>
      <protection/>
    </xf>
    <xf numFmtId="0" fontId="7" fillId="6" borderId="42" xfId="0" applyFont="1" applyFill="1" applyBorder="1" applyAlignment="1">
      <alignment horizontal="center"/>
    </xf>
    <xf numFmtId="49" fontId="7" fillId="6" borderId="36" xfId="49" applyNumberFormat="1" applyFont="1" applyFill="1" applyBorder="1" applyAlignment="1">
      <alignment/>
    </xf>
    <xf numFmtId="38" fontId="7" fillId="6" borderId="36" xfId="49" applyFont="1" applyFill="1" applyBorder="1" applyAlignment="1">
      <alignment/>
    </xf>
    <xf numFmtId="38" fontId="7" fillId="6" borderId="36" xfId="49" applyFont="1" applyFill="1" applyBorder="1" applyAlignment="1">
      <alignment horizontal="right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38" fontId="7" fillId="6" borderId="37" xfId="49" applyFont="1" applyFill="1" applyBorder="1" applyAlignment="1">
      <alignment/>
    </xf>
    <xf numFmtId="0" fontId="7" fillId="6" borderId="45" xfId="0" applyFont="1" applyFill="1" applyBorder="1" applyAlignment="1">
      <alignment horizontal="center"/>
    </xf>
    <xf numFmtId="0" fontId="0" fillId="6" borderId="42" xfId="0" applyFont="1" applyFill="1" applyBorder="1" applyAlignment="1">
      <alignment horizontal="center"/>
    </xf>
    <xf numFmtId="38" fontId="0" fillId="6" borderId="36" xfId="49" applyFon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44" xfId="0" applyFont="1" applyFill="1" applyBorder="1" applyAlignment="1">
      <alignment horizontal="center"/>
    </xf>
    <xf numFmtId="38" fontId="0" fillId="6" borderId="37" xfId="49" applyFont="1" applyFill="1" applyBorder="1" applyAlignment="1">
      <alignment/>
    </xf>
    <xf numFmtId="0" fontId="0" fillId="6" borderId="46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6" fillId="6" borderId="44" xfId="0" applyFont="1" applyFill="1" applyBorder="1" applyAlignment="1">
      <alignment horizontal="center"/>
    </xf>
    <xf numFmtId="0" fontId="6" fillId="6" borderId="45" xfId="0" applyFont="1" applyFill="1" applyBorder="1" applyAlignment="1">
      <alignment horizontal="center"/>
    </xf>
    <xf numFmtId="38" fontId="7" fillId="6" borderId="36" xfId="0" applyNumberFormat="1" applyFont="1" applyFill="1" applyBorder="1" applyAlignment="1">
      <alignment/>
    </xf>
    <xf numFmtId="38" fontId="7" fillId="6" borderId="37" xfId="0" applyNumberFormat="1" applyFont="1" applyFill="1" applyBorder="1" applyAlignment="1">
      <alignment/>
    </xf>
    <xf numFmtId="0" fontId="6" fillId="6" borderId="42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38" fontId="0" fillId="6" borderId="46" xfId="49" applyFont="1" applyFill="1" applyBorder="1" applyAlignment="1">
      <alignment/>
    </xf>
    <xf numFmtId="38" fontId="0" fillId="6" borderId="48" xfId="49" applyFont="1" applyFill="1" applyBorder="1" applyAlignment="1">
      <alignment/>
    </xf>
    <xf numFmtId="0" fontId="0" fillId="6" borderId="49" xfId="0" applyFont="1" applyFill="1" applyBorder="1" applyAlignment="1">
      <alignment horizontal="center"/>
    </xf>
    <xf numFmtId="0" fontId="4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96" fontId="13" fillId="33" borderId="37" xfId="49" applyNumberFormat="1" applyFont="1" applyFill="1" applyBorder="1" applyAlignment="1">
      <alignment/>
    </xf>
    <xf numFmtId="196" fontId="13" fillId="33" borderId="46" xfId="49" applyNumberFormat="1" applyFont="1" applyFill="1" applyBorder="1" applyAlignment="1">
      <alignment/>
    </xf>
    <xf numFmtId="196" fontId="13" fillId="33" borderId="48" xfId="49" applyNumberFormat="1" applyFont="1" applyFill="1" applyBorder="1" applyAlignment="1">
      <alignment/>
    </xf>
    <xf numFmtId="0" fontId="0" fillId="6" borderId="53" xfId="0" applyFont="1" applyFill="1" applyBorder="1" applyAlignment="1">
      <alignment horizontal="center"/>
    </xf>
    <xf numFmtId="196" fontId="0" fillId="33" borderId="54" xfId="49" applyNumberFormat="1" applyFont="1" applyFill="1" applyBorder="1" applyAlignment="1">
      <alignment/>
    </xf>
    <xf numFmtId="196" fontId="0" fillId="33" borderId="55" xfId="49" applyNumberFormat="1" applyFont="1" applyFill="1" applyBorder="1" applyAlignment="1">
      <alignment/>
    </xf>
    <xf numFmtId="196" fontId="0" fillId="33" borderId="56" xfId="49" applyNumberFormat="1" applyFont="1" applyFill="1" applyBorder="1" applyAlignment="1">
      <alignment/>
    </xf>
    <xf numFmtId="196" fontId="0" fillId="33" borderId="57" xfId="49" applyNumberFormat="1" applyFont="1" applyFill="1" applyBorder="1" applyAlignment="1">
      <alignment/>
    </xf>
    <xf numFmtId="0" fontId="0" fillId="6" borderId="58" xfId="0" applyFill="1" applyBorder="1" applyAlignment="1">
      <alignment horizontal="center"/>
    </xf>
    <xf numFmtId="38" fontId="7" fillId="6" borderId="37" xfId="49" applyFont="1" applyFill="1" applyBorder="1" applyAlignment="1">
      <alignment horizontal="right"/>
    </xf>
    <xf numFmtId="0" fontId="7" fillId="6" borderId="59" xfId="0" applyFont="1" applyFill="1" applyBorder="1" applyAlignment="1">
      <alignment horizontal="center"/>
    </xf>
    <xf numFmtId="38" fontId="7" fillId="6" borderId="54" xfId="49" applyFont="1" applyFill="1" applyBorder="1" applyAlignment="1">
      <alignment/>
    </xf>
    <xf numFmtId="38" fontId="7" fillId="6" borderId="54" xfId="49" applyFont="1" applyFill="1" applyBorder="1" applyAlignment="1">
      <alignment horizontal="right"/>
    </xf>
    <xf numFmtId="0" fontId="7" fillId="6" borderId="58" xfId="0" applyFont="1" applyFill="1" applyBorder="1" applyAlignment="1">
      <alignment horizontal="center"/>
    </xf>
    <xf numFmtId="0" fontId="6" fillId="6" borderId="59" xfId="0" applyFont="1" applyFill="1" applyBorder="1" applyAlignment="1">
      <alignment horizontal="center"/>
    </xf>
    <xf numFmtId="183" fontId="6" fillId="33" borderId="60" xfId="0" applyNumberFormat="1" applyFont="1" applyFill="1" applyBorder="1" applyAlignment="1">
      <alignment horizontal="right"/>
    </xf>
    <xf numFmtId="0" fontId="6" fillId="6" borderId="58" xfId="0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/>
    </xf>
    <xf numFmtId="38" fontId="0" fillId="33" borderId="54" xfId="49" applyFont="1" applyFill="1" applyBorder="1" applyAlignment="1">
      <alignment/>
    </xf>
    <xf numFmtId="38" fontId="0" fillId="33" borderId="54" xfId="49" applyFont="1" applyFill="1" applyBorder="1" applyAlignment="1">
      <alignment horizontal="right"/>
    </xf>
    <xf numFmtId="0" fontId="0" fillId="6" borderId="61" xfId="0" applyFont="1" applyFill="1" applyBorder="1" applyAlignment="1">
      <alignment horizontal="center"/>
    </xf>
    <xf numFmtId="38" fontId="0" fillId="6" borderId="60" xfId="49" applyFont="1" applyFill="1" applyBorder="1" applyAlignment="1">
      <alignment horizontal="right"/>
    </xf>
    <xf numFmtId="38" fontId="0" fillId="6" borderId="54" xfId="49" applyFont="1" applyFill="1" applyBorder="1" applyAlignment="1">
      <alignment horizontal="right"/>
    </xf>
    <xf numFmtId="38" fontId="0" fillId="6" borderId="62" xfId="49" applyFont="1" applyFill="1" applyBorder="1" applyAlignment="1">
      <alignment horizontal="right"/>
    </xf>
    <xf numFmtId="0" fontId="0" fillId="6" borderId="63" xfId="0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0" fontId="7" fillId="6" borderId="54" xfId="0" applyFont="1" applyFill="1" applyBorder="1" applyAlignment="1">
      <alignment horizontal="right"/>
    </xf>
    <xf numFmtId="38" fontId="6" fillId="33" borderId="54" xfId="49" applyFont="1" applyFill="1" applyBorder="1" applyAlignment="1">
      <alignment/>
    </xf>
    <xf numFmtId="38" fontId="6" fillId="33" borderId="54" xfId="49" applyFont="1" applyFill="1" applyBorder="1" applyAlignment="1">
      <alignment horizontal="right"/>
    </xf>
    <xf numFmtId="189" fontId="0" fillId="0" borderId="0" xfId="0" applyNumberFormat="1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5" zoomScaleSheetLayoutView="85" workbookViewId="0" topLeftCell="A1">
      <selection activeCell="O24" sqref="O24"/>
    </sheetView>
  </sheetViews>
  <sheetFormatPr defaultColWidth="8.796875" defaultRowHeight="14.25"/>
  <cols>
    <col min="1" max="1" width="10.3984375" style="0" customWidth="1"/>
    <col min="2" max="2" width="16.09765625" style="0" customWidth="1"/>
    <col min="3" max="4" width="8.59765625" style="0" customWidth="1"/>
    <col min="5" max="5" width="12.5" style="0" customWidth="1"/>
    <col min="6" max="10" width="8.59765625" style="0" customWidth="1"/>
    <col min="11" max="11" width="13.69921875" style="4" customWidth="1"/>
    <col min="12" max="16" width="8.59765625" style="4" customWidth="1"/>
    <col min="17" max="17" width="12.8984375" style="4" customWidth="1"/>
    <col min="18" max="19" width="8.59765625" style="4" customWidth="1"/>
    <col min="20" max="20" width="12.8984375" style="4" customWidth="1"/>
    <col min="21" max="21" width="12.09765625" style="4" customWidth="1"/>
    <col min="22" max="23" width="5.09765625" style="4" customWidth="1"/>
    <col min="24" max="24" width="11.09765625" style="4" customWidth="1"/>
    <col min="25" max="25" width="8.59765625" style="4" customWidth="1"/>
    <col min="26" max="26" width="13.59765625" style="4" customWidth="1"/>
    <col min="27" max="27" width="12.59765625" style="4" customWidth="1"/>
    <col min="28" max="28" width="11.59765625" style="4" bestFit="1" customWidth="1"/>
  </cols>
  <sheetData>
    <row r="1" spans="1:28" s="4" customFormat="1" ht="21.75" thickBot="1">
      <c r="A1" s="6" t="s">
        <v>257</v>
      </c>
      <c r="B1" s="5"/>
      <c r="C1"/>
      <c r="D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7" t="s">
        <v>0</v>
      </c>
      <c r="AA1" s="5"/>
      <c r="AB1" s="7" t="s">
        <v>258</v>
      </c>
    </row>
    <row r="2" spans="1:28" ht="13.5">
      <c r="A2" s="364" t="s">
        <v>6</v>
      </c>
      <c r="B2" s="367" t="s">
        <v>226</v>
      </c>
      <c r="C2" s="370" t="s">
        <v>2</v>
      </c>
      <c r="D2" s="371"/>
      <c r="E2" s="370" t="s">
        <v>106</v>
      </c>
      <c r="F2" s="374"/>
      <c r="G2" s="374"/>
      <c r="H2" s="374"/>
      <c r="I2" s="374"/>
      <c r="J2" s="371"/>
      <c r="K2" s="370" t="s">
        <v>107</v>
      </c>
      <c r="L2" s="374"/>
      <c r="M2" s="374"/>
      <c r="N2" s="374"/>
      <c r="O2" s="374"/>
      <c r="P2" s="371"/>
      <c r="Q2" s="370" t="s">
        <v>108</v>
      </c>
      <c r="R2" s="374"/>
      <c r="S2" s="371"/>
      <c r="T2" s="370" t="s">
        <v>109</v>
      </c>
      <c r="U2" s="381"/>
      <c r="V2" s="389" t="s">
        <v>3</v>
      </c>
      <c r="W2" s="381"/>
      <c r="X2" s="76"/>
      <c r="Y2" s="370" t="s">
        <v>5</v>
      </c>
      <c r="Z2" s="389"/>
      <c r="AA2" s="381"/>
      <c r="AB2" s="386" t="s">
        <v>6</v>
      </c>
    </row>
    <row r="3" spans="1:28" ht="13.5">
      <c r="A3" s="365"/>
      <c r="B3" s="368"/>
      <c r="C3" s="372"/>
      <c r="D3" s="373"/>
      <c r="E3" s="372"/>
      <c r="F3" s="375"/>
      <c r="G3" s="375"/>
      <c r="H3" s="375"/>
      <c r="I3" s="375"/>
      <c r="J3" s="373"/>
      <c r="K3" s="372"/>
      <c r="L3" s="375"/>
      <c r="M3" s="375"/>
      <c r="N3" s="375"/>
      <c r="O3" s="375"/>
      <c r="P3" s="373"/>
      <c r="Q3" s="372"/>
      <c r="R3" s="375"/>
      <c r="S3" s="373"/>
      <c r="T3" s="382"/>
      <c r="U3" s="383"/>
      <c r="V3" s="392"/>
      <c r="W3" s="383"/>
      <c r="X3" s="77" t="s">
        <v>4</v>
      </c>
      <c r="Y3" s="382"/>
      <c r="Z3" s="390"/>
      <c r="AA3" s="383"/>
      <c r="AB3" s="387"/>
    </row>
    <row r="4" spans="1:28" ht="13.5">
      <c r="A4" s="365"/>
      <c r="B4" s="368"/>
      <c r="C4" s="376" t="s">
        <v>8</v>
      </c>
      <c r="D4" s="376" t="s">
        <v>110</v>
      </c>
      <c r="E4" s="379" t="s">
        <v>91</v>
      </c>
      <c r="F4" s="39"/>
      <c r="G4" s="39"/>
      <c r="H4" s="39"/>
      <c r="I4" s="40"/>
      <c r="J4" s="376" t="s">
        <v>110</v>
      </c>
      <c r="K4" s="379" t="s">
        <v>91</v>
      </c>
      <c r="L4" s="39"/>
      <c r="M4" s="39"/>
      <c r="N4" s="39"/>
      <c r="O4" s="40"/>
      <c r="P4" s="376" t="s">
        <v>110</v>
      </c>
      <c r="Q4" s="379" t="s">
        <v>111</v>
      </c>
      <c r="R4" s="39"/>
      <c r="S4" s="376" t="s">
        <v>110</v>
      </c>
      <c r="T4" s="384"/>
      <c r="U4" s="385"/>
      <c r="V4" s="391"/>
      <c r="W4" s="385"/>
      <c r="X4" s="77" t="s">
        <v>7</v>
      </c>
      <c r="Y4" s="384"/>
      <c r="Z4" s="391"/>
      <c r="AA4" s="385"/>
      <c r="AB4" s="387"/>
    </row>
    <row r="5" spans="1:28" ht="13.5">
      <c r="A5" s="365"/>
      <c r="B5" s="368"/>
      <c r="C5" s="377"/>
      <c r="D5" s="377"/>
      <c r="E5" s="380"/>
      <c r="F5" s="38" t="s">
        <v>90</v>
      </c>
      <c r="G5" s="38" t="s">
        <v>90</v>
      </c>
      <c r="H5" s="38" t="s">
        <v>90</v>
      </c>
      <c r="I5" s="38" t="s">
        <v>90</v>
      </c>
      <c r="J5" s="377"/>
      <c r="K5" s="380"/>
      <c r="L5" s="38" t="s">
        <v>90</v>
      </c>
      <c r="M5" s="38" t="s">
        <v>90</v>
      </c>
      <c r="N5" s="38" t="s">
        <v>90</v>
      </c>
      <c r="O5" s="38" t="s">
        <v>90</v>
      </c>
      <c r="P5" s="377"/>
      <c r="Q5" s="380"/>
      <c r="R5" s="38" t="s">
        <v>90</v>
      </c>
      <c r="S5" s="377"/>
      <c r="T5" s="376" t="s">
        <v>112</v>
      </c>
      <c r="U5" s="376" t="s">
        <v>110</v>
      </c>
      <c r="V5" s="376" t="s">
        <v>9</v>
      </c>
      <c r="W5" s="376" t="s">
        <v>10</v>
      </c>
      <c r="X5" s="77"/>
      <c r="Y5" s="376" t="s">
        <v>12</v>
      </c>
      <c r="Z5" s="376" t="s">
        <v>13</v>
      </c>
      <c r="AA5" s="376" t="s">
        <v>14</v>
      </c>
      <c r="AB5" s="387"/>
    </row>
    <row r="6" spans="1:28" s="4" customFormat="1" ht="13.5">
      <c r="A6" s="366"/>
      <c r="B6" s="369"/>
      <c r="C6" s="378"/>
      <c r="D6" s="378"/>
      <c r="E6" s="372"/>
      <c r="F6" s="41" t="s">
        <v>113</v>
      </c>
      <c r="G6" s="42" t="s">
        <v>114</v>
      </c>
      <c r="H6" s="42" t="s">
        <v>115</v>
      </c>
      <c r="I6" s="42" t="s">
        <v>89</v>
      </c>
      <c r="J6" s="378"/>
      <c r="K6" s="372"/>
      <c r="L6" s="41" t="s">
        <v>113</v>
      </c>
      <c r="M6" s="42" t="s">
        <v>114</v>
      </c>
      <c r="N6" s="42" t="s">
        <v>115</v>
      </c>
      <c r="O6" s="42" t="s">
        <v>89</v>
      </c>
      <c r="P6" s="378"/>
      <c r="Q6" s="372"/>
      <c r="R6" s="41" t="s">
        <v>113</v>
      </c>
      <c r="S6" s="378"/>
      <c r="T6" s="378"/>
      <c r="U6" s="378"/>
      <c r="V6" s="378"/>
      <c r="W6" s="378"/>
      <c r="X6" s="78" t="s">
        <v>11</v>
      </c>
      <c r="Y6" s="378"/>
      <c r="Z6" s="378"/>
      <c r="AA6" s="378"/>
      <c r="AB6" s="388"/>
    </row>
    <row r="7" spans="1:28" s="4" customFormat="1" ht="19.5" customHeight="1">
      <c r="A7" s="30" t="s">
        <v>16</v>
      </c>
      <c r="B7" s="31" t="s">
        <v>116</v>
      </c>
      <c r="C7" s="43">
        <v>32213</v>
      </c>
      <c r="D7" s="43">
        <v>33003</v>
      </c>
      <c r="E7" s="43">
        <v>50818</v>
      </c>
      <c r="F7" s="43">
        <v>1350</v>
      </c>
      <c r="G7" s="43">
        <v>23355</v>
      </c>
      <c r="H7" s="43">
        <v>10089</v>
      </c>
      <c r="I7" s="43">
        <v>602</v>
      </c>
      <c r="J7" s="43">
        <v>52651</v>
      </c>
      <c r="K7" s="43">
        <v>49559</v>
      </c>
      <c r="L7" s="43">
        <v>1349</v>
      </c>
      <c r="M7" s="43">
        <v>23355</v>
      </c>
      <c r="N7" s="43">
        <v>10089</v>
      </c>
      <c r="O7" s="43">
        <v>602</v>
      </c>
      <c r="P7" s="43">
        <v>50865</v>
      </c>
      <c r="Q7" s="43">
        <v>1259</v>
      </c>
      <c r="R7" s="43">
        <v>1</v>
      </c>
      <c r="S7" s="43">
        <v>1786</v>
      </c>
      <c r="T7" s="87">
        <v>15499</v>
      </c>
      <c r="U7" s="88">
        <v>16330</v>
      </c>
      <c r="V7" s="44">
        <v>28</v>
      </c>
      <c r="W7" s="45">
        <v>0</v>
      </c>
      <c r="X7" s="79"/>
      <c r="Y7" s="85">
        <v>420000</v>
      </c>
      <c r="Z7" s="106">
        <v>50000</v>
      </c>
      <c r="AA7" s="85"/>
      <c r="AB7" s="47" t="s">
        <v>16</v>
      </c>
    </row>
    <row r="8" spans="1:28" s="4" customFormat="1" ht="19.5" customHeight="1">
      <c r="A8" s="111" t="s">
        <v>17</v>
      </c>
      <c r="B8" s="32" t="s">
        <v>117</v>
      </c>
      <c r="C8" s="43">
        <v>8817</v>
      </c>
      <c r="D8" s="43">
        <v>9093</v>
      </c>
      <c r="E8" s="43">
        <v>14038</v>
      </c>
      <c r="F8" s="43">
        <v>375</v>
      </c>
      <c r="G8" s="43">
        <v>6503</v>
      </c>
      <c r="H8" s="43">
        <v>2618</v>
      </c>
      <c r="I8" s="43">
        <v>177</v>
      </c>
      <c r="J8" s="43">
        <v>14596</v>
      </c>
      <c r="K8" s="43">
        <v>13653</v>
      </c>
      <c r="L8" s="43">
        <v>375</v>
      </c>
      <c r="M8" s="43">
        <v>6503</v>
      </c>
      <c r="N8" s="43">
        <v>2618</v>
      </c>
      <c r="O8" s="43">
        <v>177</v>
      </c>
      <c r="P8" s="43">
        <v>14037</v>
      </c>
      <c r="Q8" s="43">
        <v>385</v>
      </c>
      <c r="R8" s="43">
        <v>0</v>
      </c>
      <c r="S8" s="43">
        <v>559</v>
      </c>
      <c r="T8" s="87">
        <v>4428</v>
      </c>
      <c r="U8" s="88">
        <v>4766</v>
      </c>
      <c r="V8" s="44">
        <v>7</v>
      </c>
      <c r="W8" s="45">
        <v>3</v>
      </c>
      <c r="X8" s="80"/>
      <c r="Y8" s="85">
        <v>420000</v>
      </c>
      <c r="Z8" s="106">
        <v>50000</v>
      </c>
      <c r="AA8" s="85"/>
      <c r="AB8" s="47" t="s">
        <v>17</v>
      </c>
    </row>
    <row r="9" spans="1:28" s="4" customFormat="1" ht="19.5" customHeight="1">
      <c r="A9" s="30" t="s">
        <v>18</v>
      </c>
      <c r="B9" s="32" t="s">
        <v>118</v>
      </c>
      <c r="C9" s="43">
        <v>4126</v>
      </c>
      <c r="D9" s="43">
        <v>4220</v>
      </c>
      <c r="E9" s="43">
        <v>6740</v>
      </c>
      <c r="F9" s="43">
        <v>183</v>
      </c>
      <c r="G9" s="43">
        <v>3051</v>
      </c>
      <c r="H9" s="43">
        <v>1258</v>
      </c>
      <c r="I9" s="43">
        <v>52</v>
      </c>
      <c r="J9" s="43">
        <v>6942</v>
      </c>
      <c r="K9" s="43">
        <v>6551</v>
      </c>
      <c r="L9" s="43">
        <v>183</v>
      </c>
      <c r="M9" s="43">
        <v>3051</v>
      </c>
      <c r="N9" s="43">
        <v>1258</v>
      </c>
      <c r="O9" s="43">
        <v>52</v>
      </c>
      <c r="P9" s="43">
        <v>6673</v>
      </c>
      <c r="Q9" s="43">
        <v>189</v>
      </c>
      <c r="R9" s="43">
        <v>0</v>
      </c>
      <c r="S9" s="43">
        <v>269</v>
      </c>
      <c r="T9" s="87">
        <v>2187</v>
      </c>
      <c r="U9" s="88">
        <v>2300</v>
      </c>
      <c r="V9" s="44">
        <v>4</v>
      </c>
      <c r="W9" s="45">
        <v>1</v>
      </c>
      <c r="X9" s="81" t="s">
        <v>113</v>
      </c>
      <c r="Y9" s="85">
        <v>420000</v>
      </c>
      <c r="Z9" s="106">
        <v>50000</v>
      </c>
      <c r="AA9" s="85"/>
      <c r="AB9" s="47" t="s">
        <v>18</v>
      </c>
    </row>
    <row r="10" spans="1:28" s="4" customFormat="1" ht="19.5" customHeight="1">
      <c r="A10" s="30" t="s">
        <v>19</v>
      </c>
      <c r="B10" s="32" t="s">
        <v>119</v>
      </c>
      <c r="C10" s="43">
        <v>4601</v>
      </c>
      <c r="D10" s="43">
        <v>4693</v>
      </c>
      <c r="E10" s="43">
        <v>7679</v>
      </c>
      <c r="F10" s="43">
        <v>155</v>
      </c>
      <c r="G10" s="43">
        <v>3679</v>
      </c>
      <c r="H10" s="43">
        <v>1480</v>
      </c>
      <c r="I10" s="43">
        <v>62</v>
      </c>
      <c r="J10" s="43">
        <v>7891</v>
      </c>
      <c r="K10" s="43">
        <v>7397</v>
      </c>
      <c r="L10" s="43">
        <v>155</v>
      </c>
      <c r="M10" s="43">
        <v>3679</v>
      </c>
      <c r="N10" s="43">
        <v>1480</v>
      </c>
      <c r="O10" s="43">
        <v>62</v>
      </c>
      <c r="P10" s="43">
        <v>7488</v>
      </c>
      <c r="Q10" s="43">
        <v>282</v>
      </c>
      <c r="R10" s="43">
        <v>0</v>
      </c>
      <c r="S10" s="43">
        <v>403</v>
      </c>
      <c r="T10" s="87">
        <v>2425</v>
      </c>
      <c r="U10" s="88">
        <v>2581</v>
      </c>
      <c r="V10" s="44">
        <v>3</v>
      </c>
      <c r="W10" s="45">
        <v>4</v>
      </c>
      <c r="X10" s="82" t="s">
        <v>120</v>
      </c>
      <c r="Y10" s="85">
        <v>420000</v>
      </c>
      <c r="Z10" s="106">
        <v>50000</v>
      </c>
      <c r="AA10" s="85"/>
      <c r="AB10" s="47" t="s">
        <v>19</v>
      </c>
    </row>
    <row r="11" spans="1:28" s="4" customFormat="1" ht="19.5" customHeight="1">
      <c r="A11" s="33" t="s">
        <v>20</v>
      </c>
      <c r="B11" s="34" t="s">
        <v>121</v>
      </c>
      <c r="C11" s="48">
        <v>3204</v>
      </c>
      <c r="D11" s="48">
        <v>3264</v>
      </c>
      <c r="E11" s="48">
        <v>5262</v>
      </c>
      <c r="F11" s="48">
        <v>120</v>
      </c>
      <c r="G11" s="48">
        <v>2736</v>
      </c>
      <c r="H11" s="48">
        <v>1060</v>
      </c>
      <c r="I11" s="48">
        <v>53</v>
      </c>
      <c r="J11" s="48">
        <v>5403</v>
      </c>
      <c r="K11" s="48">
        <v>5017</v>
      </c>
      <c r="L11" s="48">
        <v>120</v>
      </c>
      <c r="M11" s="48">
        <v>2736</v>
      </c>
      <c r="N11" s="48">
        <v>1060</v>
      </c>
      <c r="O11" s="48">
        <v>53</v>
      </c>
      <c r="P11" s="48">
        <v>5059</v>
      </c>
      <c r="Q11" s="48">
        <v>245</v>
      </c>
      <c r="R11" s="48">
        <v>0</v>
      </c>
      <c r="S11" s="48">
        <v>344</v>
      </c>
      <c r="T11" s="89">
        <v>1573</v>
      </c>
      <c r="U11" s="90">
        <v>1680</v>
      </c>
      <c r="V11" s="49">
        <v>3</v>
      </c>
      <c r="W11" s="50">
        <v>0</v>
      </c>
      <c r="X11" s="80"/>
      <c r="Y11" s="85">
        <v>420000</v>
      </c>
      <c r="Z11" s="106">
        <v>50000</v>
      </c>
      <c r="AA11" s="107"/>
      <c r="AB11" s="51" t="s">
        <v>20</v>
      </c>
    </row>
    <row r="12" spans="1:28" s="4" customFormat="1" ht="19.5" customHeight="1">
      <c r="A12" s="30" t="s">
        <v>21</v>
      </c>
      <c r="B12" s="32" t="s">
        <v>117</v>
      </c>
      <c r="C12" s="43">
        <v>8318</v>
      </c>
      <c r="D12" s="43">
        <v>8511</v>
      </c>
      <c r="E12" s="43">
        <v>14197</v>
      </c>
      <c r="F12" s="43">
        <v>404</v>
      </c>
      <c r="G12" s="43">
        <v>6458</v>
      </c>
      <c r="H12" s="43">
        <v>2598</v>
      </c>
      <c r="I12" s="43">
        <v>156</v>
      </c>
      <c r="J12" s="43">
        <v>14701</v>
      </c>
      <c r="K12" s="43">
        <v>13784</v>
      </c>
      <c r="L12" s="43">
        <v>404</v>
      </c>
      <c r="M12" s="43">
        <v>6458</v>
      </c>
      <c r="N12" s="43">
        <v>2598</v>
      </c>
      <c r="O12" s="43">
        <v>156</v>
      </c>
      <c r="P12" s="43">
        <v>14131</v>
      </c>
      <c r="Q12" s="43">
        <v>413</v>
      </c>
      <c r="R12" s="43">
        <v>0</v>
      </c>
      <c r="S12" s="43">
        <v>570</v>
      </c>
      <c r="T12" s="87">
        <v>4461</v>
      </c>
      <c r="U12" s="88">
        <v>4738</v>
      </c>
      <c r="V12" s="44">
        <v>5</v>
      </c>
      <c r="W12" s="52">
        <v>6</v>
      </c>
      <c r="X12" s="83" t="s">
        <v>115</v>
      </c>
      <c r="Y12" s="108">
        <v>420000</v>
      </c>
      <c r="Z12" s="109">
        <v>50000</v>
      </c>
      <c r="AA12" s="85"/>
      <c r="AB12" s="47" t="s">
        <v>21</v>
      </c>
    </row>
    <row r="13" spans="1:28" s="4" customFormat="1" ht="19.5" customHeight="1">
      <c r="A13" s="30" t="s">
        <v>122</v>
      </c>
      <c r="B13" s="35" t="s">
        <v>123</v>
      </c>
      <c r="C13" s="53">
        <v>3752</v>
      </c>
      <c r="D13" s="43">
        <v>3856</v>
      </c>
      <c r="E13" s="43">
        <v>6074</v>
      </c>
      <c r="F13" s="43">
        <v>115</v>
      </c>
      <c r="G13" s="43">
        <v>3065</v>
      </c>
      <c r="H13" s="43">
        <v>1218</v>
      </c>
      <c r="I13" s="43">
        <v>63</v>
      </c>
      <c r="J13" s="53">
        <v>6282</v>
      </c>
      <c r="K13" s="53">
        <v>5818</v>
      </c>
      <c r="L13" s="53">
        <v>111</v>
      </c>
      <c r="M13" s="53">
        <v>3065</v>
      </c>
      <c r="N13" s="53">
        <v>1218</v>
      </c>
      <c r="O13" s="53">
        <v>63</v>
      </c>
      <c r="P13" s="53">
        <v>5930</v>
      </c>
      <c r="Q13" s="53">
        <v>256</v>
      </c>
      <c r="R13" s="53">
        <v>4</v>
      </c>
      <c r="S13" s="53">
        <v>352</v>
      </c>
      <c r="T13" s="87">
        <v>1881</v>
      </c>
      <c r="U13" s="87">
        <v>2006</v>
      </c>
      <c r="V13" s="44">
        <v>2</v>
      </c>
      <c r="W13" s="54">
        <v>1</v>
      </c>
      <c r="X13" s="82" t="s">
        <v>124</v>
      </c>
      <c r="Y13" s="85">
        <v>420000</v>
      </c>
      <c r="Z13" s="106">
        <v>50000</v>
      </c>
      <c r="AA13" s="85"/>
      <c r="AB13" s="47" t="s">
        <v>95</v>
      </c>
    </row>
    <row r="14" spans="1:28" s="4" customFormat="1" ht="19.5" customHeight="1">
      <c r="A14" s="30" t="s">
        <v>125</v>
      </c>
      <c r="B14" s="35" t="s">
        <v>126</v>
      </c>
      <c r="C14" s="43">
        <v>10063</v>
      </c>
      <c r="D14" s="43">
        <v>10289</v>
      </c>
      <c r="E14" s="43">
        <v>16742</v>
      </c>
      <c r="F14" s="43">
        <v>404</v>
      </c>
      <c r="G14" s="43">
        <v>7979</v>
      </c>
      <c r="H14" s="43">
        <v>3174</v>
      </c>
      <c r="I14" s="43">
        <v>186</v>
      </c>
      <c r="J14" s="43">
        <v>17294</v>
      </c>
      <c r="K14" s="43">
        <v>16181</v>
      </c>
      <c r="L14" s="43">
        <v>403</v>
      </c>
      <c r="M14" s="43">
        <v>7979</v>
      </c>
      <c r="N14" s="43">
        <v>3174</v>
      </c>
      <c r="O14" s="43">
        <v>186</v>
      </c>
      <c r="P14" s="43">
        <v>16490</v>
      </c>
      <c r="Q14" s="43">
        <v>561</v>
      </c>
      <c r="R14" s="43">
        <v>1</v>
      </c>
      <c r="S14" s="43">
        <v>804</v>
      </c>
      <c r="T14" s="87">
        <v>5196</v>
      </c>
      <c r="U14" s="88">
        <v>5534</v>
      </c>
      <c r="V14" s="44">
        <v>4</v>
      </c>
      <c r="W14" s="52">
        <v>7</v>
      </c>
      <c r="X14" s="84" t="s">
        <v>127</v>
      </c>
      <c r="Y14" s="85">
        <v>420000</v>
      </c>
      <c r="Z14" s="106">
        <v>50000</v>
      </c>
      <c r="AA14" s="85"/>
      <c r="AB14" s="47" t="s">
        <v>96</v>
      </c>
    </row>
    <row r="15" spans="1:28" s="4" customFormat="1" ht="19.5" customHeight="1">
      <c r="A15" s="30" t="s">
        <v>128</v>
      </c>
      <c r="B15" s="35" t="s">
        <v>129</v>
      </c>
      <c r="C15" s="43">
        <v>10717</v>
      </c>
      <c r="D15" s="43">
        <v>10955</v>
      </c>
      <c r="E15" s="43">
        <v>17941</v>
      </c>
      <c r="F15" s="43">
        <v>450</v>
      </c>
      <c r="G15" s="43">
        <v>8608</v>
      </c>
      <c r="H15" s="43">
        <v>3524</v>
      </c>
      <c r="I15" s="43">
        <v>215</v>
      </c>
      <c r="J15" s="43">
        <v>18509</v>
      </c>
      <c r="K15" s="43">
        <v>17351</v>
      </c>
      <c r="L15" s="43">
        <v>450</v>
      </c>
      <c r="M15" s="43">
        <v>8608</v>
      </c>
      <c r="N15" s="43">
        <v>3524</v>
      </c>
      <c r="O15" s="43">
        <v>215</v>
      </c>
      <c r="P15" s="43">
        <v>17680</v>
      </c>
      <c r="Q15" s="43">
        <v>590</v>
      </c>
      <c r="R15" s="43">
        <v>0</v>
      </c>
      <c r="S15" s="43">
        <v>829</v>
      </c>
      <c r="T15" s="87">
        <v>5380</v>
      </c>
      <c r="U15" s="88">
        <v>5708</v>
      </c>
      <c r="V15" s="44">
        <v>1</v>
      </c>
      <c r="W15" s="52">
        <v>8</v>
      </c>
      <c r="X15" s="84" t="s">
        <v>130</v>
      </c>
      <c r="Y15" s="85">
        <v>420000</v>
      </c>
      <c r="Z15" s="106">
        <v>50000</v>
      </c>
      <c r="AA15" s="85"/>
      <c r="AB15" s="47" t="s">
        <v>97</v>
      </c>
    </row>
    <row r="16" spans="1:28" s="4" customFormat="1" ht="19.5" customHeight="1">
      <c r="A16" s="30" t="s">
        <v>22</v>
      </c>
      <c r="B16" s="35" t="s">
        <v>131</v>
      </c>
      <c r="C16" s="43">
        <v>2134</v>
      </c>
      <c r="D16" s="43">
        <v>2192</v>
      </c>
      <c r="E16" s="43">
        <v>3514</v>
      </c>
      <c r="F16" s="43">
        <v>76</v>
      </c>
      <c r="G16" s="43">
        <v>1727</v>
      </c>
      <c r="H16" s="43">
        <v>737</v>
      </c>
      <c r="I16" s="43">
        <v>23</v>
      </c>
      <c r="J16" s="43">
        <v>3669</v>
      </c>
      <c r="K16" s="43">
        <v>3375</v>
      </c>
      <c r="L16" s="43">
        <v>76</v>
      </c>
      <c r="M16" s="43">
        <v>1727</v>
      </c>
      <c r="N16" s="43">
        <v>737</v>
      </c>
      <c r="O16" s="43">
        <v>23</v>
      </c>
      <c r="P16" s="43">
        <v>3507</v>
      </c>
      <c r="Q16" s="43">
        <v>139</v>
      </c>
      <c r="R16" s="43">
        <v>0</v>
      </c>
      <c r="S16" s="43">
        <v>162</v>
      </c>
      <c r="T16" s="87">
        <v>1087</v>
      </c>
      <c r="U16" s="88">
        <v>1163</v>
      </c>
      <c r="V16" s="44">
        <v>0</v>
      </c>
      <c r="W16" s="45">
        <v>3</v>
      </c>
      <c r="X16" s="82" t="s">
        <v>132</v>
      </c>
      <c r="Y16" s="107">
        <v>420000</v>
      </c>
      <c r="Z16" s="106">
        <v>50000</v>
      </c>
      <c r="AA16" s="85"/>
      <c r="AB16" s="47" t="s">
        <v>22</v>
      </c>
    </row>
    <row r="17" spans="1:28" s="4" customFormat="1" ht="19.5" customHeight="1">
      <c r="A17" s="112" t="s">
        <v>23</v>
      </c>
      <c r="B17" s="36" t="s">
        <v>133</v>
      </c>
      <c r="C17" s="55">
        <v>383</v>
      </c>
      <c r="D17" s="55">
        <v>396</v>
      </c>
      <c r="E17" s="55">
        <v>601</v>
      </c>
      <c r="F17" s="55">
        <v>9</v>
      </c>
      <c r="G17" s="55">
        <v>318</v>
      </c>
      <c r="H17" s="55">
        <v>136</v>
      </c>
      <c r="I17" s="55">
        <v>7</v>
      </c>
      <c r="J17" s="55">
        <v>626</v>
      </c>
      <c r="K17" s="55">
        <v>589</v>
      </c>
      <c r="L17" s="55">
        <v>9</v>
      </c>
      <c r="M17" s="55">
        <v>318</v>
      </c>
      <c r="N17" s="55">
        <v>136</v>
      </c>
      <c r="O17" s="55">
        <v>7</v>
      </c>
      <c r="P17" s="55">
        <v>604</v>
      </c>
      <c r="Q17" s="55">
        <v>12</v>
      </c>
      <c r="R17" s="55">
        <v>0</v>
      </c>
      <c r="S17" s="55">
        <v>22</v>
      </c>
      <c r="T17" s="91">
        <v>185</v>
      </c>
      <c r="U17" s="92">
        <v>205</v>
      </c>
      <c r="V17" s="56">
        <v>0</v>
      </c>
      <c r="W17" s="57">
        <v>2</v>
      </c>
      <c r="X17" s="80"/>
      <c r="Y17" s="85">
        <v>420000</v>
      </c>
      <c r="Z17" s="109">
        <v>50000</v>
      </c>
      <c r="AA17" s="108"/>
      <c r="AB17" s="58" t="s">
        <v>23</v>
      </c>
    </row>
    <row r="18" spans="1:28" s="4" customFormat="1" ht="19.5" customHeight="1">
      <c r="A18" s="111" t="s">
        <v>134</v>
      </c>
      <c r="B18" s="35" t="s">
        <v>135</v>
      </c>
      <c r="C18" s="43">
        <v>1408</v>
      </c>
      <c r="D18" s="43">
        <v>1444</v>
      </c>
      <c r="E18" s="43">
        <v>2329</v>
      </c>
      <c r="F18" s="43">
        <v>54</v>
      </c>
      <c r="G18" s="43">
        <v>1219</v>
      </c>
      <c r="H18" s="43">
        <v>451</v>
      </c>
      <c r="I18" s="43">
        <v>18</v>
      </c>
      <c r="J18" s="43">
        <v>2399</v>
      </c>
      <c r="K18" s="43">
        <v>2237</v>
      </c>
      <c r="L18" s="43">
        <v>54</v>
      </c>
      <c r="M18" s="43">
        <v>1219</v>
      </c>
      <c r="N18" s="43">
        <v>451</v>
      </c>
      <c r="O18" s="43">
        <v>18</v>
      </c>
      <c r="P18" s="43">
        <v>2281</v>
      </c>
      <c r="Q18" s="43">
        <v>92</v>
      </c>
      <c r="R18" s="43">
        <v>0</v>
      </c>
      <c r="S18" s="43">
        <v>118</v>
      </c>
      <c r="T18" s="87">
        <v>659</v>
      </c>
      <c r="U18" s="88">
        <v>706</v>
      </c>
      <c r="V18" s="44">
        <v>0</v>
      </c>
      <c r="W18" s="45">
        <v>4</v>
      </c>
      <c r="X18" s="81" t="s">
        <v>136</v>
      </c>
      <c r="Y18" s="85">
        <v>420000</v>
      </c>
      <c r="Z18" s="106">
        <v>30000</v>
      </c>
      <c r="AA18" s="85"/>
      <c r="AB18" s="47" t="s">
        <v>98</v>
      </c>
    </row>
    <row r="19" spans="1:28" s="4" customFormat="1" ht="19.5" customHeight="1">
      <c r="A19" s="30" t="s">
        <v>137</v>
      </c>
      <c r="B19" s="35" t="s">
        <v>138</v>
      </c>
      <c r="C19" s="43">
        <v>2852</v>
      </c>
      <c r="D19" s="43">
        <v>2920</v>
      </c>
      <c r="E19" s="43">
        <v>4836</v>
      </c>
      <c r="F19" s="43">
        <v>91</v>
      </c>
      <c r="G19" s="43">
        <v>2302</v>
      </c>
      <c r="H19" s="43">
        <v>874</v>
      </c>
      <c r="I19" s="43">
        <v>46</v>
      </c>
      <c r="J19" s="43">
        <v>4984</v>
      </c>
      <c r="K19" s="43">
        <v>4627</v>
      </c>
      <c r="L19" s="43">
        <v>90</v>
      </c>
      <c r="M19" s="43">
        <v>2302</v>
      </c>
      <c r="N19" s="43">
        <v>874</v>
      </c>
      <c r="O19" s="43">
        <v>46</v>
      </c>
      <c r="P19" s="43">
        <v>4710</v>
      </c>
      <c r="Q19" s="43">
        <v>209</v>
      </c>
      <c r="R19" s="43">
        <v>1</v>
      </c>
      <c r="S19" s="43">
        <v>274</v>
      </c>
      <c r="T19" s="87">
        <v>1588</v>
      </c>
      <c r="U19" s="88">
        <v>1705</v>
      </c>
      <c r="V19" s="44">
        <v>1</v>
      </c>
      <c r="W19" s="52">
        <v>3</v>
      </c>
      <c r="X19" s="82" t="s">
        <v>139</v>
      </c>
      <c r="Y19" s="85">
        <v>420000</v>
      </c>
      <c r="Z19" s="106">
        <v>50000</v>
      </c>
      <c r="AA19" s="85"/>
      <c r="AB19" s="47" t="s">
        <v>99</v>
      </c>
    </row>
    <row r="20" spans="1:28" s="4" customFormat="1" ht="19.5" customHeight="1">
      <c r="A20" s="30" t="s">
        <v>24</v>
      </c>
      <c r="B20" s="35" t="s">
        <v>92</v>
      </c>
      <c r="C20" s="43">
        <v>1402</v>
      </c>
      <c r="D20" s="43">
        <v>1450</v>
      </c>
      <c r="E20" s="43">
        <v>2294</v>
      </c>
      <c r="F20" s="43">
        <v>38</v>
      </c>
      <c r="G20" s="43">
        <v>1216</v>
      </c>
      <c r="H20" s="43">
        <v>502</v>
      </c>
      <c r="I20" s="43">
        <v>20</v>
      </c>
      <c r="J20" s="43">
        <v>2381</v>
      </c>
      <c r="K20" s="43">
        <v>2233</v>
      </c>
      <c r="L20" s="43">
        <v>38</v>
      </c>
      <c r="M20" s="43">
        <v>1216</v>
      </c>
      <c r="N20" s="43">
        <v>502</v>
      </c>
      <c r="O20" s="43">
        <v>20</v>
      </c>
      <c r="P20" s="43">
        <v>2285</v>
      </c>
      <c r="Q20" s="43">
        <v>61</v>
      </c>
      <c r="R20" s="43">
        <v>0</v>
      </c>
      <c r="S20" s="43">
        <v>96</v>
      </c>
      <c r="T20" s="87">
        <v>703</v>
      </c>
      <c r="U20" s="88">
        <v>739</v>
      </c>
      <c r="V20" s="44">
        <v>1</v>
      </c>
      <c r="W20" s="45">
        <v>0</v>
      </c>
      <c r="X20" s="80"/>
      <c r="Y20" s="85">
        <v>420000</v>
      </c>
      <c r="Z20" s="106">
        <v>50000</v>
      </c>
      <c r="AA20" s="85"/>
      <c r="AB20" s="47" t="s">
        <v>24</v>
      </c>
    </row>
    <row r="21" spans="1:28" s="4" customFormat="1" ht="19.5" customHeight="1">
      <c r="A21" s="33" t="s">
        <v>25</v>
      </c>
      <c r="B21" s="37" t="s">
        <v>93</v>
      </c>
      <c r="C21" s="48">
        <v>1497</v>
      </c>
      <c r="D21" s="48">
        <v>1536</v>
      </c>
      <c r="E21" s="48">
        <v>2515</v>
      </c>
      <c r="F21" s="48">
        <v>69</v>
      </c>
      <c r="G21" s="48">
        <v>1191</v>
      </c>
      <c r="H21" s="48">
        <v>458</v>
      </c>
      <c r="I21" s="48">
        <v>32</v>
      </c>
      <c r="J21" s="48">
        <v>2606</v>
      </c>
      <c r="K21" s="48">
        <v>2427</v>
      </c>
      <c r="L21" s="48">
        <v>69</v>
      </c>
      <c r="M21" s="48">
        <v>1191</v>
      </c>
      <c r="N21" s="48">
        <v>458</v>
      </c>
      <c r="O21" s="48">
        <v>32</v>
      </c>
      <c r="P21" s="48">
        <v>2483</v>
      </c>
      <c r="Q21" s="48">
        <v>88</v>
      </c>
      <c r="R21" s="48">
        <v>0</v>
      </c>
      <c r="S21" s="48">
        <v>123</v>
      </c>
      <c r="T21" s="89">
        <v>784</v>
      </c>
      <c r="U21" s="90">
        <v>844</v>
      </c>
      <c r="V21" s="49">
        <v>1</v>
      </c>
      <c r="W21" s="50">
        <v>1</v>
      </c>
      <c r="X21" s="80"/>
      <c r="Y21" s="85">
        <v>420000</v>
      </c>
      <c r="Z21" s="106">
        <v>50000</v>
      </c>
      <c r="AA21" s="107"/>
      <c r="AB21" s="51" t="s">
        <v>25</v>
      </c>
    </row>
    <row r="22" spans="1:28" s="4" customFormat="1" ht="19.5" customHeight="1">
      <c r="A22" s="30" t="s">
        <v>140</v>
      </c>
      <c r="B22" s="35" t="s">
        <v>141</v>
      </c>
      <c r="C22" s="43">
        <v>1106</v>
      </c>
      <c r="D22" s="43">
        <v>1141</v>
      </c>
      <c r="E22" s="43">
        <v>1810</v>
      </c>
      <c r="F22" s="43">
        <v>44</v>
      </c>
      <c r="G22" s="43">
        <v>901</v>
      </c>
      <c r="H22" s="43">
        <v>365</v>
      </c>
      <c r="I22" s="43">
        <v>12</v>
      </c>
      <c r="J22" s="43">
        <v>1877</v>
      </c>
      <c r="K22" s="43">
        <v>1761</v>
      </c>
      <c r="L22" s="43">
        <v>44</v>
      </c>
      <c r="M22" s="43">
        <v>901</v>
      </c>
      <c r="N22" s="43">
        <v>365</v>
      </c>
      <c r="O22" s="43">
        <v>12</v>
      </c>
      <c r="P22" s="43">
        <v>1792</v>
      </c>
      <c r="Q22" s="43">
        <v>49</v>
      </c>
      <c r="R22" s="43">
        <v>0</v>
      </c>
      <c r="S22" s="43">
        <v>85</v>
      </c>
      <c r="T22" s="87">
        <v>563</v>
      </c>
      <c r="U22" s="88">
        <v>601</v>
      </c>
      <c r="V22" s="44">
        <v>2</v>
      </c>
      <c r="W22" s="45">
        <v>0</v>
      </c>
      <c r="X22" s="85"/>
      <c r="Y22" s="108">
        <v>420000</v>
      </c>
      <c r="Z22" s="109">
        <v>50000</v>
      </c>
      <c r="AA22" s="85"/>
      <c r="AB22" s="47" t="s">
        <v>100</v>
      </c>
    </row>
    <row r="23" spans="1:28" s="5" customFormat="1" ht="19.5" customHeight="1">
      <c r="A23" s="30" t="s">
        <v>104</v>
      </c>
      <c r="B23" s="35" t="s">
        <v>142</v>
      </c>
      <c r="C23" s="43">
        <v>2057</v>
      </c>
      <c r="D23" s="43">
        <v>2094</v>
      </c>
      <c r="E23" s="43">
        <v>3583</v>
      </c>
      <c r="F23" s="43">
        <v>127</v>
      </c>
      <c r="G23" s="43">
        <v>1681</v>
      </c>
      <c r="H23" s="43">
        <v>719</v>
      </c>
      <c r="I23" s="43">
        <v>14</v>
      </c>
      <c r="J23" s="43">
        <v>3670</v>
      </c>
      <c r="K23" s="43">
        <v>3464</v>
      </c>
      <c r="L23" s="43">
        <v>126</v>
      </c>
      <c r="M23" s="43">
        <v>1681</v>
      </c>
      <c r="N23" s="43">
        <v>719</v>
      </c>
      <c r="O23" s="43">
        <v>14</v>
      </c>
      <c r="P23" s="43">
        <v>3510</v>
      </c>
      <c r="Q23" s="43">
        <v>119</v>
      </c>
      <c r="R23" s="43">
        <v>1</v>
      </c>
      <c r="S23" s="43">
        <v>160</v>
      </c>
      <c r="T23" s="87">
        <v>1096</v>
      </c>
      <c r="U23" s="88">
        <v>1144</v>
      </c>
      <c r="V23" s="44">
        <v>0</v>
      </c>
      <c r="W23" s="52">
        <v>6</v>
      </c>
      <c r="X23" s="85"/>
      <c r="Y23" s="85">
        <v>420000</v>
      </c>
      <c r="Z23" s="106">
        <v>50000</v>
      </c>
      <c r="AA23" s="85"/>
      <c r="AB23" s="47" t="s">
        <v>101</v>
      </c>
    </row>
    <row r="24" spans="1:28" s="5" customFormat="1" ht="22.5" customHeight="1">
      <c r="A24" s="300" t="s">
        <v>94</v>
      </c>
      <c r="B24" s="301"/>
      <c r="C24" s="302">
        <f>SUM(C7:C23)</f>
        <v>98650</v>
      </c>
      <c r="D24" s="302">
        <f aca="true" t="shared" si="0" ref="D24:W24">SUM(D7:D23)</f>
        <v>101057</v>
      </c>
      <c r="E24" s="302">
        <f t="shared" si="0"/>
        <v>160973</v>
      </c>
      <c r="F24" s="302">
        <f t="shared" si="0"/>
        <v>4064</v>
      </c>
      <c r="G24" s="302">
        <f t="shared" si="0"/>
        <v>75989</v>
      </c>
      <c r="H24" s="302">
        <f t="shared" si="0"/>
        <v>31261</v>
      </c>
      <c r="I24" s="302">
        <f t="shared" si="0"/>
        <v>1738</v>
      </c>
      <c r="J24" s="302">
        <f t="shared" si="0"/>
        <v>166481</v>
      </c>
      <c r="K24" s="302">
        <f t="shared" si="0"/>
        <v>156024</v>
      </c>
      <c r="L24" s="302">
        <f t="shared" si="0"/>
        <v>4056</v>
      </c>
      <c r="M24" s="302">
        <f t="shared" si="0"/>
        <v>75989</v>
      </c>
      <c r="N24" s="302">
        <f t="shared" si="0"/>
        <v>31261</v>
      </c>
      <c r="O24" s="302">
        <f t="shared" si="0"/>
        <v>1738</v>
      </c>
      <c r="P24" s="302">
        <f t="shared" si="0"/>
        <v>159525</v>
      </c>
      <c r="Q24" s="302">
        <f t="shared" si="0"/>
        <v>4949</v>
      </c>
      <c r="R24" s="302">
        <f t="shared" si="0"/>
        <v>8</v>
      </c>
      <c r="S24" s="302">
        <f t="shared" si="0"/>
        <v>6956</v>
      </c>
      <c r="T24" s="302">
        <f t="shared" si="0"/>
        <v>49695</v>
      </c>
      <c r="U24" s="302">
        <f t="shared" si="0"/>
        <v>52750</v>
      </c>
      <c r="V24" s="302">
        <f t="shared" si="0"/>
        <v>62</v>
      </c>
      <c r="W24" s="302">
        <f t="shared" si="0"/>
        <v>49</v>
      </c>
      <c r="X24" s="303" t="s">
        <v>238</v>
      </c>
      <c r="Y24" s="303" t="s">
        <v>238</v>
      </c>
      <c r="Z24" s="303" t="s">
        <v>238</v>
      </c>
      <c r="AA24" s="303" t="s">
        <v>238</v>
      </c>
      <c r="AB24" s="304" t="s">
        <v>250</v>
      </c>
    </row>
    <row r="25" spans="1:28" s="4" customFormat="1" ht="45" customHeight="1">
      <c r="A25" s="30" t="s">
        <v>26</v>
      </c>
      <c r="B25" s="35" t="s">
        <v>143</v>
      </c>
      <c r="C25" s="43">
        <v>1270</v>
      </c>
      <c r="D25" s="43">
        <v>1279</v>
      </c>
      <c r="E25" s="43">
        <v>2765</v>
      </c>
      <c r="F25" s="43">
        <v>165</v>
      </c>
      <c r="G25" s="43">
        <v>565</v>
      </c>
      <c r="H25" s="43">
        <v>175</v>
      </c>
      <c r="I25" s="43">
        <v>28</v>
      </c>
      <c r="J25" s="43">
        <v>2799</v>
      </c>
      <c r="K25" s="43">
        <v>2765</v>
      </c>
      <c r="L25" s="43">
        <v>165</v>
      </c>
      <c r="M25" s="43">
        <v>565</v>
      </c>
      <c r="N25" s="43">
        <v>175</v>
      </c>
      <c r="O25" s="43">
        <v>28</v>
      </c>
      <c r="P25" s="43">
        <v>2799</v>
      </c>
      <c r="Q25" s="98">
        <v>0</v>
      </c>
      <c r="R25" s="98">
        <v>0</v>
      </c>
      <c r="S25" s="98">
        <v>0</v>
      </c>
      <c r="T25" s="93">
        <v>1081</v>
      </c>
      <c r="U25" s="88">
        <v>1084</v>
      </c>
      <c r="V25" s="64">
        <v>4</v>
      </c>
      <c r="W25" s="45">
        <v>0</v>
      </c>
      <c r="X25" s="86" t="s">
        <v>102</v>
      </c>
      <c r="Y25" s="85">
        <v>420000</v>
      </c>
      <c r="Z25" s="110" t="s">
        <v>144</v>
      </c>
      <c r="AA25" s="85"/>
      <c r="AB25" s="47" t="s">
        <v>26</v>
      </c>
    </row>
    <row r="26" spans="1:28" s="4" customFormat="1" ht="34.5" customHeight="1">
      <c r="A26" s="30" t="s">
        <v>27</v>
      </c>
      <c r="B26" s="35" t="s">
        <v>145</v>
      </c>
      <c r="C26" s="43">
        <v>957</v>
      </c>
      <c r="D26" s="43">
        <v>979</v>
      </c>
      <c r="E26" s="43">
        <v>1713</v>
      </c>
      <c r="F26" s="43">
        <v>40</v>
      </c>
      <c r="G26" s="43">
        <v>238</v>
      </c>
      <c r="H26" s="43">
        <v>29</v>
      </c>
      <c r="I26" s="43">
        <v>54</v>
      </c>
      <c r="J26" s="43">
        <v>1737</v>
      </c>
      <c r="K26" s="43">
        <v>1713</v>
      </c>
      <c r="L26" s="43">
        <v>40</v>
      </c>
      <c r="M26" s="43">
        <v>238</v>
      </c>
      <c r="N26" s="43">
        <v>29</v>
      </c>
      <c r="O26" s="43">
        <v>54</v>
      </c>
      <c r="P26" s="43">
        <v>1737</v>
      </c>
      <c r="Q26" s="98">
        <v>0</v>
      </c>
      <c r="R26" s="98">
        <v>0</v>
      </c>
      <c r="S26" s="98">
        <v>0</v>
      </c>
      <c r="T26" s="93">
        <v>809</v>
      </c>
      <c r="U26" s="88">
        <v>821</v>
      </c>
      <c r="V26" s="64">
        <v>2</v>
      </c>
      <c r="W26" s="45">
        <v>1</v>
      </c>
      <c r="X26" s="86" t="s">
        <v>146</v>
      </c>
      <c r="Y26" s="85">
        <v>420000</v>
      </c>
      <c r="Z26" s="110" t="s">
        <v>147</v>
      </c>
      <c r="AA26" s="110" t="s">
        <v>103</v>
      </c>
      <c r="AB26" s="47" t="s">
        <v>27</v>
      </c>
    </row>
    <row r="27" spans="1:28" s="4" customFormat="1" ht="33.75" customHeight="1">
      <c r="A27" s="30" t="s">
        <v>28</v>
      </c>
      <c r="B27" s="35" t="s">
        <v>148</v>
      </c>
      <c r="C27" s="43">
        <v>346</v>
      </c>
      <c r="D27" s="43">
        <v>345</v>
      </c>
      <c r="E27" s="43">
        <v>525</v>
      </c>
      <c r="F27" s="43">
        <v>26</v>
      </c>
      <c r="G27" s="43">
        <v>89</v>
      </c>
      <c r="H27" s="43">
        <v>10</v>
      </c>
      <c r="I27" s="43">
        <v>16</v>
      </c>
      <c r="J27" s="43">
        <v>529</v>
      </c>
      <c r="K27" s="43">
        <v>525</v>
      </c>
      <c r="L27" s="43">
        <v>26</v>
      </c>
      <c r="M27" s="43">
        <v>89</v>
      </c>
      <c r="N27" s="43">
        <v>10</v>
      </c>
      <c r="O27" s="43">
        <v>16</v>
      </c>
      <c r="P27" s="43">
        <v>529</v>
      </c>
      <c r="Q27" s="98">
        <v>0</v>
      </c>
      <c r="R27" s="98">
        <v>0</v>
      </c>
      <c r="S27" s="98">
        <v>0</v>
      </c>
      <c r="T27" s="93">
        <v>219</v>
      </c>
      <c r="U27" s="93">
        <v>221</v>
      </c>
      <c r="V27" s="64">
        <v>1</v>
      </c>
      <c r="W27" s="46">
        <v>0</v>
      </c>
      <c r="X27" s="86" t="s">
        <v>149</v>
      </c>
      <c r="Y27" s="85">
        <v>420000</v>
      </c>
      <c r="Z27" s="110" t="s">
        <v>150</v>
      </c>
      <c r="AA27" s="85"/>
      <c r="AB27" s="47" t="s">
        <v>28</v>
      </c>
    </row>
    <row r="28" spans="1:28" s="5" customFormat="1" ht="22.5" customHeight="1" thickBot="1">
      <c r="A28" s="343" t="s">
        <v>29</v>
      </c>
      <c r="B28" s="344"/>
      <c r="C28" s="344">
        <f>SUM(C25:C27)</f>
        <v>2573</v>
      </c>
      <c r="D28" s="344">
        <f aca="true" t="shared" si="1" ref="D28:W28">SUM(D25:D27)</f>
        <v>2603</v>
      </c>
      <c r="E28" s="344">
        <f t="shared" si="1"/>
        <v>5003</v>
      </c>
      <c r="F28" s="344">
        <f t="shared" si="1"/>
        <v>231</v>
      </c>
      <c r="G28" s="344">
        <f t="shared" si="1"/>
        <v>892</v>
      </c>
      <c r="H28" s="344">
        <f t="shared" si="1"/>
        <v>214</v>
      </c>
      <c r="I28" s="344">
        <f t="shared" si="1"/>
        <v>98</v>
      </c>
      <c r="J28" s="344">
        <f t="shared" si="1"/>
        <v>5065</v>
      </c>
      <c r="K28" s="344">
        <f t="shared" si="1"/>
        <v>5003</v>
      </c>
      <c r="L28" s="344">
        <f t="shared" si="1"/>
        <v>231</v>
      </c>
      <c r="M28" s="344">
        <f t="shared" si="1"/>
        <v>892</v>
      </c>
      <c r="N28" s="344">
        <f t="shared" si="1"/>
        <v>214</v>
      </c>
      <c r="O28" s="344">
        <f t="shared" si="1"/>
        <v>98</v>
      </c>
      <c r="P28" s="344">
        <f t="shared" si="1"/>
        <v>5065</v>
      </c>
      <c r="Q28" s="345" t="s">
        <v>237</v>
      </c>
      <c r="R28" s="345" t="s">
        <v>237</v>
      </c>
      <c r="S28" s="345" t="s">
        <v>237</v>
      </c>
      <c r="T28" s="344">
        <f t="shared" si="1"/>
        <v>2109</v>
      </c>
      <c r="U28" s="344">
        <f t="shared" si="1"/>
        <v>2126</v>
      </c>
      <c r="V28" s="344">
        <f t="shared" si="1"/>
        <v>7</v>
      </c>
      <c r="W28" s="344">
        <f t="shared" si="1"/>
        <v>1</v>
      </c>
      <c r="X28" s="345" t="s">
        <v>238</v>
      </c>
      <c r="Y28" s="345" t="s">
        <v>238</v>
      </c>
      <c r="Z28" s="345" t="s">
        <v>238</v>
      </c>
      <c r="AA28" s="345" t="s">
        <v>238</v>
      </c>
      <c r="AB28" s="346" t="s">
        <v>251</v>
      </c>
    </row>
    <row r="29" spans="1:28" ht="22.5" customHeight="1" thickBot="1" thickTop="1">
      <c r="A29" s="305" t="s">
        <v>30</v>
      </c>
      <c r="B29" s="306"/>
      <c r="C29" s="306">
        <f>SUM(C28,C24)</f>
        <v>101223</v>
      </c>
      <c r="D29" s="306">
        <f aca="true" t="shared" si="2" ref="D29:W29">SUM(D28,D24)</f>
        <v>103660</v>
      </c>
      <c r="E29" s="306">
        <f t="shared" si="2"/>
        <v>165976</v>
      </c>
      <c r="F29" s="306">
        <f t="shared" si="2"/>
        <v>4295</v>
      </c>
      <c r="G29" s="306">
        <f t="shared" si="2"/>
        <v>76881</v>
      </c>
      <c r="H29" s="306">
        <f t="shared" si="2"/>
        <v>31475</v>
      </c>
      <c r="I29" s="306">
        <f t="shared" si="2"/>
        <v>1836</v>
      </c>
      <c r="J29" s="306">
        <f t="shared" si="2"/>
        <v>171546</v>
      </c>
      <c r="K29" s="306">
        <f t="shared" si="2"/>
        <v>161027</v>
      </c>
      <c r="L29" s="306">
        <f t="shared" si="2"/>
        <v>4287</v>
      </c>
      <c r="M29" s="306">
        <f t="shared" si="2"/>
        <v>76881</v>
      </c>
      <c r="N29" s="306">
        <f t="shared" si="2"/>
        <v>31475</v>
      </c>
      <c r="O29" s="306">
        <f t="shared" si="2"/>
        <v>1836</v>
      </c>
      <c r="P29" s="306">
        <f t="shared" si="2"/>
        <v>164590</v>
      </c>
      <c r="Q29" s="306">
        <f t="shared" si="2"/>
        <v>4949</v>
      </c>
      <c r="R29" s="306">
        <f t="shared" si="2"/>
        <v>8</v>
      </c>
      <c r="S29" s="306">
        <f t="shared" si="2"/>
        <v>6956</v>
      </c>
      <c r="T29" s="306">
        <f t="shared" si="2"/>
        <v>51804</v>
      </c>
      <c r="U29" s="306">
        <f t="shared" si="2"/>
        <v>54876</v>
      </c>
      <c r="V29" s="306">
        <f t="shared" si="2"/>
        <v>69</v>
      </c>
      <c r="W29" s="306">
        <f t="shared" si="2"/>
        <v>50</v>
      </c>
      <c r="X29" s="342" t="s">
        <v>238</v>
      </c>
      <c r="Y29" s="342" t="s">
        <v>238</v>
      </c>
      <c r="Z29" s="342" t="s">
        <v>238</v>
      </c>
      <c r="AA29" s="342" t="s">
        <v>238</v>
      </c>
      <c r="AB29" s="307" t="s">
        <v>252</v>
      </c>
    </row>
    <row r="30" spans="3:27" ht="13.5">
      <c r="C30" s="65"/>
      <c r="D30" s="65"/>
      <c r="E30" s="65"/>
      <c r="F30" s="65"/>
      <c r="G30" s="65"/>
      <c r="H30" s="65"/>
      <c r="I30" s="65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</sheetData>
  <sheetProtection/>
  <mergeCells count="25">
    <mergeCell ref="V5:V6"/>
    <mergeCell ref="W5:W6"/>
    <mergeCell ref="AB2:AB6"/>
    <mergeCell ref="AA5:AA6"/>
    <mergeCell ref="Z5:Z6"/>
    <mergeCell ref="Y5:Y6"/>
    <mergeCell ref="Y2:AA4"/>
    <mergeCell ref="V2:W4"/>
    <mergeCell ref="K2:P3"/>
    <mergeCell ref="Q2:S3"/>
    <mergeCell ref="P4:P6"/>
    <mergeCell ref="Q4:Q6"/>
    <mergeCell ref="S4:S6"/>
    <mergeCell ref="T5:T6"/>
    <mergeCell ref="T2:U4"/>
    <mergeCell ref="K4:K6"/>
    <mergeCell ref="U5:U6"/>
    <mergeCell ref="A2:A6"/>
    <mergeCell ref="B2:B6"/>
    <mergeCell ref="C2:D3"/>
    <mergeCell ref="E2:J3"/>
    <mergeCell ref="C4:C6"/>
    <mergeCell ref="D4:D6"/>
    <mergeCell ref="E4:E6"/>
    <mergeCell ref="J4:J6"/>
  </mergeCells>
  <printOptions/>
  <pageMargins left="0.62" right="0.3937007874015748" top="1" bottom="0.7874015748031497" header="0.5118110236220472" footer="0.5118110236220472"/>
  <pageSetup fitToHeight="1" fitToWidth="1" horizontalDpi="600" verticalDpi="600" orientation="landscape" paperSize="8" scale="72" r:id="rId1"/>
  <headerFooter alignWithMargins="0">
    <oddFooter>&amp;C49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90" zoomScaleSheetLayoutView="90" workbookViewId="0" topLeftCell="A1">
      <selection activeCell="O24" sqref="O24"/>
    </sheetView>
  </sheetViews>
  <sheetFormatPr defaultColWidth="8.796875" defaultRowHeight="14.25"/>
  <cols>
    <col min="1" max="1" width="10.59765625" style="0" customWidth="1"/>
    <col min="2" max="13" width="13.59765625" style="0" customWidth="1"/>
  </cols>
  <sheetData>
    <row r="1" spans="1:12" ht="21.75" thickBot="1">
      <c r="A1" s="6" t="s">
        <v>31</v>
      </c>
      <c r="L1" s="7" t="s">
        <v>32</v>
      </c>
    </row>
    <row r="2" spans="1:13" ht="13.5">
      <c r="A2" s="393" t="s">
        <v>6</v>
      </c>
      <c r="B2" s="15" t="s">
        <v>33</v>
      </c>
      <c r="C2" s="16"/>
      <c r="D2" s="16"/>
      <c r="E2" s="16"/>
      <c r="F2" s="16"/>
      <c r="G2" s="17"/>
      <c r="H2" s="15" t="s">
        <v>34</v>
      </c>
      <c r="I2" s="16"/>
      <c r="J2" s="16"/>
      <c r="K2" s="16"/>
      <c r="L2" s="16"/>
      <c r="M2" s="398" t="s">
        <v>6</v>
      </c>
    </row>
    <row r="3" spans="1:13" ht="13.5">
      <c r="A3" s="365"/>
      <c r="B3" s="10" t="s">
        <v>35</v>
      </c>
      <c r="C3" s="12"/>
      <c r="D3" s="10" t="s">
        <v>36</v>
      </c>
      <c r="E3" s="12"/>
      <c r="F3" s="10" t="s">
        <v>37</v>
      </c>
      <c r="G3" s="12"/>
      <c r="H3" s="10" t="s">
        <v>38</v>
      </c>
      <c r="I3" s="12"/>
      <c r="J3" s="10" t="s">
        <v>39</v>
      </c>
      <c r="K3" s="11"/>
      <c r="L3" s="12"/>
      <c r="M3" s="387"/>
    </row>
    <row r="4" spans="1:13" ht="13.5">
      <c r="A4" s="365"/>
      <c r="B4" s="394" t="s">
        <v>91</v>
      </c>
      <c r="C4" s="394" t="s">
        <v>227</v>
      </c>
      <c r="D4" s="394" t="s">
        <v>91</v>
      </c>
      <c r="E4" s="394" t="s">
        <v>227</v>
      </c>
      <c r="F4" s="394" t="s">
        <v>91</v>
      </c>
      <c r="G4" s="394" t="s">
        <v>227</v>
      </c>
      <c r="H4" s="394" t="s">
        <v>91</v>
      </c>
      <c r="I4" s="394" t="s">
        <v>227</v>
      </c>
      <c r="J4" s="395" t="s">
        <v>91</v>
      </c>
      <c r="K4" s="94"/>
      <c r="L4" s="394" t="s">
        <v>227</v>
      </c>
      <c r="M4" s="387"/>
    </row>
    <row r="5" spans="1:13" ht="13.5">
      <c r="A5" s="365"/>
      <c r="B5" s="368"/>
      <c r="C5" s="368"/>
      <c r="D5" s="368" t="s">
        <v>15</v>
      </c>
      <c r="E5" s="368"/>
      <c r="F5" s="368" t="s">
        <v>15</v>
      </c>
      <c r="G5" s="368"/>
      <c r="H5" s="368"/>
      <c r="I5" s="368"/>
      <c r="J5" s="396"/>
      <c r="K5" s="8" t="s">
        <v>90</v>
      </c>
      <c r="L5" s="368"/>
      <c r="M5" s="387"/>
    </row>
    <row r="6" spans="1:13" ht="13.5">
      <c r="A6" s="366"/>
      <c r="B6" s="369"/>
      <c r="C6" s="369"/>
      <c r="D6" s="369"/>
      <c r="E6" s="369"/>
      <c r="F6" s="369"/>
      <c r="G6" s="369"/>
      <c r="H6" s="369"/>
      <c r="I6" s="369"/>
      <c r="J6" s="397"/>
      <c r="K6" s="1" t="s">
        <v>113</v>
      </c>
      <c r="L6" s="369"/>
      <c r="M6" s="388"/>
    </row>
    <row r="7" spans="1:13" ht="16.5" customHeight="1">
      <c r="A7" s="18" t="s">
        <v>16</v>
      </c>
      <c r="B7" s="22">
        <v>581</v>
      </c>
      <c r="C7" s="22">
        <v>815</v>
      </c>
      <c r="D7" s="22">
        <v>524</v>
      </c>
      <c r="E7" s="21">
        <v>715</v>
      </c>
      <c r="F7" s="95">
        <f>SUM(B7,D7)</f>
        <v>1105</v>
      </c>
      <c r="G7" s="95">
        <f>SUM(C7,E7)</f>
        <v>1530</v>
      </c>
      <c r="H7" s="22">
        <v>1127</v>
      </c>
      <c r="I7" s="22">
        <v>1590</v>
      </c>
      <c r="J7" s="22">
        <v>132</v>
      </c>
      <c r="K7" s="22">
        <v>1</v>
      </c>
      <c r="L7" s="22">
        <v>196</v>
      </c>
      <c r="M7" s="59" t="s">
        <v>16</v>
      </c>
    </row>
    <row r="8" spans="1:13" ht="16.5" customHeight="1">
      <c r="A8" s="18" t="s">
        <v>17</v>
      </c>
      <c r="B8" s="22">
        <v>198</v>
      </c>
      <c r="C8" s="22">
        <v>289</v>
      </c>
      <c r="D8" s="22">
        <v>112</v>
      </c>
      <c r="E8" s="21">
        <v>140</v>
      </c>
      <c r="F8" s="96">
        <f aca="true" t="shared" si="0" ref="F8:F23">SUM(B8,D8)</f>
        <v>310</v>
      </c>
      <c r="G8" s="96">
        <f>SUM(C8,E8)</f>
        <v>429</v>
      </c>
      <c r="H8" s="22">
        <v>318</v>
      </c>
      <c r="I8" s="22">
        <v>445</v>
      </c>
      <c r="J8" s="22">
        <v>67</v>
      </c>
      <c r="K8" s="22">
        <v>0</v>
      </c>
      <c r="L8" s="22">
        <v>114</v>
      </c>
      <c r="M8" s="59" t="s">
        <v>17</v>
      </c>
    </row>
    <row r="9" spans="1:13" ht="16.5" customHeight="1">
      <c r="A9" s="18" t="s">
        <v>18</v>
      </c>
      <c r="B9" s="22">
        <v>92</v>
      </c>
      <c r="C9" s="22">
        <v>130</v>
      </c>
      <c r="D9" s="22">
        <v>67</v>
      </c>
      <c r="E9" s="21">
        <v>93</v>
      </c>
      <c r="F9" s="96">
        <f t="shared" si="0"/>
        <v>159</v>
      </c>
      <c r="G9" s="96">
        <f aca="true" t="shared" si="1" ref="G9:G23">SUM(C9,E9)</f>
        <v>223</v>
      </c>
      <c r="H9" s="22">
        <v>166</v>
      </c>
      <c r="I9" s="22">
        <v>232</v>
      </c>
      <c r="J9" s="22">
        <v>23</v>
      </c>
      <c r="K9" s="22">
        <v>0</v>
      </c>
      <c r="L9" s="22">
        <v>37</v>
      </c>
      <c r="M9" s="59" t="s">
        <v>18</v>
      </c>
    </row>
    <row r="10" spans="1:13" ht="16.5" customHeight="1">
      <c r="A10" s="18" t="s">
        <v>19</v>
      </c>
      <c r="B10" s="22">
        <v>120</v>
      </c>
      <c r="C10" s="22">
        <v>172</v>
      </c>
      <c r="D10" s="22">
        <v>138</v>
      </c>
      <c r="E10" s="21">
        <v>178</v>
      </c>
      <c r="F10" s="96">
        <f t="shared" si="0"/>
        <v>258</v>
      </c>
      <c r="G10" s="96">
        <f t="shared" si="1"/>
        <v>350</v>
      </c>
      <c r="H10" s="22">
        <v>263</v>
      </c>
      <c r="I10" s="22">
        <v>364</v>
      </c>
      <c r="J10" s="22">
        <v>19</v>
      </c>
      <c r="K10" s="22">
        <v>0</v>
      </c>
      <c r="L10" s="22">
        <v>39</v>
      </c>
      <c r="M10" s="59" t="s">
        <v>19</v>
      </c>
    </row>
    <row r="11" spans="1:13" ht="16.5" customHeight="1">
      <c r="A11" s="19" t="s">
        <v>20</v>
      </c>
      <c r="B11" s="23">
        <v>108</v>
      </c>
      <c r="C11" s="23">
        <v>155</v>
      </c>
      <c r="D11" s="23">
        <v>115</v>
      </c>
      <c r="E11" s="24">
        <v>151</v>
      </c>
      <c r="F11" s="97">
        <f t="shared" si="0"/>
        <v>223</v>
      </c>
      <c r="G11" s="97">
        <f t="shared" si="1"/>
        <v>306</v>
      </c>
      <c r="H11" s="23">
        <v>228</v>
      </c>
      <c r="I11" s="23">
        <v>319</v>
      </c>
      <c r="J11" s="23">
        <v>17</v>
      </c>
      <c r="K11" s="23">
        <v>0</v>
      </c>
      <c r="L11" s="23">
        <v>25</v>
      </c>
      <c r="M11" s="60" t="s">
        <v>20</v>
      </c>
    </row>
    <row r="12" spans="1:13" s="4" customFormat="1" ht="16.5" customHeight="1">
      <c r="A12" s="18" t="s">
        <v>21</v>
      </c>
      <c r="B12" s="22">
        <v>165</v>
      </c>
      <c r="C12" s="22">
        <v>231</v>
      </c>
      <c r="D12" s="22">
        <v>186</v>
      </c>
      <c r="E12" s="29">
        <v>250</v>
      </c>
      <c r="F12" s="96">
        <f t="shared" si="0"/>
        <v>351</v>
      </c>
      <c r="G12" s="96">
        <f t="shared" si="1"/>
        <v>481</v>
      </c>
      <c r="H12" s="22">
        <v>361</v>
      </c>
      <c r="I12" s="22">
        <v>498</v>
      </c>
      <c r="J12" s="22">
        <v>52</v>
      </c>
      <c r="K12" s="22">
        <v>0</v>
      </c>
      <c r="L12" s="22">
        <v>72</v>
      </c>
      <c r="M12" s="59" t="s">
        <v>21</v>
      </c>
    </row>
    <row r="13" spans="1:13" s="4" customFormat="1" ht="16.5" customHeight="1">
      <c r="A13" s="18" t="s">
        <v>122</v>
      </c>
      <c r="B13" s="22">
        <v>105</v>
      </c>
      <c r="C13" s="22">
        <v>141</v>
      </c>
      <c r="D13" s="22">
        <v>94</v>
      </c>
      <c r="E13" s="29">
        <v>125</v>
      </c>
      <c r="F13" s="96">
        <f t="shared" si="0"/>
        <v>199</v>
      </c>
      <c r="G13" s="96">
        <f t="shared" si="1"/>
        <v>266</v>
      </c>
      <c r="H13" s="22">
        <v>209</v>
      </c>
      <c r="I13" s="22">
        <v>281</v>
      </c>
      <c r="J13" s="22">
        <v>47</v>
      </c>
      <c r="K13" s="22">
        <v>4</v>
      </c>
      <c r="L13" s="22">
        <v>71</v>
      </c>
      <c r="M13" s="59" t="s">
        <v>95</v>
      </c>
    </row>
    <row r="14" spans="1:13" s="4" customFormat="1" ht="16.5" customHeight="1">
      <c r="A14" s="18" t="s">
        <v>125</v>
      </c>
      <c r="B14" s="22">
        <v>227</v>
      </c>
      <c r="C14" s="22">
        <v>326</v>
      </c>
      <c r="D14" s="22">
        <v>256</v>
      </c>
      <c r="E14" s="29">
        <v>340</v>
      </c>
      <c r="F14" s="96">
        <f t="shared" si="0"/>
        <v>483</v>
      </c>
      <c r="G14" s="96">
        <f t="shared" si="1"/>
        <v>666</v>
      </c>
      <c r="H14" s="22">
        <v>500</v>
      </c>
      <c r="I14" s="22">
        <v>699</v>
      </c>
      <c r="J14" s="22">
        <v>61</v>
      </c>
      <c r="K14" s="22">
        <v>1</v>
      </c>
      <c r="L14" s="22">
        <v>105</v>
      </c>
      <c r="M14" s="59" t="s">
        <v>96</v>
      </c>
    </row>
    <row r="15" spans="1:13" s="4" customFormat="1" ht="16.5" customHeight="1">
      <c r="A15" s="18" t="s">
        <v>128</v>
      </c>
      <c r="B15" s="22">
        <v>243</v>
      </c>
      <c r="C15" s="22">
        <v>347</v>
      </c>
      <c r="D15" s="22">
        <v>269</v>
      </c>
      <c r="E15" s="29">
        <v>366</v>
      </c>
      <c r="F15" s="96">
        <f t="shared" si="0"/>
        <v>512</v>
      </c>
      <c r="G15" s="96">
        <f t="shared" si="1"/>
        <v>713</v>
      </c>
      <c r="H15" s="22">
        <v>532</v>
      </c>
      <c r="I15" s="22">
        <v>743</v>
      </c>
      <c r="J15" s="22">
        <v>58</v>
      </c>
      <c r="K15" s="22">
        <v>0</v>
      </c>
      <c r="L15" s="22">
        <v>86</v>
      </c>
      <c r="M15" s="59" t="s">
        <v>97</v>
      </c>
    </row>
    <row r="16" spans="1:13" s="4" customFormat="1" ht="16.5" customHeight="1">
      <c r="A16" s="19" t="s">
        <v>22</v>
      </c>
      <c r="B16" s="23">
        <v>55</v>
      </c>
      <c r="C16" s="23">
        <v>63</v>
      </c>
      <c r="D16" s="23">
        <v>59</v>
      </c>
      <c r="E16" s="24">
        <v>69</v>
      </c>
      <c r="F16" s="97">
        <f t="shared" si="0"/>
        <v>114</v>
      </c>
      <c r="G16" s="97">
        <f t="shared" si="1"/>
        <v>132</v>
      </c>
      <c r="H16" s="23">
        <v>117</v>
      </c>
      <c r="I16" s="23">
        <v>135</v>
      </c>
      <c r="J16" s="23">
        <v>22</v>
      </c>
      <c r="K16" s="23">
        <v>0</v>
      </c>
      <c r="L16" s="23">
        <v>27</v>
      </c>
      <c r="M16" s="60" t="s">
        <v>22</v>
      </c>
    </row>
    <row r="17" spans="1:13" s="4" customFormat="1" ht="16.5" customHeight="1">
      <c r="A17" s="18" t="s">
        <v>23</v>
      </c>
      <c r="B17" s="22">
        <v>6</v>
      </c>
      <c r="C17" s="22">
        <v>11</v>
      </c>
      <c r="D17" s="22">
        <v>6</v>
      </c>
      <c r="E17" s="29">
        <v>9</v>
      </c>
      <c r="F17" s="96">
        <f t="shared" si="0"/>
        <v>12</v>
      </c>
      <c r="G17" s="96">
        <f t="shared" si="1"/>
        <v>20</v>
      </c>
      <c r="H17" s="22">
        <v>12</v>
      </c>
      <c r="I17" s="22">
        <v>21</v>
      </c>
      <c r="J17" s="22">
        <v>0</v>
      </c>
      <c r="K17" s="22">
        <v>0</v>
      </c>
      <c r="L17" s="22">
        <v>1</v>
      </c>
      <c r="M17" s="59" t="s">
        <v>23</v>
      </c>
    </row>
    <row r="18" spans="1:13" s="4" customFormat="1" ht="16.5" customHeight="1">
      <c r="A18" s="18" t="s">
        <v>134</v>
      </c>
      <c r="B18" s="22">
        <v>42</v>
      </c>
      <c r="C18" s="22">
        <v>52</v>
      </c>
      <c r="D18" s="22">
        <v>36</v>
      </c>
      <c r="E18" s="21">
        <v>44</v>
      </c>
      <c r="F18" s="96">
        <f t="shared" si="0"/>
        <v>78</v>
      </c>
      <c r="G18" s="96">
        <f t="shared" si="1"/>
        <v>96</v>
      </c>
      <c r="H18" s="22">
        <v>83</v>
      </c>
      <c r="I18" s="22">
        <v>104</v>
      </c>
      <c r="J18" s="22">
        <v>9</v>
      </c>
      <c r="K18" s="22">
        <v>0</v>
      </c>
      <c r="L18" s="22">
        <v>14</v>
      </c>
      <c r="M18" s="59" t="s">
        <v>98</v>
      </c>
    </row>
    <row r="19" spans="1:13" s="4" customFormat="1" ht="16.5" customHeight="1">
      <c r="A19" s="18" t="s">
        <v>137</v>
      </c>
      <c r="B19" s="22">
        <v>84</v>
      </c>
      <c r="C19" s="22">
        <v>117</v>
      </c>
      <c r="D19" s="22">
        <v>88</v>
      </c>
      <c r="E19" s="21">
        <v>108</v>
      </c>
      <c r="F19" s="96">
        <f t="shared" si="0"/>
        <v>172</v>
      </c>
      <c r="G19" s="96">
        <f t="shared" si="1"/>
        <v>225</v>
      </c>
      <c r="H19" s="22">
        <v>179</v>
      </c>
      <c r="I19" s="22">
        <v>234</v>
      </c>
      <c r="J19" s="22">
        <v>30</v>
      </c>
      <c r="K19" s="22">
        <v>1</v>
      </c>
      <c r="L19" s="22">
        <v>40</v>
      </c>
      <c r="M19" s="59" t="s">
        <v>99</v>
      </c>
    </row>
    <row r="20" spans="1:13" s="4" customFormat="1" ht="16.5" customHeight="1">
      <c r="A20" s="18" t="s">
        <v>24</v>
      </c>
      <c r="B20" s="22">
        <v>24</v>
      </c>
      <c r="C20" s="22">
        <v>42</v>
      </c>
      <c r="D20" s="22">
        <v>21</v>
      </c>
      <c r="E20" s="21">
        <v>30</v>
      </c>
      <c r="F20" s="96">
        <f t="shared" si="0"/>
        <v>45</v>
      </c>
      <c r="G20" s="96">
        <f t="shared" si="1"/>
        <v>72</v>
      </c>
      <c r="H20" s="22">
        <v>45</v>
      </c>
      <c r="I20" s="22">
        <v>74</v>
      </c>
      <c r="J20" s="22">
        <v>16</v>
      </c>
      <c r="K20" s="22">
        <v>0</v>
      </c>
      <c r="L20" s="22">
        <v>22</v>
      </c>
      <c r="M20" s="59" t="s">
        <v>24</v>
      </c>
    </row>
    <row r="21" spans="1:13" s="4" customFormat="1" ht="16.5" customHeight="1">
      <c r="A21" s="19" t="s">
        <v>25</v>
      </c>
      <c r="B21" s="23">
        <v>44</v>
      </c>
      <c r="C21" s="23">
        <v>62</v>
      </c>
      <c r="D21" s="23">
        <v>23</v>
      </c>
      <c r="E21" s="24">
        <v>31</v>
      </c>
      <c r="F21" s="97">
        <f t="shared" si="0"/>
        <v>67</v>
      </c>
      <c r="G21" s="97">
        <f t="shared" si="1"/>
        <v>93</v>
      </c>
      <c r="H21" s="23">
        <v>71</v>
      </c>
      <c r="I21" s="23">
        <v>98</v>
      </c>
      <c r="J21" s="23">
        <v>17</v>
      </c>
      <c r="K21" s="23">
        <v>0</v>
      </c>
      <c r="L21" s="23">
        <v>25</v>
      </c>
      <c r="M21" s="60" t="s">
        <v>25</v>
      </c>
    </row>
    <row r="22" spans="1:13" s="4" customFormat="1" ht="16.5" customHeight="1">
      <c r="A22" s="18" t="s">
        <v>140</v>
      </c>
      <c r="B22" s="22">
        <v>22</v>
      </c>
      <c r="C22" s="22">
        <v>38</v>
      </c>
      <c r="D22" s="22">
        <v>20</v>
      </c>
      <c r="E22" s="21">
        <v>29</v>
      </c>
      <c r="F22" s="96">
        <f t="shared" si="0"/>
        <v>42</v>
      </c>
      <c r="G22" s="96">
        <f t="shared" si="1"/>
        <v>67</v>
      </c>
      <c r="H22" s="22">
        <v>43</v>
      </c>
      <c r="I22" s="22">
        <v>69</v>
      </c>
      <c r="J22" s="22">
        <v>6</v>
      </c>
      <c r="K22" s="22">
        <v>0</v>
      </c>
      <c r="L22" s="22">
        <v>16</v>
      </c>
      <c r="M22" s="59" t="s">
        <v>100</v>
      </c>
    </row>
    <row r="23" spans="1:13" s="4" customFormat="1" ht="16.5" customHeight="1">
      <c r="A23" s="18" t="s">
        <v>104</v>
      </c>
      <c r="B23" s="22">
        <v>51</v>
      </c>
      <c r="C23" s="22">
        <v>70</v>
      </c>
      <c r="D23" s="22">
        <v>53</v>
      </c>
      <c r="E23" s="21">
        <v>64</v>
      </c>
      <c r="F23" s="96">
        <f t="shared" si="0"/>
        <v>104</v>
      </c>
      <c r="G23" s="96">
        <f t="shared" si="1"/>
        <v>134</v>
      </c>
      <c r="H23" s="22">
        <v>104</v>
      </c>
      <c r="I23" s="22">
        <v>136</v>
      </c>
      <c r="J23" s="22">
        <v>15</v>
      </c>
      <c r="K23" s="22">
        <v>1</v>
      </c>
      <c r="L23" s="22">
        <v>24</v>
      </c>
      <c r="M23" s="59" t="s">
        <v>101</v>
      </c>
    </row>
    <row r="24" spans="1:13" s="4" customFormat="1" ht="16.5" customHeight="1">
      <c r="A24" s="300" t="s">
        <v>94</v>
      </c>
      <c r="B24" s="318">
        <f>SUM(B7:B23)</f>
        <v>2167</v>
      </c>
      <c r="C24" s="318">
        <f aca="true" t="shared" si="2" ref="C24:K24">SUM(C7:C23)</f>
        <v>3061</v>
      </c>
      <c r="D24" s="318">
        <f t="shared" si="2"/>
        <v>2067</v>
      </c>
      <c r="E24" s="318">
        <f t="shared" si="2"/>
        <v>2742</v>
      </c>
      <c r="F24" s="318">
        <f t="shared" si="2"/>
        <v>4234</v>
      </c>
      <c r="G24" s="318">
        <f t="shared" si="2"/>
        <v>5803</v>
      </c>
      <c r="H24" s="318">
        <f t="shared" si="2"/>
        <v>4358</v>
      </c>
      <c r="I24" s="318">
        <f t="shared" si="2"/>
        <v>6042</v>
      </c>
      <c r="J24" s="318">
        <f t="shared" si="2"/>
        <v>591</v>
      </c>
      <c r="K24" s="318">
        <f t="shared" si="2"/>
        <v>8</v>
      </c>
      <c r="L24" s="318">
        <f>SUM(L7:L23)</f>
        <v>914</v>
      </c>
      <c r="M24" s="304" t="s">
        <v>250</v>
      </c>
    </row>
    <row r="25" spans="1:13" ht="16.5" customHeight="1">
      <c r="A25" s="18" t="s">
        <v>26</v>
      </c>
      <c r="B25" s="99" t="s">
        <v>238</v>
      </c>
      <c r="C25" s="99" t="s">
        <v>237</v>
      </c>
      <c r="D25" s="99" t="s">
        <v>237</v>
      </c>
      <c r="E25" s="99" t="s">
        <v>237</v>
      </c>
      <c r="F25" s="101" t="s">
        <v>237</v>
      </c>
      <c r="G25" s="102" t="s">
        <v>237</v>
      </c>
      <c r="H25" s="99" t="s">
        <v>237</v>
      </c>
      <c r="I25" s="99" t="s">
        <v>237</v>
      </c>
      <c r="J25" s="99" t="s">
        <v>237</v>
      </c>
      <c r="K25" s="99" t="s">
        <v>237</v>
      </c>
      <c r="L25" s="99" t="s">
        <v>237</v>
      </c>
      <c r="M25" s="59" t="s">
        <v>26</v>
      </c>
    </row>
    <row r="26" spans="1:13" ht="16.5" customHeight="1">
      <c r="A26" s="18" t="s">
        <v>27</v>
      </c>
      <c r="B26" s="99" t="s">
        <v>237</v>
      </c>
      <c r="C26" s="99" t="s">
        <v>237</v>
      </c>
      <c r="D26" s="99" t="s">
        <v>237</v>
      </c>
      <c r="E26" s="99" t="s">
        <v>237</v>
      </c>
      <c r="F26" s="101" t="s">
        <v>237</v>
      </c>
      <c r="G26" s="103" t="s">
        <v>237</v>
      </c>
      <c r="H26" s="99" t="s">
        <v>237</v>
      </c>
      <c r="I26" s="99" t="s">
        <v>237</v>
      </c>
      <c r="J26" s="99" t="s">
        <v>237</v>
      </c>
      <c r="K26" s="99" t="s">
        <v>237</v>
      </c>
      <c r="L26" s="99" t="s">
        <v>237</v>
      </c>
      <c r="M26" s="59" t="s">
        <v>27</v>
      </c>
    </row>
    <row r="27" spans="1:13" ht="16.5" customHeight="1">
      <c r="A27" s="18" t="s">
        <v>28</v>
      </c>
      <c r="B27" s="100" t="s">
        <v>237</v>
      </c>
      <c r="C27" s="100" t="s">
        <v>237</v>
      </c>
      <c r="D27" s="100" t="s">
        <v>237</v>
      </c>
      <c r="E27" s="100" t="s">
        <v>237</v>
      </c>
      <c r="F27" s="104" t="s">
        <v>237</v>
      </c>
      <c r="G27" s="105" t="s">
        <v>237</v>
      </c>
      <c r="H27" s="100" t="s">
        <v>237</v>
      </c>
      <c r="I27" s="100" t="s">
        <v>237</v>
      </c>
      <c r="J27" s="100" t="s">
        <v>237</v>
      </c>
      <c r="K27" s="100" t="s">
        <v>237</v>
      </c>
      <c r="L27" s="100" t="s">
        <v>237</v>
      </c>
      <c r="M27" s="60" t="s">
        <v>28</v>
      </c>
    </row>
    <row r="28" spans="1:13" ht="16.5" customHeight="1" thickBot="1">
      <c r="A28" s="343" t="s">
        <v>29</v>
      </c>
      <c r="B28" s="360" t="s">
        <v>237</v>
      </c>
      <c r="C28" s="360" t="s">
        <v>237</v>
      </c>
      <c r="D28" s="360" t="s">
        <v>237</v>
      </c>
      <c r="E28" s="360" t="s">
        <v>237</v>
      </c>
      <c r="F28" s="360" t="s">
        <v>237</v>
      </c>
      <c r="G28" s="360" t="s">
        <v>237</v>
      </c>
      <c r="H28" s="360" t="s">
        <v>237</v>
      </c>
      <c r="I28" s="360" t="s">
        <v>237</v>
      </c>
      <c r="J28" s="360" t="s">
        <v>237</v>
      </c>
      <c r="K28" s="360" t="s">
        <v>237</v>
      </c>
      <c r="L28" s="360" t="s">
        <v>237</v>
      </c>
      <c r="M28" s="346" t="s">
        <v>251</v>
      </c>
    </row>
    <row r="29" spans="1:13" ht="16.5" customHeight="1" thickBot="1" thickTop="1">
      <c r="A29" s="305" t="s">
        <v>30</v>
      </c>
      <c r="B29" s="319">
        <f>SUM(B28,B24)</f>
        <v>2167</v>
      </c>
      <c r="C29" s="319">
        <f aca="true" t="shared" si="3" ref="C29:K29">SUM(C28,C24)</f>
        <v>3061</v>
      </c>
      <c r="D29" s="319">
        <f t="shared" si="3"/>
        <v>2067</v>
      </c>
      <c r="E29" s="319">
        <f t="shared" si="3"/>
        <v>2742</v>
      </c>
      <c r="F29" s="319">
        <f t="shared" si="3"/>
        <v>4234</v>
      </c>
      <c r="G29" s="319">
        <f t="shared" si="3"/>
        <v>5803</v>
      </c>
      <c r="H29" s="319">
        <f t="shared" si="3"/>
        <v>4358</v>
      </c>
      <c r="I29" s="319">
        <f t="shared" si="3"/>
        <v>6042</v>
      </c>
      <c r="J29" s="319">
        <f t="shared" si="3"/>
        <v>591</v>
      </c>
      <c r="K29" s="319">
        <f t="shared" si="3"/>
        <v>8</v>
      </c>
      <c r="L29" s="319">
        <f>SUM(L28,L24)</f>
        <v>914</v>
      </c>
      <c r="M29" s="307" t="s">
        <v>252</v>
      </c>
    </row>
  </sheetData>
  <sheetProtection/>
  <mergeCells count="12">
    <mergeCell ref="L4:L6"/>
    <mergeCell ref="M2:M6"/>
    <mergeCell ref="F4:F6"/>
    <mergeCell ref="G4:G6"/>
    <mergeCell ref="H4:H6"/>
    <mergeCell ref="I4:I6"/>
    <mergeCell ref="A2:A6"/>
    <mergeCell ref="B4:B6"/>
    <mergeCell ref="C4:C6"/>
    <mergeCell ref="D4:D6"/>
    <mergeCell ref="E4:E6"/>
    <mergeCell ref="J4:J6"/>
  </mergeCells>
  <printOptions/>
  <pageMargins left="0.82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Footer>&amp;C50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90" zoomScaleSheetLayoutView="90" workbookViewId="0" topLeftCell="A1">
      <selection activeCell="O24" sqref="O24"/>
    </sheetView>
  </sheetViews>
  <sheetFormatPr defaultColWidth="8.796875" defaultRowHeight="14.25"/>
  <cols>
    <col min="1" max="1" width="11.19921875" style="0" customWidth="1"/>
    <col min="2" max="2" width="18.3984375" style="0" customWidth="1"/>
    <col min="3" max="3" width="16.69921875" style="0" bestFit="1" customWidth="1"/>
    <col min="4" max="4" width="18" style="0" bestFit="1" customWidth="1"/>
    <col min="5" max="5" width="17.8984375" style="0" bestFit="1" customWidth="1"/>
    <col min="6" max="6" width="18" style="0" bestFit="1" customWidth="1"/>
    <col min="7" max="8" width="13.59765625" style="0" customWidth="1"/>
    <col min="9" max="9" width="17.19921875" style="0" bestFit="1" customWidth="1"/>
    <col min="10" max="10" width="14.3984375" style="0" customWidth="1"/>
    <col min="11" max="11" width="14.19921875" style="0" bestFit="1" customWidth="1"/>
    <col min="12" max="12" width="11.59765625" style="0" bestFit="1" customWidth="1"/>
    <col min="13" max="14" width="18" style="0" bestFit="1" customWidth="1"/>
    <col min="15" max="15" width="18.3984375" style="0" customWidth="1"/>
    <col min="16" max="17" width="15.09765625" style="0" customWidth="1"/>
    <col min="18" max="18" width="16.09765625" style="0" customWidth="1"/>
    <col min="19" max="20" width="14.09765625" style="0" customWidth="1"/>
    <col min="21" max="21" width="10.5" style="0" bestFit="1" customWidth="1"/>
    <col min="22" max="22" width="11.69921875" style="0" bestFit="1" customWidth="1"/>
  </cols>
  <sheetData>
    <row r="1" spans="1:23" s="218" customFormat="1" ht="21.75" thickBot="1">
      <c r="A1" s="216" t="s">
        <v>40</v>
      </c>
      <c r="B1" s="216"/>
      <c r="C1" s="217"/>
      <c r="E1" s="217"/>
      <c r="F1" s="217"/>
      <c r="G1" s="217"/>
      <c r="H1" s="217"/>
      <c r="J1" s="219"/>
      <c r="K1" s="217"/>
      <c r="L1" s="217"/>
      <c r="P1" s="217"/>
      <c r="Q1" s="217"/>
      <c r="R1" s="219" t="s">
        <v>41</v>
      </c>
      <c r="S1" s="217"/>
      <c r="T1" s="217"/>
      <c r="U1" s="217"/>
      <c r="V1" s="220" t="s">
        <v>1</v>
      </c>
      <c r="W1" s="217"/>
    </row>
    <row r="2" spans="1:22" s="218" customFormat="1" ht="13.5" customHeight="1">
      <c r="A2" s="364" t="s">
        <v>6</v>
      </c>
      <c r="B2" s="221" t="s">
        <v>42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3"/>
      <c r="V2" s="386" t="s">
        <v>6</v>
      </c>
    </row>
    <row r="3" spans="1:22" s="218" customFormat="1" ht="13.5" customHeight="1">
      <c r="A3" s="410"/>
      <c r="B3" s="224" t="s">
        <v>43</v>
      </c>
      <c r="C3" s="225"/>
      <c r="D3" s="225"/>
      <c r="E3" s="404" t="s">
        <v>151</v>
      </c>
      <c r="F3" s="405"/>
      <c r="G3" s="405"/>
      <c r="H3" s="405"/>
      <c r="I3" s="405"/>
      <c r="J3" s="405"/>
      <c r="K3" s="405"/>
      <c r="L3" s="405"/>
      <c r="M3" s="406"/>
      <c r="N3" s="407" t="s">
        <v>152</v>
      </c>
      <c r="O3" s="407" t="s">
        <v>225</v>
      </c>
      <c r="P3" s="405" t="s">
        <v>153</v>
      </c>
      <c r="Q3" s="405"/>
      <c r="R3" s="405"/>
      <c r="S3" s="405"/>
      <c r="T3" s="405"/>
      <c r="U3" s="406"/>
      <c r="V3" s="402"/>
    </row>
    <row r="4" spans="1:22" s="218" customFormat="1" ht="13.5" customHeight="1">
      <c r="A4" s="410"/>
      <c r="B4" s="38" t="s">
        <v>44</v>
      </c>
      <c r="C4" s="38" t="s">
        <v>45</v>
      </c>
      <c r="D4" s="376" t="s">
        <v>37</v>
      </c>
      <c r="E4" s="38" t="s">
        <v>154</v>
      </c>
      <c r="F4" s="38" t="s">
        <v>46</v>
      </c>
      <c r="G4" s="38" t="s">
        <v>155</v>
      </c>
      <c r="H4" s="38" t="s">
        <v>156</v>
      </c>
      <c r="I4" s="38" t="s">
        <v>47</v>
      </c>
      <c r="J4" s="38" t="s">
        <v>48</v>
      </c>
      <c r="K4" s="38" t="s">
        <v>12</v>
      </c>
      <c r="L4" s="38" t="s">
        <v>49</v>
      </c>
      <c r="M4" s="376" t="s">
        <v>37</v>
      </c>
      <c r="N4" s="400"/>
      <c r="O4" s="408"/>
      <c r="P4" s="226" t="s">
        <v>157</v>
      </c>
      <c r="Q4" s="38" t="s">
        <v>158</v>
      </c>
      <c r="R4" s="227" t="s">
        <v>159</v>
      </c>
      <c r="S4" s="38" t="s">
        <v>160</v>
      </c>
      <c r="T4" s="38" t="s">
        <v>161</v>
      </c>
      <c r="U4" s="376" t="s">
        <v>162</v>
      </c>
      <c r="V4" s="402"/>
    </row>
    <row r="5" spans="1:22" s="218" customFormat="1" ht="13.5" customHeight="1">
      <c r="A5" s="411"/>
      <c r="B5" s="228" t="s">
        <v>51</v>
      </c>
      <c r="C5" s="228" t="s">
        <v>52</v>
      </c>
      <c r="D5" s="401"/>
      <c r="E5" s="228" t="s">
        <v>163</v>
      </c>
      <c r="F5" s="228" t="s">
        <v>53</v>
      </c>
      <c r="G5" s="228" t="s">
        <v>164</v>
      </c>
      <c r="H5" s="228" t="s">
        <v>165</v>
      </c>
      <c r="I5" s="228" t="s">
        <v>54</v>
      </c>
      <c r="J5" s="228" t="s">
        <v>54</v>
      </c>
      <c r="K5" s="231" t="s">
        <v>55</v>
      </c>
      <c r="L5" s="228" t="s">
        <v>247</v>
      </c>
      <c r="M5" s="401"/>
      <c r="N5" s="401"/>
      <c r="O5" s="409"/>
      <c r="P5" s="229" t="s">
        <v>164</v>
      </c>
      <c r="Q5" s="228" t="s">
        <v>165</v>
      </c>
      <c r="R5" s="230" t="s">
        <v>166</v>
      </c>
      <c r="S5" s="228" t="s">
        <v>166</v>
      </c>
      <c r="T5" s="231" t="s">
        <v>167</v>
      </c>
      <c r="U5" s="401"/>
      <c r="V5" s="403"/>
    </row>
    <row r="6" spans="1:22" s="218" customFormat="1" ht="15.75" customHeight="1">
      <c r="A6" s="30" t="s">
        <v>16</v>
      </c>
      <c r="B6" s="43">
        <v>5334852357</v>
      </c>
      <c r="C6" s="43">
        <v>230092668</v>
      </c>
      <c r="D6" s="232">
        <f>SUM(B6:C6)</f>
        <v>5564945025</v>
      </c>
      <c r="E6" s="233" t="s">
        <v>248</v>
      </c>
      <c r="F6" s="43">
        <v>3831542962</v>
      </c>
      <c r="G6" s="43">
        <v>170319434</v>
      </c>
      <c r="H6" s="43">
        <v>16630000</v>
      </c>
      <c r="I6" s="43">
        <v>1152256000</v>
      </c>
      <c r="J6" s="53">
        <v>38982000</v>
      </c>
      <c r="K6" s="233">
        <v>5400000</v>
      </c>
      <c r="L6" s="233" t="s">
        <v>237</v>
      </c>
      <c r="M6" s="232">
        <f>SUM(E6:L6)</f>
        <v>5215130396</v>
      </c>
      <c r="N6" s="43">
        <v>529423840</v>
      </c>
      <c r="O6" s="53">
        <v>7571028282</v>
      </c>
      <c r="P6" s="234">
        <v>170319434</v>
      </c>
      <c r="Q6" s="53">
        <v>16630000</v>
      </c>
      <c r="R6" s="61">
        <v>938906000</v>
      </c>
      <c r="S6" s="53">
        <v>116505000</v>
      </c>
      <c r="T6" s="43">
        <v>0</v>
      </c>
      <c r="U6" s="55">
        <v>0</v>
      </c>
      <c r="V6" s="47" t="s">
        <v>16</v>
      </c>
    </row>
    <row r="7" spans="1:22" s="218" customFormat="1" ht="15.75" customHeight="1">
      <c r="A7" s="30" t="s">
        <v>17</v>
      </c>
      <c r="B7" s="43">
        <v>1258794849</v>
      </c>
      <c r="C7" s="43">
        <v>58177404</v>
      </c>
      <c r="D7" s="232">
        <f aca="true" t="shared" si="0" ref="D7:D22">SUM(B7:C7)</f>
        <v>1316972253</v>
      </c>
      <c r="E7" s="233" t="s">
        <v>237</v>
      </c>
      <c r="F7" s="43">
        <v>1103897589</v>
      </c>
      <c r="G7" s="43">
        <v>50265874</v>
      </c>
      <c r="H7" s="43">
        <v>4352000</v>
      </c>
      <c r="I7" s="43">
        <v>334187000</v>
      </c>
      <c r="J7" s="53">
        <v>31888000</v>
      </c>
      <c r="K7" s="233">
        <v>2808000</v>
      </c>
      <c r="L7" s="233" t="s">
        <v>237</v>
      </c>
      <c r="M7" s="232">
        <f aca="true" t="shared" si="1" ref="M7:M22">SUM(E7:L7)</f>
        <v>1527398463</v>
      </c>
      <c r="N7" s="43">
        <v>237668021</v>
      </c>
      <c r="O7" s="53">
        <v>2011897053</v>
      </c>
      <c r="P7" s="234">
        <v>50265874</v>
      </c>
      <c r="Q7" s="53">
        <v>4352000</v>
      </c>
      <c r="R7" s="62">
        <v>264568000</v>
      </c>
      <c r="S7" s="53">
        <v>17479000</v>
      </c>
      <c r="T7" s="43">
        <v>0</v>
      </c>
      <c r="U7" s="43">
        <v>0</v>
      </c>
      <c r="V7" s="47" t="s">
        <v>17</v>
      </c>
    </row>
    <row r="8" spans="1:22" s="218" customFormat="1" ht="15.75" customHeight="1">
      <c r="A8" s="30" t="s">
        <v>18</v>
      </c>
      <c r="B8" s="43">
        <v>596023079</v>
      </c>
      <c r="C8" s="43">
        <v>26511068</v>
      </c>
      <c r="D8" s="232">
        <f t="shared" si="0"/>
        <v>622534147</v>
      </c>
      <c r="E8" s="233" t="s">
        <v>237</v>
      </c>
      <c r="F8" s="43">
        <v>479262954</v>
      </c>
      <c r="G8" s="43">
        <v>20879540</v>
      </c>
      <c r="H8" s="43">
        <v>3133000</v>
      </c>
      <c r="I8" s="43">
        <v>152142000</v>
      </c>
      <c r="J8" s="53">
        <v>30081000</v>
      </c>
      <c r="K8" s="233">
        <v>1717000</v>
      </c>
      <c r="L8" s="233" t="s">
        <v>237</v>
      </c>
      <c r="M8" s="232">
        <f t="shared" si="1"/>
        <v>687215494</v>
      </c>
      <c r="N8" s="43">
        <v>104207557</v>
      </c>
      <c r="O8" s="53">
        <v>959782059</v>
      </c>
      <c r="P8" s="234">
        <v>20879540</v>
      </c>
      <c r="Q8" s="53">
        <v>3133000</v>
      </c>
      <c r="R8" s="62">
        <v>107736000</v>
      </c>
      <c r="S8" s="53">
        <v>79781000</v>
      </c>
      <c r="T8" s="43">
        <v>0</v>
      </c>
      <c r="U8" s="43">
        <v>0</v>
      </c>
      <c r="V8" s="47" t="s">
        <v>18</v>
      </c>
    </row>
    <row r="9" spans="1:22" s="218" customFormat="1" ht="15.75" customHeight="1">
      <c r="A9" s="30" t="s">
        <v>19</v>
      </c>
      <c r="B9" s="43">
        <v>674254188</v>
      </c>
      <c r="C9" s="43">
        <v>41197115</v>
      </c>
      <c r="D9" s="232">
        <f t="shared" si="0"/>
        <v>715451303</v>
      </c>
      <c r="E9" s="233" t="s">
        <v>237</v>
      </c>
      <c r="F9" s="43">
        <v>554596743</v>
      </c>
      <c r="G9" s="43">
        <v>23886756</v>
      </c>
      <c r="H9" s="43">
        <v>4172000</v>
      </c>
      <c r="I9" s="43">
        <v>170005000</v>
      </c>
      <c r="J9" s="53">
        <v>19083000</v>
      </c>
      <c r="K9" s="233">
        <v>1814000</v>
      </c>
      <c r="L9" s="233" t="s">
        <v>237</v>
      </c>
      <c r="M9" s="232">
        <f>SUM(E9:L9)</f>
        <v>773557499</v>
      </c>
      <c r="N9" s="43">
        <v>149451545</v>
      </c>
      <c r="O9" s="53">
        <v>1329330823</v>
      </c>
      <c r="P9" s="234">
        <v>23886756</v>
      </c>
      <c r="Q9" s="53">
        <v>4172000</v>
      </c>
      <c r="R9" s="62">
        <v>130326000</v>
      </c>
      <c r="S9" s="53">
        <v>54072000</v>
      </c>
      <c r="T9" s="43">
        <v>0</v>
      </c>
      <c r="U9" s="43">
        <v>0</v>
      </c>
      <c r="V9" s="47" t="s">
        <v>19</v>
      </c>
    </row>
    <row r="10" spans="1:22" s="218" customFormat="1" ht="15.75" customHeight="1">
      <c r="A10" s="33" t="s">
        <v>20</v>
      </c>
      <c r="B10" s="48">
        <v>474969194</v>
      </c>
      <c r="C10" s="48">
        <v>36000893</v>
      </c>
      <c r="D10" s="235">
        <f t="shared" si="0"/>
        <v>510970087</v>
      </c>
      <c r="E10" s="236" t="s">
        <v>237</v>
      </c>
      <c r="F10" s="48">
        <v>384368188</v>
      </c>
      <c r="G10" s="48">
        <v>19756847</v>
      </c>
      <c r="H10" s="48">
        <v>3043000</v>
      </c>
      <c r="I10" s="48">
        <v>113765000</v>
      </c>
      <c r="J10" s="238">
        <v>15512000</v>
      </c>
      <c r="K10" s="236">
        <v>1641000</v>
      </c>
      <c r="L10" s="236" t="s">
        <v>237</v>
      </c>
      <c r="M10" s="235">
        <f t="shared" si="1"/>
        <v>538086035</v>
      </c>
      <c r="N10" s="48">
        <v>138778349</v>
      </c>
      <c r="O10" s="238">
        <v>878682542</v>
      </c>
      <c r="P10" s="237">
        <v>19756847</v>
      </c>
      <c r="Q10" s="238">
        <v>3043000</v>
      </c>
      <c r="R10" s="63">
        <v>85264000</v>
      </c>
      <c r="S10" s="238">
        <v>33726000</v>
      </c>
      <c r="T10" s="48">
        <v>0</v>
      </c>
      <c r="U10" s="48">
        <v>0</v>
      </c>
      <c r="V10" s="51" t="s">
        <v>20</v>
      </c>
    </row>
    <row r="11" spans="1:22" s="217" customFormat="1" ht="15.75" customHeight="1">
      <c r="A11" s="30" t="s">
        <v>21</v>
      </c>
      <c r="B11" s="43">
        <v>1431422404</v>
      </c>
      <c r="C11" s="43">
        <v>57592008</v>
      </c>
      <c r="D11" s="232">
        <f t="shared" si="0"/>
        <v>1489014412</v>
      </c>
      <c r="E11" s="233" t="s">
        <v>237</v>
      </c>
      <c r="F11" s="43">
        <v>1155790630</v>
      </c>
      <c r="G11" s="43">
        <v>45214092</v>
      </c>
      <c r="H11" s="43">
        <v>6361000</v>
      </c>
      <c r="I11" s="43">
        <v>294866000</v>
      </c>
      <c r="J11" s="53">
        <v>75155000</v>
      </c>
      <c r="K11" s="233">
        <v>1212000</v>
      </c>
      <c r="L11" s="233" t="s">
        <v>237</v>
      </c>
      <c r="M11" s="232">
        <f t="shared" si="1"/>
        <v>1578598722</v>
      </c>
      <c r="N11" s="43">
        <v>264523814</v>
      </c>
      <c r="O11" s="53">
        <v>2023175511</v>
      </c>
      <c r="P11" s="234">
        <v>45214092</v>
      </c>
      <c r="Q11" s="53">
        <v>6361000</v>
      </c>
      <c r="R11" s="61">
        <v>251719000</v>
      </c>
      <c r="S11" s="53">
        <v>48185000</v>
      </c>
      <c r="T11" s="43">
        <v>0</v>
      </c>
      <c r="U11" s="43">
        <v>0</v>
      </c>
      <c r="V11" s="47" t="s">
        <v>21</v>
      </c>
    </row>
    <row r="12" spans="1:22" s="217" customFormat="1" ht="15.75" customHeight="1">
      <c r="A12" s="30" t="s">
        <v>122</v>
      </c>
      <c r="B12" s="43">
        <v>614434881</v>
      </c>
      <c r="C12" s="43">
        <v>35214440</v>
      </c>
      <c r="D12" s="232">
        <f t="shared" si="0"/>
        <v>649649321</v>
      </c>
      <c r="E12" s="233" t="s">
        <v>237</v>
      </c>
      <c r="F12" s="43">
        <v>522332530</v>
      </c>
      <c r="G12" s="43">
        <v>18858553</v>
      </c>
      <c r="H12" s="43">
        <v>2341000</v>
      </c>
      <c r="I12" s="43">
        <v>156233000</v>
      </c>
      <c r="J12" s="53">
        <v>29717000</v>
      </c>
      <c r="K12" s="233">
        <v>1296000</v>
      </c>
      <c r="L12" s="233" t="s">
        <v>237</v>
      </c>
      <c r="M12" s="232">
        <f t="shared" si="1"/>
        <v>730778083</v>
      </c>
      <c r="N12" s="43">
        <v>121200467</v>
      </c>
      <c r="O12" s="53">
        <v>955389690</v>
      </c>
      <c r="P12" s="234">
        <v>18858553</v>
      </c>
      <c r="Q12" s="53">
        <v>2341000</v>
      </c>
      <c r="R12" s="62">
        <v>119785000</v>
      </c>
      <c r="S12" s="53">
        <v>18091000</v>
      </c>
      <c r="T12" s="43">
        <v>0</v>
      </c>
      <c r="U12" s="43">
        <v>71680</v>
      </c>
      <c r="V12" s="239" t="s">
        <v>95</v>
      </c>
    </row>
    <row r="13" spans="1:22" s="217" customFormat="1" ht="15.75" customHeight="1">
      <c r="A13" s="30" t="s">
        <v>125</v>
      </c>
      <c r="B13" s="43">
        <v>1479210672</v>
      </c>
      <c r="C13" s="43">
        <v>74671822</v>
      </c>
      <c r="D13" s="232">
        <f>SUM(B13:C13)</f>
        <v>1553882494</v>
      </c>
      <c r="E13" s="233" t="s">
        <v>237</v>
      </c>
      <c r="F13" s="43">
        <v>1311278599</v>
      </c>
      <c r="G13" s="43">
        <v>57819790</v>
      </c>
      <c r="H13" s="43">
        <v>7020000</v>
      </c>
      <c r="I13" s="43">
        <v>401524000</v>
      </c>
      <c r="J13" s="53">
        <v>58046000</v>
      </c>
      <c r="K13" s="233">
        <v>1519000</v>
      </c>
      <c r="L13" s="233" t="s">
        <v>237</v>
      </c>
      <c r="M13" s="232">
        <f t="shared" si="1"/>
        <v>1837207389</v>
      </c>
      <c r="N13" s="43">
        <v>313826353</v>
      </c>
      <c r="O13" s="53">
        <v>2387314934</v>
      </c>
      <c r="P13" s="234">
        <v>57819790</v>
      </c>
      <c r="Q13" s="53">
        <v>7020000</v>
      </c>
      <c r="R13" s="62">
        <v>300815000</v>
      </c>
      <c r="S13" s="53">
        <v>46239000</v>
      </c>
      <c r="T13" s="43">
        <v>0</v>
      </c>
      <c r="U13" s="43">
        <v>689980</v>
      </c>
      <c r="V13" s="239" t="s">
        <v>96</v>
      </c>
    </row>
    <row r="14" spans="1:22" s="217" customFormat="1" ht="15.75" customHeight="1">
      <c r="A14" s="30" t="s">
        <v>128</v>
      </c>
      <c r="B14" s="43">
        <v>1779261674</v>
      </c>
      <c r="C14" s="43">
        <v>90158859</v>
      </c>
      <c r="D14" s="232">
        <f t="shared" si="0"/>
        <v>1869420533</v>
      </c>
      <c r="E14" s="233" t="s">
        <v>237</v>
      </c>
      <c r="F14" s="43">
        <v>1326382203</v>
      </c>
      <c r="G14" s="43">
        <v>58624209</v>
      </c>
      <c r="H14" s="43">
        <v>7374000</v>
      </c>
      <c r="I14" s="43">
        <v>342766000</v>
      </c>
      <c r="J14" s="53">
        <v>57595000</v>
      </c>
      <c r="K14" s="233">
        <v>2052000</v>
      </c>
      <c r="L14" s="233" t="s">
        <v>237</v>
      </c>
      <c r="M14" s="232">
        <f t="shared" si="1"/>
        <v>1794793412</v>
      </c>
      <c r="N14" s="43">
        <v>293420099</v>
      </c>
      <c r="O14" s="53">
        <v>2663949348</v>
      </c>
      <c r="P14" s="234">
        <v>58624209</v>
      </c>
      <c r="Q14" s="53">
        <v>7374000</v>
      </c>
      <c r="R14" s="62">
        <v>318124000</v>
      </c>
      <c r="S14" s="53">
        <v>36609000</v>
      </c>
      <c r="T14" s="43">
        <v>0</v>
      </c>
      <c r="U14" s="43">
        <v>0</v>
      </c>
      <c r="V14" s="239" t="s">
        <v>97</v>
      </c>
    </row>
    <row r="15" spans="1:22" s="218" customFormat="1" ht="15.75" customHeight="1">
      <c r="A15" s="33" t="s">
        <v>22</v>
      </c>
      <c r="B15" s="48">
        <v>328961087</v>
      </c>
      <c r="C15" s="48">
        <v>16892434</v>
      </c>
      <c r="D15" s="235">
        <f t="shared" si="0"/>
        <v>345853521</v>
      </c>
      <c r="E15" s="236" t="s">
        <v>237</v>
      </c>
      <c r="F15" s="48">
        <v>277034346</v>
      </c>
      <c r="G15" s="48">
        <v>16781520</v>
      </c>
      <c r="H15" s="48">
        <v>1980000</v>
      </c>
      <c r="I15" s="48">
        <v>68679000</v>
      </c>
      <c r="J15" s="238">
        <v>2036000</v>
      </c>
      <c r="K15" s="236">
        <v>1296000</v>
      </c>
      <c r="L15" s="236" t="s">
        <v>237</v>
      </c>
      <c r="M15" s="235">
        <f t="shared" si="1"/>
        <v>367806866</v>
      </c>
      <c r="N15" s="48">
        <v>45451000</v>
      </c>
      <c r="O15" s="238">
        <v>562484888</v>
      </c>
      <c r="P15" s="237">
        <v>16781520</v>
      </c>
      <c r="Q15" s="238">
        <v>1980000</v>
      </c>
      <c r="R15" s="63">
        <v>58602000</v>
      </c>
      <c r="S15" s="238">
        <v>31831000</v>
      </c>
      <c r="T15" s="48">
        <v>0</v>
      </c>
      <c r="U15" s="48">
        <v>0</v>
      </c>
      <c r="V15" s="51" t="s">
        <v>22</v>
      </c>
    </row>
    <row r="16" spans="1:22" s="218" customFormat="1" ht="15.75" customHeight="1">
      <c r="A16" s="30" t="s">
        <v>23</v>
      </c>
      <c r="B16" s="43">
        <v>40506399</v>
      </c>
      <c r="C16" s="43">
        <v>1216198</v>
      </c>
      <c r="D16" s="232">
        <f t="shared" si="0"/>
        <v>41722597</v>
      </c>
      <c r="E16" s="233" t="s">
        <v>237</v>
      </c>
      <c r="F16" s="43">
        <v>65133638</v>
      </c>
      <c r="G16" s="43">
        <v>2163083</v>
      </c>
      <c r="H16" s="43">
        <v>449000</v>
      </c>
      <c r="I16" s="43">
        <v>11102000</v>
      </c>
      <c r="J16" s="53">
        <v>25093000</v>
      </c>
      <c r="K16" s="233">
        <v>123000</v>
      </c>
      <c r="L16" s="233" t="s">
        <v>237</v>
      </c>
      <c r="M16" s="232">
        <f t="shared" si="1"/>
        <v>104063721</v>
      </c>
      <c r="N16" s="43">
        <v>11903275</v>
      </c>
      <c r="O16" s="53">
        <v>64037533</v>
      </c>
      <c r="P16" s="234">
        <v>2163083</v>
      </c>
      <c r="Q16" s="53">
        <v>449000</v>
      </c>
      <c r="R16" s="61">
        <v>12555000</v>
      </c>
      <c r="S16" s="53">
        <v>4706000</v>
      </c>
      <c r="T16" s="43">
        <v>0</v>
      </c>
      <c r="U16" s="43">
        <v>0</v>
      </c>
      <c r="V16" s="47" t="s">
        <v>23</v>
      </c>
    </row>
    <row r="17" spans="1:22" s="218" customFormat="1" ht="15.75" customHeight="1">
      <c r="A17" s="30" t="s">
        <v>168</v>
      </c>
      <c r="B17" s="43">
        <v>214332768</v>
      </c>
      <c r="C17" s="43">
        <v>10852720</v>
      </c>
      <c r="D17" s="232">
        <f t="shared" si="0"/>
        <v>225185488</v>
      </c>
      <c r="E17" s="233" t="s">
        <v>237</v>
      </c>
      <c r="F17" s="43">
        <v>188750892</v>
      </c>
      <c r="G17" s="43">
        <v>8594089</v>
      </c>
      <c r="H17" s="43">
        <v>929000</v>
      </c>
      <c r="I17" s="43">
        <v>41691000</v>
      </c>
      <c r="J17" s="53">
        <v>3377000</v>
      </c>
      <c r="K17" s="233">
        <v>267000</v>
      </c>
      <c r="L17" s="233" t="s">
        <v>237</v>
      </c>
      <c r="M17" s="232">
        <f t="shared" si="1"/>
        <v>243608981</v>
      </c>
      <c r="N17" s="43">
        <v>42293775</v>
      </c>
      <c r="O17" s="53">
        <v>371730573</v>
      </c>
      <c r="P17" s="234">
        <v>8594089</v>
      </c>
      <c r="Q17" s="53">
        <v>929000</v>
      </c>
      <c r="R17" s="62">
        <v>37022000</v>
      </c>
      <c r="S17" s="53">
        <v>20251000</v>
      </c>
      <c r="T17" s="43">
        <v>0</v>
      </c>
      <c r="U17" s="43">
        <v>0</v>
      </c>
      <c r="V17" s="47" t="s">
        <v>98</v>
      </c>
    </row>
    <row r="18" spans="1:22" s="218" customFormat="1" ht="15.75" customHeight="1">
      <c r="A18" s="30" t="s">
        <v>137</v>
      </c>
      <c r="B18" s="43">
        <v>453794556</v>
      </c>
      <c r="C18" s="43">
        <v>23803183</v>
      </c>
      <c r="D18" s="232">
        <f t="shared" si="0"/>
        <v>477597739</v>
      </c>
      <c r="E18" s="233" t="s">
        <v>237</v>
      </c>
      <c r="F18" s="43">
        <v>393683037</v>
      </c>
      <c r="G18" s="43">
        <v>16946738</v>
      </c>
      <c r="H18" s="43">
        <v>2848000</v>
      </c>
      <c r="I18" s="43">
        <v>103709000</v>
      </c>
      <c r="J18" s="53">
        <v>5719000</v>
      </c>
      <c r="K18" s="233">
        <v>463000</v>
      </c>
      <c r="L18" s="233" t="s">
        <v>237</v>
      </c>
      <c r="M18" s="232">
        <f t="shared" si="1"/>
        <v>523368775</v>
      </c>
      <c r="N18" s="43">
        <v>122259031</v>
      </c>
      <c r="O18" s="53">
        <v>590817717</v>
      </c>
      <c r="P18" s="234">
        <v>16946738</v>
      </c>
      <c r="Q18" s="53">
        <v>2848000</v>
      </c>
      <c r="R18" s="62">
        <v>87606000</v>
      </c>
      <c r="S18" s="53">
        <v>17818000</v>
      </c>
      <c r="T18" s="43">
        <v>0</v>
      </c>
      <c r="U18" s="43">
        <v>0</v>
      </c>
      <c r="V18" s="47" t="s">
        <v>99</v>
      </c>
    </row>
    <row r="19" spans="1:22" s="218" customFormat="1" ht="15.75" customHeight="1">
      <c r="A19" s="30" t="s">
        <v>24</v>
      </c>
      <c r="B19" s="43">
        <v>225538120</v>
      </c>
      <c r="C19" s="43">
        <v>11223616</v>
      </c>
      <c r="D19" s="232">
        <f t="shared" si="0"/>
        <v>236761736</v>
      </c>
      <c r="E19" s="233" t="s">
        <v>237</v>
      </c>
      <c r="F19" s="43">
        <v>230776557</v>
      </c>
      <c r="G19" s="43">
        <v>6557766</v>
      </c>
      <c r="H19" s="43">
        <v>1574000</v>
      </c>
      <c r="I19" s="43">
        <v>56510000</v>
      </c>
      <c r="J19" s="53">
        <v>3043000</v>
      </c>
      <c r="K19" s="233">
        <v>939000</v>
      </c>
      <c r="L19" s="233" t="s">
        <v>237</v>
      </c>
      <c r="M19" s="232">
        <f t="shared" si="1"/>
        <v>299400323</v>
      </c>
      <c r="N19" s="43">
        <v>47058985</v>
      </c>
      <c r="O19" s="53">
        <v>369771535</v>
      </c>
      <c r="P19" s="234">
        <v>6557766</v>
      </c>
      <c r="Q19" s="53">
        <v>1574000</v>
      </c>
      <c r="R19" s="62">
        <v>38541000</v>
      </c>
      <c r="S19" s="53">
        <v>14412000</v>
      </c>
      <c r="T19" s="43">
        <v>0</v>
      </c>
      <c r="U19" s="43">
        <v>0</v>
      </c>
      <c r="V19" s="47" t="s">
        <v>24</v>
      </c>
    </row>
    <row r="20" spans="1:22" s="218" customFormat="1" ht="15.75" customHeight="1">
      <c r="A20" s="33" t="s">
        <v>25</v>
      </c>
      <c r="B20" s="48">
        <v>192726749</v>
      </c>
      <c r="C20" s="48">
        <v>10894481</v>
      </c>
      <c r="D20" s="235">
        <f t="shared" si="0"/>
        <v>203621230</v>
      </c>
      <c r="E20" s="236" t="s">
        <v>237</v>
      </c>
      <c r="F20" s="48">
        <v>189982811</v>
      </c>
      <c r="G20" s="48">
        <v>8852563</v>
      </c>
      <c r="H20" s="48">
        <v>1506000</v>
      </c>
      <c r="I20" s="48">
        <v>58683000</v>
      </c>
      <c r="J20" s="238">
        <v>7723000</v>
      </c>
      <c r="K20" s="236">
        <v>939000</v>
      </c>
      <c r="L20" s="236" t="s">
        <v>237</v>
      </c>
      <c r="M20" s="235">
        <f t="shared" si="1"/>
        <v>267686374</v>
      </c>
      <c r="N20" s="48">
        <v>55714000</v>
      </c>
      <c r="O20" s="238">
        <v>348339179</v>
      </c>
      <c r="P20" s="237">
        <v>8852563</v>
      </c>
      <c r="Q20" s="238">
        <v>1506000</v>
      </c>
      <c r="R20" s="63">
        <v>39124000</v>
      </c>
      <c r="S20" s="238">
        <v>59911000</v>
      </c>
      <c r="T20" s="48">
        <v>0</v>
      </c>
      <c r="U20" s="48">
        <v>0</v>
      </c>
      <c r="V20" s="51" t="s">
        <v>25</v>
      </c>
    </row>
    <row r="21" spans="1:22" s="218" customFormat="1" ht="15.75" customHeight="1">
      <c r="A21" s="30" t="s">
        <v>239</v>
      </c>
      <c r="B21" s="43">
        <v>122399313</v>
      </c>
      <c r="C21" s="43">
        <v>6161290</v>
      </c>
      <c r="D21" s="232">
        <f t="shared" si="0"/>
        <v>128560603</v>
      </c>
      <c r="E21" s="233" t="s">
        <v>237</v>
      </c>
      <c r="F21" s="43">
        <v>126564022</v>
      </c>
      <c r="G21" s="43">
        <v>5571797</v>
      </c>
      <c r="H21" s="43">
        <v>911000</v>
      </c>
      <c r="I21" s="43">
        <v>32551000</v>
      </c>
      <c r="J21" s="53">
        <v>10158000</v>
      </c>
      <c r="K21" s="233">
        <v>1576000</v>
      </c>
      <c r="L21" s="233" t="s">
        <v>237</v>
      </c>
      <c r="M21" s="232">
        <f t="shared" si="1"/>
        <v>177331819</v>
      </c>
      <c r="N21" s="43">
        <v>46364897</v>
      </c>
      <c r="O21" s="53">
        <v>322325793</v>
      </c>
      <c r="P21" s="234">
        <v>5571797</v>
      </c>
      <c r="Q21" s="53">
        <v>911000</v>
      </c>
      <c r="R21" s="61">
        <v>30428000</v>
      </c>
      <c r="S21" s="53">
        <v>25986000</v>
      </c>
      <c r="T21" s="43">
        <v>0</v>
      </c>
      <c r="U21" s="43">
        <v>0</v>
      </c>
      <c r="V21" s="239" t="s">
        <v>100</v>
      </c>
    </row>
    <row r="22" spans="1:22" s="218" customFormat="1" ht="15.75" customHeight="1">
      <c r="A22" s="30" t="s">
        <v>104</v>
      </c>
      <c r="B22" s="43">
        <v>333982119</v>
      </c>
      <c r="C22" s="43">
        <v>14080056</v>
      </c>
      <c r="D22" s="232">
        <f t="shared" si="0"/>
        <v>348062175</v>
      </c>
      <c r="E22" s="233" t="s">
        <v>237</v>
      </c>
      <c r="F22" s="43">
        <v>331718007</v>
      </c>
      <c r="G22" s="43">
        <v>9894223</v>
      </c>
      <c r="H22" s="43">
        <v>2304000</v>
      </c>
      <c r="I22" s="43">
        <v>94428000</v>
      </c>
      <c r="J22" s="53">
        <v>15408000</v>
      </c>
      <c r="K22" s="233">
        <v>1004000</v>
      </c>
      <c r="L22" s="233" t="s">
        <v>237</v>
      </c>
      <c r="M22" s="232">
        <f t="shared" si="1"/>
        <v>454756230</v>
      </c>
      <c r="N22" s="43">
        <v>59789000</v>
      </c>
      <c r="O22" s="53">
        <v>497288836</v>
      </c>
      <c r="P22" s="234">
        <v>9894223</v>
      </c>
      <c r="Q22" s="53">
        <v>2304000</v>
      </c>
      <c r="R22" s="63">
        <v>63235000</v>
      </c>
      <c r="S22" s="53">
        <v>17013000</v>
      </c>
      <c r="T22" s="43">
        <v>0</v>
      </c>
      <c r="U22" s="43">
        <v>0</v>
      </c>
      <c r="V22" s="239" t="s">
        <v>101</v>
      </c>
    </row>
    <row r="23" spans="1:22" s="218" customFormat="1" ht="15.75" customHeight="1">
      <c r="A23" s="320" t="s">
        <v>240</v>
      </c>
      <c r="B23" s="240">
        <f>SUM(B6:B22)</f>
        <v>15555464409</v>
      </c>
      <c r="C23" s="240">
        <f aca="true" t="shared" si="2" ref="C23:U23">SUM(C6:C22)</f>
        <v>744740255</v>
      </c>
      <c r="D23" s="240">
        <f>SUM(D6:D22)</f>
        <v>16300204664</v>
      </c>
      <c r="E23" s="241" t="s">
        <v>237</v>
      </c>
      <c r="F23" s="240">
        <f>SUM(F6:F22)</f>
        <v>12473095708</v>
      </c>
      <c r="G23" s="240">
        <f>SUM(G6:G22)</f>
        <v>540986874</v>
      </c>
      <c r="H23" s="240">
        <f>SUM(H6:H22)</f>
        <v>66927000</v>
      </c>
      <c r="I23" s="240">
        <f>SUM(I6:I22)</f>
        <v>3585097000</v>
      </c>
      <c r="J23" s="240">
        <f t="shared" si="2"/>
        <v>428616000</v>
      </c>
      <c r="K23" s="271">
        <f>SUM(K6:K22)</f>
        <v>26066000</v>
      </c>
      <c r="L23" s="241" t="s">
        <v>237</v>
      </c>
      <c r="M23" s="240">
        <f>SUM(M6:M22)</f>
        <v>17120788582</v>
      </c>
      <c r="N23" s="240">
        <f t="shared" si="2"/>
        <v>2583334008</v>
      </c>
      <c r="O23" s="240">
        <f t="shared" si="2"/>
        <v>23907346296</v>
      </c>
      <c r="P23" s="240">
        <f t="shared" si="2"/>
        <v>540986874</v>
      </c>
      <c r="Q23" s="240">
        <f t="shared" si="2"/>
        <v>66927000</v>
      </c>
      <c r="R23" s="240">
        <f t="shared" si="2"/>
        <v>2884356000</v>
      </c>
      <c r="S23" s="240">
        <f t="shared" si="2"/>
        <v>642615000</v>
      </c>
      <c r="T23" s="240">
        <f t="shared" si="2"/>
        <v>0</v>
      </c>
      <c r="U23" s="240">
        <f t="shared" si="2"/>
        <v>761660</v>
      </c>
      <c r="V23" s="321" t="s">
        <v>250</v>
      </c>
    </row>
    <row r="24" spans="1:22" s="218" customFormat="1" ht="15.75" customHeight="1">
      <c r="A24" s="30" t="s">
        <v>26</v>
      </c>
      <c r="B24" s="43">
        <v>266443600</v>
      </c>
      <c r="C24" s="242">
        <v>0</v>
      </c>
      <c r="D24" s="232">
        <f>SUM(B24:C24)</f>
        <v>266443600</v>
      </c>
      <c r="E24" s="43">
        <v>3663744</v>
      </c>
      <c r="F24" s="43">
        <v>393534608</v>
      </c>
      <c r="G24" s="242">
        <v>4159000</v>
      </c>
      <c r="H24" s="242">
        <v>477000</v>
      </c>
      <c r="I24" s="242" t="s">
        <v>237</v>
      </c>
      <c r="J24" s="233" t="s">
        <v>237</v>
      </c>
      <c r="K24" s="43">
        <v>1995000</v>
      </c>
      <c r="L24" s="233" t="s">
        <v>237</v>
      </c>
      <c r="M24" s="232">
        <f>SUM(E24:L24)</f>
        <v>403829352</v>
      </c>
      <c r="N24" s="242" t="s">
        <v>237</v>
      </c>
      <c r="O24" s="243">
        <v>30714485</v>
      </c>
      <c r="P24" s="242" t="s">
        <v>237</v>
      </c>
      <c r="Q24" s="242" t="s">
        <v>237</v>
      </c>
      <c r="R24" s="242" t="s">
        <v>237</v>
      </c>
      <c r="S24" s="242" t="s">
        <v>237</v>
      </c>
      <c r="T24" s="242" t="s">
        <v>237</v>
      </c>
      <c r="U24" s="43">
        <v>0</v>
      </c>
      <c r="V24" s="47" t="s">
        <v>26</v>
      </c>
    </row>
    <row r="25" spans="1:22" s="218" customFormat="1" ht="15.75" customHeight="1">
      <c r="A25" s="30" t="s">
        <v>27</v>
      </c>
      <c r="B25" s="43">
        <v>336617600</v>
      </c>
      <c r="C25" s="242">
        <v>0</v>
      </c>
      <c r="D25" s="232">
        <f>SUM(B25:C25)</f>
        <v>336617600</v>
      </c>
      <c r="E25" s="43">
        <v>2108355</v>
      </c>
      <c r="F25" s="43">
        <v>102907385</v>
      </c>
      <c r="G25" s="242">
        <v>442000</v>
      </c>
      <c r="H25" s="242">
        <v>107000</v>
      </c>
      <c r="I25" s="242" t="s">
        <v>237</v>
      </c>
      <c r="J25" s="233" t="s">
        <v>237</v>
      </c>
      <c r="K25" s="43">
        <v>1995000</v>
      </c>
      <c r="L25" s="233" t="s">
        <v>237</v>
      </c>
      <c r="M25" s="232">
        <f>SUM(E25:L25)</f>
        <v>107559740</v>
      </c>
      <c r="N25" s="242" t="s">
        <v>237</v>
      </c>
      <c r="O25" s="243">
        <v>0</v>
      </c>
      <c r="P25" s="242" t="s">
        <v>237</v>
      </c>
      <c r="Q25" s="242" t="s">
        <v>237</v>
      </c>
      <c r="R25" s="242" t="s">
        <v>237</v>
      </c>
      <c r="S25" s="242" t="s">
        <v>237</v>
      </c>
      <c r="T25" s="242" t="s">
        <v>237</v>
      </c>
      <c r="U25" s="43">
        <v>0</v>
      </c>
      <c r="V25" s="47" t="s">
        <v>27</v>
      </c>
    </row>
    <row r="26" spans="1:22" s="218" customFormat="1" ht="15.75" customHeight="1">
      <c r="A26" s="30" t="s">
        <v>28</v>
      </c>
      <c r="B26" s="43">
        <v>97435800</v>
      </c>
      <c r="C26" s="242">
        <v>0</v>
      </c>
      <c r="D26" s="232">
        <f>SUM(B26:C26)</f>
        <v>97435800</v>
      </c>
      <c r="E26" s="43">
        <v>1545214</v>
      </c>
      <c r="F26" s="43">
        <v>46887399</v>
      </c>
      <c r="G26" s="242">
        <v>541000</v>
      </c>
      <c r="H26" s="242">
        <v>113000</v>
      </c>
      <c r="I26" s="242" t="s">
        <v>237</v>
      </c>
      <c r="J26" s="233" t="s">
        <v>237</v>
      </c>
      <c r="K26" s="43">
        <v>840000</v>
      </c>
      <c r="L26" s="233" t="s">
        <v>237</v>
      </c>
      <c r="M26" s="232">
        <f>SUM(E26:L26)</f>
        <v>49926613</v>
      </c>
      <c r="N26" s="242" t="s">
        <v>237</v>
      </c>
      <c r="O26" s="243">
        <v>0</v>
      </c>
      <c r="P26" s="242" t="s">
        <v>237</v>
      </c>
      <c r="Q26" s="242" t="s">
        <v>237</v>
      </c>
      <c r="R26" s="242" t="s">
        <v>237</v>
      </c>
      <c r="S26" s="242" t="s">
        <v>237</v>
      </c>
      <c r="T26" s="242" t="s">
        <v>237</v>
      </c>
      <c r="U26" s="43">
        <v>0</v>
      </c>
      <c r="V26" s="244" t="s">
        <v>28</v>
      </c>
    </row>
    <row r="27" spans="1:22" s="217" customFormat="1" ht="15.75" customHeight="1" thickBot="1">
      <c r="A27" s="347" t="s">
        <v>29</v>
      </c>
      <c r="B27" s="361">
        <f>SUM(B24:B26)</f>
        <v>700497000</v>
      </c>
      <c r="C27" s="362" t="s">
        <v>237</v>
      </c>
      <c r="D27" s="361">
        <f>SUM(D24:D26)</f>
        <v>700497000</v>
      </c>
      <c r="E27" s="361">
        <f>SUM(E24:E26)</f>
        <v>7317313</v>
      </c>
      <c r="F27" s="361">
        <f>SUM(F24:F26)</f>
        <v>543329392</v>
      </c>
      <c r="G27" s="361">
        <f>SUM(G24:G26)</f>
        <v>5142000</v>
      </c>
      <c r="H27" s="361">
        <f>SUM(H24:H26)</f>
        <v>697000</v>
      </c>
      <c r="I27" s="362" t="s">
        <v>237</v>
      </c>
      <c r="J27" s="362" t="s">
        <v>237</v>
      </c>
      <c r="K27" s="361">
        <f>SUM(K24:K26)</f>
        <v>4830000</v>
      </c>
      <c r="L27" s="361">
        <f>SUM(L24:L26)</f>
        <v>0</v>
      </c>
      <c r="M27" s="361">
        <f>SUM(M24:M26)</f>
        <v>561315705</v>
      </c>
      <c r="N27" s="362" t="s">
        <v>237</v>
      </c>
      <c r="O27" s="361">
        <f>SUM(O24:O26)</f>
        <v>30714485</v>
      </c>
      <c r="P27" s="362" t="s">
        <v>237</v>
      </c>
      <c r="Q27" s="362" t="s">
        <v>237</v>
      </c>
      <c r="R27" s="362" t="s">
        <v>237</v>
      </c>
      <c r="S27" s="362" t="s">
        <v>237</v>
      </c>
      <c r="T27" s="362" t="s">
        <v>237</v>
      </c>
      <c r="U27" s="361">
        <f>SUM(U24:U26)</f>
        <v>0</v>
      </c>
      <c r="V27" s="349" t="s">
        <v>251</v>
      </c>
    </row>
    <row r="28" spans="1:22" s="218" customFormat="1" ht="15.75" customHeight="1" thickBot="1" thickTop="1">
      <c r="A28" s="316" t="s">
        <v>30</v>
      </c>
      <c r="B28" s="245">
        <f>SUM(B27,B23)</f>
        <v>16255961409</v>
      </c>
      <c r="C28" s="245">
        <f aca="true" t="shared" si="3" ref="C28:U28">SUM(C27,C23)</f>
        <v>744740255</v>
      </c>
      <c r="D28" s="245">
        <f t="shared" si="3"/>
        <v>17000701664</v>
      </c>
      <c r="E28" s="245">
        <f t="shared" si="3"/>
        <v>7317313</v>
      </c>
      <c r="F28" s="245">
        <f>SUM(F27,F23)</f>
        <v>13016425100</v>
      </c>
      <c r="G28" s="245">
        <f>SUM(G27,G23)</f>
        <v>546128874</v>
      </c>
      <c r="H28" s="245">
        <f>SUM(H27,H23)</f>
        <v>67624000</v>
      </c>
      <c r="I28" s="245">
        <f t="shared" si="3"/>
        <v>3585097000</v>
      </c>
      <c r="J28" s="245">
        <f t="shared" si="3"/>
        <v>428616000</v>
      </c>
      <c r="K28" s="245">
        <f>SUM(K27,K23)</f>
        <v>30896000</v>
      </c>
      <c r="L28" s="245">
        <f t="shared" si="3"/>
        <v>0</v>
      </c>
      <c r="M28" s="245">
        <f t="shared" si="3"/>
        <v>17682104287</v>
      </c>
      <c r="N28" s="245">
        <f t="shared" si="3"/>
        <v>2583334008</v>
      </c>
      <c r="O28" s="245">
        <f t="shared" si="3"/>
        <v>23938060781</v>
      </c>
      <c r="P28" s="245">
        <f t="shared" si="3"/>
        <v>540986874</v>
      </c>
      <c r="Q28" s="245">
        <f t="shared" si="3"/>
        <v>66927000</v>
      </c>
      <c r="R28" s="245">
        <f t="shared" si="3"/>
        <v>2884356000</v>
      </c>
      <c r="S28" s="245">
        <f t="shared" si="3"/>
        <v>642615000</v>
      </c>
      <c r="T28" s="245">
        <f t="shared" si="3"/>
        <v>0</v>
      </c>
      <c r="U28" s="245">
        <f t="shared" si="3"/>
        <v>761660</v>
      </c>
      <c r="V28" s="317" t="s">
        <v>252</v>
      </c>
    </row>
    <row r="29" spans="1:22" s="218" customFormat="1" ht="13.5" customHeight="1">
      <c r="A29" s="22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26"/>
    </row>
    <row r="30" s="218" customFormat="1" ht="13.5"/>
    <row r="31" spans="1:23" s="218" customFormat="1" ht="21.75" thickBot="1">
      <c r="A31" s="247" t="s">
        <v>169</v>
      </c>
      <c r="C31" s="247"/>
      <c r="M31" s="220"/>
      <c r="S31" s="248" t="s">
        <v>1</v>
      </c>
      <c r="V31" s="248"/>
      <c r="W31" s="248"/>
    </row>
    <row r="32" spans="1:23" s="218" customFormat="1" ht="13.5" customHeight="1">
      <c r="A32" s="364" t="s">
        <v>6</v>
      </c>
      <c r="B32" s="412" t="s">
        <v>42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4"/>
      <c r="S32" s="386" t="s">
        <v>6</v>
      </c>
      <c r="U32" s="217"/>
      <c r="V32" s="217"/>
      <c r="W32" s="217"/>
    </row>
    <row r="33" spans="1:23" s="218" customFormat="1" ht="13.5">
      <c r="A33" s="410"/>
      <c r="B33" s="38"/>
      <c r="C33" s="404" t="s">
        <v>170</v>
      </c>
      <c r="D33" s="406"/>
      <c r="E33" s="404" t="s">
        <v>57</v>
      </c>
      <c r="F33" s="405"/>
      <c r="G33" s="405"/>
      <c r="H33" s="405"/>
      <c r="I33" s="405"/>
      <c r="J33" s="405"/>
      <c r="K33" s="405"/>
      <c r="L33" s="406"/>
      <c r="M33" s="249"/>
      <c r="N33" s="376" t="s">
        <v>228</v>
      </c>
      <c r="O33" s="250"/>
      <c r="P33" s="251"/>
      <c r="Q33" s="399" t="s">
        <v>229</v>
      </c>
      <c r="R33" s="252"/>
      <c r="S33" s="402"/>
      <c r="U33" s="217"/>
      <c r="V33" s="217"/>
      <c r="W33" s="217"/>
    </row>
    <row r="34" spans="1:22" s="218" customFormat="1" ht="13.5">
      <c r="A34" s="410"/>
      <c r="B34" s="253" t="s">
        <v>171</v>
      </c>
      <c r="C34" s="254" t="s">
        <v>172</v>
      </c>
      <c r="D34" s="38" t="s">
        <v>173</v>
      </c>
      <c r="E34" s="38" t="s">
        <v>174</v>
      </c>
      <c r="F34" s="38" t="s">
        <v>174</v>
      </c>
      <c r="G34" s="376" t="s">
        <v>175</v>
      </c>
      <c r="H34" s="376" t="s">
        <v>176</v>
      </c>
      <c r="I34" s="38" t="s">
        <v>177</v>
      </c>
      <c r="J34" s="376" t="s">
        <v>178</v>
      </c>
      <c r="K34" s="376" t="s">
        <v>105</v>
      </c>
      <c r="L34" s="376" t="s">
        <v>179</v>
      </c>
      <c r="M34" s="255" t="s">
        <v>180</v>
      </c>
      <c r="N34" s="400"/>
      <c r="O34" s="256" t="s">
        <v>181</v>
      </c>
      <c r="P34" s="257" t="s">
        <v>182</v>
      </c>
      <c r="Q34" s="400"/>
      <c r="R34" s="255" t="s">
        <v>183</v>
      </c>
      <c r="S34" s="402"/>
      <c r="T34" s="217"/>
      <c r="U34" s="217"/>
      <c r="V34" s="217"/>
    </row>
    <row r="35" spans="1:22" s="218" customFormat="1" ht="13.5">
      <c r="A35" s="411"/>
      <c r="B35" s="228"/>
      <c r="C35" s="228" t="s">
        <v>249</v>
      </c>
      <c r="D35" s="228" t="s">
        <v>184</v>
      </c>
      <c r="E35" s="228" t="s">
        <v>185</v>
      </c>
      <c r="F35" s="228" t="s">
        <v>186</v>
      </c>
      <c r="G35" s="401"/>
      <c r="H35" s="401"/>
      <c r="I35" s="228" t="s">
        <v>187</v>
      </c>
      <c r="J35" s="401"/>
      <c r="K35" s="401"/>
      <c r="L35" s="401"/>
      <c r="M35" s="258"/>
      <c r="N35" s="401"/>
      <c r="O35" s="259"/>
      <c r="P35" s="258"/>
      <c r="Q35" s="401"/>
      <c r="R35" s="258"/>
      <c r="S35" s="403"/>
      <c r="T35" s="217"/>
      <c r="U35" s="217"/>
      <c r="V35" s="217"/>
    </row>
    <row r="36" spans="1:22" s="218" customFormat="1" ht="15.75" customHeight="1">
      <c r="A36" s="30" t="s">
        <v>16</v>
      </c>
      <c r="B36" s="25">
        <v>0</v>
      </c>
      <c r="C36" s="43">
        <v>623510308</v>
      </c>
      <c r="D36" s="43">
        <v>5189695734</v>
      </c>
      <c r="E36" s="243">
        <v>785590170</v>
      </c>
      <c r="F36" s="43">
        <v>459731981</v>
      </c>
      <c r="G36" s="43">
        <v>0</v>
      </c>
      <c r="H36" s="43">
        <v>255697497</v>
      </c>
      <c r="I36" s="43">
        <v>47720000</v>
      </c>
      <c r="J36" s="43">
        <v>117041161</v>
      </c>
      <c r="K36" s="43">
        <v>375497000</v>
      </c>
      <c r="L36" s="43">
        <v>0</v>
      </c>
      <c r="M36" s="43">
        <v>147222128</v>
      </c>
      <c r="N36" s="260">
        <f>SUM(D6,M6,N6,O6,P6,Q6,R6,S6,T6,U6,B36,C36,D36,E36,F36,G36,H36,I36,J36,K36,L36,M36)</f>
        <v>28124593956</v>
      </c>
      <c r="O36" s="53">
        <v>0</v>
      </c>
      <c r="P36" s="53">
        <v>0</v>
      </c>
      <c r="Q36" s="73">
        <v>0</v>
      </c>
      <c r="R36" s="261">
        <f>SUM(N36,O36,P36,Q36)</f>
        <v>28124593956</v>
      </c>
      <c r="S36" s="47" t="s">
        <v>16</v>
      </c>
      <c r="T36" s="226"/>
      <c r="U36" s="226"/>
      <c r="V36" s="226"/>
    </row>
    <row r="37" spans="1:22" s="218" customFormat="1" ht="15.75" customHeight="1">
      <c r="A37" s="30" t="s">
        <v>17</v>
      </c>
      <c r="B37" s="25">
        <v>0</v>
      </c>
      <c r="C37" s="43">
        <v>196676546</v>
      </c>
      <c r="D37" s="43">
        <v>1518154837</v>
      </c>
      <c r="E37" s="243">
        <v>181762210</v>
      </c>
      <c r="F37" s="43">
        <v>100359258</v>
      </c>
      <c r="G37" s="43">
        <v>0</v>
      </c>
      <c r="H37" s="43">
        <v>63365529</v>
      </c>
      <c r="I37" s="43">
        <v>12292000</v>
      </c>
      <c r="J37" s="43">
        <v>16273845</v>
      </c>
      <c r="K37" s="43">
        <v>215316102</v>
      </c>
      <c r="L37" s="43">
        <v>0</v>
      </c>
      <c r="M37" s="43">
        <v>26812969</v>
      </c>
      <c r="N37" s="260">
        <f aca="true" t="shared" si="4" ref="N37:N52">SUM(D7,M7,N7,O7,P7,Q7,R7,S7,T7,U7,B37,C37,D37,E37,F37,G37,H37,I37,J37,K37,L37,M37)</f>
        <v>7761613960</v>
      </c>
      <c r="O37" s="53">
        <v>0</v>
      </c>
      <c r="P37" s="53">
        <v>2391260</v>
      </c>
      <c r="Q37" s="73">
        <v>0</v>
      </c>
      <c r="R37" s="261">
        <f aca="true" t="shared" si="5" ref="R37:R52">SUM(N37,O37,P37,Q37)</f>
        <v>7764005220</v>
      </c>
      <c r="S37" s="47" t="s">
        <v>17</v>
      </c>
      <c r="T37" s="226"/>
      <c r="U37" s="226"/>
      <c r="V37" s="226"/>
    </row>
    <row r="38" spans="1:22" s="218" customFormat="1" ht="15.75" customHeight="1">
      <c r="A38" s="30" t="s">
        <v>18</v>
      </c>
      <c r="B38" s="25">
        <v>0</v>
      </c>
      <c r="C38" s="43">
        <v>75731036</v>
      </c>
      <c r="D38" s="43">
        <v>621142356</v>
      </c>
      <c r="E38" s="243">
        <v>104999396</v>
      </c>
      <c r="F38" s="43">
        <v>54882559</v>
      </c>
      <c r="G38" s="43">
        <v>0</v>
      </c>
      <c r="H38" s="43">
        <v>50808498</v>
      </c>
      <c r="I38" s="43">
        <v>5309333</v>
      </c>
      <c r="J38" s="43">
        <v>6070000</v>
      </c>
      <c r="K38" s="43">
        <v>0</v>
      </c>
      <c r="L38" s="43">
        <v>0</v>
      </c>
      <c r="M38" s="43">
        <v>13910642</v>
      </c>
      <c r="N38" s="260">
        <f t="shared" si="4"/>
        <v>3518122617</v>
      </c>
      <c r="O38" s="53">
        <v>25000000</v>
      </c>
      <c r="P38" s="53">
        <v>25024947</v>
      </c>
      <c r="Q38" s="73">
        <v>0</v>
      </c>
      <c r="R38" s="261">
        <f t="shared" si="5"/>
        <v>3568147564</v>
      </c>
      <c r="S38" s="47" t="s">
        <v>18</v>
      </c>
      <c r="T38" s="226"/>
      <c r="U38" s="226"/>
      <c r="V38" s="226"/>
    </row>
    <row r="39" spans="1:22" s="218" customFormat="1" ht="15.75" customHeight="1">
      <c r="A39" s="30" t="s">
        <v>19</v>
      </c>
      <c r="B39" s="25">
        <v>0</v>
      </c>
      <c r="C39" s="43">
        <v>90318674</v>
      </c>
      <c r="D39" s="43">
        <v>738518180</v>
      </c>
      <c r="E39" s="243">
        <v>111291910</v>
      </c>
      <c r="F39" s="43">
        <v>58983174</v>
      </c>
      <c r="G39" s="43">
        <v>0</v>
      </c>
      <c r="H39" s="43">
        <v>43396841</v>
      </c>
      <c r="I39" s="43">
        <v>5589000</v>
      </c>
      <c r="J39" s="43">
        <v>33035000</v>
      </c>
      <c r="K39" s="43">
        <v>58185500</v>
      </c>
      <c r="L39" s="43">
        <v>0</v>
      </c>
      <c r="M39" s="43">
        <v>20091907</v>
      </c>
      <c r="N39" s="260">
        <f t="shared" si="4"/>
        <v>4339658112</v>
      </c>
      <c r="O39" s="53">
        <v>0</v>
      </c>
      <c r="P39" s="53">
        <v>175615007</v>
      </c>
      <c r="Q39" s="73">
        <v>0</v>
      </c>
      <c r="R39" s="261">
        <f t="shared" si="5"/>
        <v>4515273119</v>
      </c>
      <c r="S39" s="47" t="s">
        <v>19</v>
      </c>
      <c r="T39" s="226"/>
      <c r="U39" s="226"/>
      <c r="V39" s="226"/>
    </row>
    <row r="40" spans="1:22" s="218" customFormat="1" ht="15.75" customHeight="1">
      <c r="A40" s="33" t="s">
        <v>20</v>
      </c>
      <c r="B40" s="26">
        <v>0</v>
      </c>
      <c r="C40" s="48">
        <v>60274529</v>
      </c>
      <c r="D40" s="48">
        <v>514447893</v>
      </c>
      <c r="E40" s="262">
        <v>74578434</v>
      </c>
      <c r="F40" s="48">
        <v>39104060</v>
      </c>
      <c r="G40" s="48">
        <v>0</v>
      </c>
      <c r="H40" s="48">
        <v>46707077</v>
      </c>
      <c r="I40" s="48">
        <v>3339220</v>
      </c>
      <c r="J40" s="48">
        <v>15082288</v>
      </c>
      <c r="K40" s="48">
        <v>0</v>
      </c>
      <c r="L40" s="48">
        <v>0</v>
      </c>
      <c r="M40" s="48">
        <v>8215580</v>
      </c>
      <c r="N40" s="260">
        <f t="shared" si="4"/>
        <v>2970055941</v>
      </c>
      <c r="O40" s="53">
        <v>0</v>
      </c>
      <c r="P40" s="53">
        <v>100056172</v>
      </c>
      <c r="Q40" s="73">
        <v>0</v>
      </c>
      <c r="R40" s="261">
        <f t="shared" si="5"/>
        <v>3070112113</v>
      </c>
      <c r="S40" s="51" t="s">
        <v>20</v>
      </c>
      <c r="T40" s="226"/>
      <c r="U40" s="226"/>
      <c r="V40" s="226"/>
    </row>
    <row r="41" spans="1:22" s="218" customFormat="1" ht="15.75" customHeight="1">
      <c r="A41" s="30" t="s">
        <v>21</v>
      </c>
      <c r="B41" s="25">
        <v>0</v>
      </c>
      <c r="C41" s="43">
        <v>210361864</v>
      </c>
      <c r="D41" s="43">
        <v>1441109597</v>
      </c>
      <c r="E41" s="243">
        <v>208495920</v>
      </c>
      <c r="F41" s="43">
        <v>116485540</v>
      </c>
      <c r="G41" s="43">
        <v>0</v>
      </c>
      <c r="H41" s="43">
        <v>115696358</v>
      </c>
      <c r="I41" s="43">
        <v>10341280</v>
      </c>
      <c r="J41" s="43">
        <v>30449000</v>
      </c>
      <c r="K41" s="43">
        <v>4943202</v>
      </c>
      <c r="L41" s="43">
        <v>0</v>
      </c>
      <c r="M41" s="43">
        <v>13369186</v>
      </c>
      <c r="N41" s="263">
        <f t="shared" si="4"/>
        <v>7858043498</v>
      </c>
      <c r="O41" s="264">
        <v>0</v>
      </c>
      <c r="P41" s="264">
        <v>21802013</v>
      </c>
      <c r="Q41" s="72">
        <v>0</v>
      </c>
      <c r="R41" s="265">
        <f t="shared" si="5"/>
        <v>7879845511</v>
      </c>
      <c r="S41" s="47" t="s">
        <v>21</v>
      </c>
      <c r="T41" s="226"/>
      <c r="U41" s="226"/>
      <c r="V41" s="226"/>
    </row>
    <row r="42" spans="1:22" s="218" customFormat="1" ht="15.75" customHeight="1">
      <c r="A42" s="30" t="s">
        <v>122</v>
      </c>
      <c r="B42" s="25">
        <v>0</v>
      </c>
      <c r="C42" s="43">
        <v>115161663</v>
      </c>
      <c r="D42" s="43">
        <v>667411594</v>
      </c>
      <c r="E42" s="243">
        <v>87928845</v>
      </c>
      <c r="F42" s="43">
        <v>48650204</v>
      </c>
      <c r="G42" s="43">
        <v>0</v>
      </c>
      <c r="H42" s="43">
        <v>39603342</v>
      </c>
      <c r="I42" s="43">
        <v>3349333</v>
      </c>
      <c r="J42" s="43">
        <v>36000000</v>
      </c>
      <c r="K42" s="43">
        <v>0</v>
      </c>
      <c r="L42" s="43">
        <v>0</v>
      </c>
      <c r="M42" s="43">
        <v>20850496</v>
      </c>
      <c r="N42" s="260">
        <f t="shared" si="4"/>
        <v>3635120271</v>
      </c>
      <c r="O42" s="53">
        <v>0</v>
      </c>
      <c r="P42" s="53">
        <v>2461007</v>
      </c>
      <c r="Q42" s="73">
        <v>0</v>
      </c>
      <c r="R42" s="261">
        <f t="shared" si="5"/>
        <v>3637581278</v>
      </c>
      <c r="S42" s="47" t="s">
        <v>95</v>
      </c>
      <c r="T42" s="226"/>
      <c r="U42" s="226"/>
      <c r="V42" s="226"/>
    </row>
    <row r="43" spans="1:22" s="218" customFormat="1" ht="15.75" customHeight="1">
      <c r="A43" s="30" t="s">
        <v>125</v>
      </c>
      <c r="B43" s="25">
        <v>0</v>
      </c>
      <c r="C43" s="43">
        <v>265348249</v>
      </c>
      <c r="D43" s="43">
        <v>1703707034</v>
      </c>
      <c r="E43" s="243">
        <v>216431566</v>
      </c>
      <c r="F43" s="43">
        <v>121962102</v>
      </c>
      <c r="G43" s="43">
        <v>0</v>
      </c>
      <c r="H43" s="43">
        <v>54334822</v>
      </c>
      <c r="I43" s="43">
        <v>15042506</v>
      </c>
      <c r="J43" s="43">
        <v>35218452</v>
      </c>
      <c r="K43" s="43">
        <v>40755756</v>
      </c>
      <c r="L43" s="43">
        <v>1035475</v>
      </c>
      <c r="M43" s="43">
        <v>17837642</v>
      </c>
      <c r="N43" s="260">
        <f t="shared" si="4"/>
        <v>8976488544</v>
      </c>
      <c r="O43" s="53">
        <v>0</v>
      </c>
      <c r="P43" s="53">
        <v>796617</v>
      </c>
      <c r="Q43" s="73">
        <v>0</v>
      </c>
      <c r="R43" s="261">
        <f t="shared" si="5"/>
        <v>8977285161</v>
      </c>
      <c r="S43" s="47" t="s">
        <v>96</v>
      </c>
      <c r="T43" s="226"/>
      <c r="U43" s="226"/>
      <c r="V43" s="226"/>
    </row>
    <row r="44" spans="1:22" s="218" customFormat="1" ht="15.75" customHeight="1">
      <c r="A44" s="30" t="s">
        <v>128</v>
      </c>
      <c r="B44" s="25">
        <v>0</v>
      </c>
      <c r="C44" s="43">
        <v>233817234</v>
      </c>
      <c r="D44" s="43">
        <v>1801164214</v>
      </c>
      <c r="E44" s="243">
        <v>243885930</v>
      </c>
      <c r="F44" s="43">
        <v>137331685</v>
      </c>
      <c r="G44" s="43">
        <v>0</v>
      </c>
      <c r="H44" s="43">
        <v>101849220</v>
      </c>
      <c r="I44" s="43">
        <v>10914440</v>
      </c>
      <c r="J44" s="43">
        <v>20999630</v>
      </c>
      <c r="K44" s="43">
        <v>0</v>
      </c>
      <c r="L44" s="43">
        <v>0</v>
      </c>
      <c r="M44" s="43">
        <v>28566786</v>
      </c>
      <c r="N44" s="260">
        <f t="shared" si="4"/>
        <v>9620843740</v>
      </c>
      <c r="O44" s="53">
        <v>0</v>
      </c>
      <c r="P44" s="53">
        <v>207654716</v>
      </c>
      <c r="Q44" s="73">
        <v>0</v>
      </c>
      <c r="R44" s="261">
        <f t="shared" si="5"/>
        <v>9828498456</v>
      </c>
      <c r="S44" s="47" t="s">
        <v>97</v>
      </c>
      <c r="T44" s="226"/>
      <c r="U44" s="226"/>
      <c r="V44" s="226"/>
    </row>
    <row r="45" spans="1:22" s="218" customFormat="1" ht="15.75" customHeight="1">
      <c r="A45" s="33" t="s">
        <v>22</v>
      </c>
      <c r="B45" s="26">
        <v>0</v>
      </c>
      <c r="C45" s="48">
        <v>51105226</v>
      </c>
      <c r="D45" s="48">
        <v>350413977</v>
      </c>
      <c r="E45" s="262">
        <v>44589370</v>
      </c>
      <c r="F45" s="48">
        <v>25633984</v>
      </c>
      <c r="G45" s="48">
        <v>0</v>
      </c>
      <c r="H45" s="48">
        <v>0</v>
      </c>
      <c r="I45" s="48">
        <v>1680000</v>
      </c>
      <c r="J45" s="48">
        <v>4598914</v>
      </c>
      <c r="K45" s="48">
        <v>51486098</v>
      </c>
      <c r="L45" s="48">
        <v>0</v>
      </c>
      <c r="M45" s="48">
        <v>3306305</v>
      </c>
      <c r="N45" s="266">
        <f t="shared" si="4"/>
        <v>1963604669</v>
      </c>
      <c r="O45" s="238">
        <v>34639000</v>
      </c>
      <c r="P45" s="238">
        <v>74105470</v>
      </c>
      <c r="Q45" s="74">
        <v>0</v>
      </c>
      <c r="R45" s="267">
        <f t="shared" si="5"/>
        <v>2072349139</v>
      </c>
      <c r="S45" s="51" t="s">
        <v>22</v>
      </c>
      <c r="T45" s="226"/>
      <c r="U45" s="226"/>
      <c r="V45" s="226"/>
    </row>
    <row r="46" spans="1:22" s="218" customFormat="1" ht="15.75" customHeight="1">
      <c r="A46" s="30" t="s">
        <v>23</v>
      </c>
      <c r="B46" s="25">
        <v>0</v>
      </c>
      <c r="C46" s="43">
        <v>10159133</v>
      </c>
      <c r="D46" s="43">
        <v>73938945</v>
      </c>
      <c r="E46" s="243">
        <v>5459905</v>
      </c>
      <c r="F46" s="43">
        <v>3131655</v>
      </c>
      <c r="G46" s="43">
        <v>0</v>
      </c>
      <c r="H46" s="43">
        <v>8577187</v>
      </c>
      <c r="I46" s="43">
        <v>1120000</v>
      </c>
      <c r="J46" s="43">
        <v>935560</v>
      </c>
      <c r="K46" s="43">
        <v>0</v>
      </c>
      <c r="L46" s="43">
        <v>0</v>
      </c>
      <c r="M46" s="43">
        <v>4368910</v>
      </c>
      <c r="N46" s="260">
        <f t="shared" si="4"/>
        <v>349291504</v>
      </c>
      <c r="O46" s="53">
        <v>15193000</v>
      </c>
      <c r="P46" s="53">
        <v>7914540</v>
      </c>
      <c r="Q46" s="73">
        <v>0</v>
      </c>
      <c r="R46" s="261">
        <f t="shared" si="5"/>
        <v>372399044</v>
      </c>
      <c r="S46" s="47" t="s">
        <v>23</v>
      </c>
      <c r="T46" s="226"/>
      <c r="U46" s="226"/>
      <c r="V46" s="226"/>
    </row>
    <row r="47" spans="1:22" s="218" customFormat="1" ht="15.75" customHeight="1">
      <c r="A47" s="30" t="s">
        <v>134</v>
      </c>
      <c r="B47" s="25">
        <v>0</v>
      </c>
      <c r="C47" s="43">
        <v>31631140</v>
      </c>
      <c r="D47" s="43">
        <v>236471391</v>
      </c>
      <c r="E47" s="243">
        <v>27118610</v>
      </c>
      <c r="F47" s="43">
        <v>16008673</v>
      </c>
      <c r="G47" s="43">
        <v>0</v>
      </c>
      <c r="H47" s="43">
        <v>0</v>
      </c>
      <c r="I47" s="43">
        <v>1669333</v>
      </c>
      <c r="J47" s="43">
        <v>0</v>
      </c>
      <c r="K47" s="43">
        <v>2849699</v>
      </c>
      <c r="L47" s="43">
        <v>0</v>
      </c>
      <c r="M47" s="43">
        <v>1253809</v>
      </c>
      <c r="N47" s="260">
        <f t="shared" si="4"/>
        <v>1266617561</v>
      </c>
      <c r="O47" s="53">
        <v>3500000</v>
      </c>
      <c r="P47" s="53">
        <v>8134062</v>
      </c>
      <c r="Q47" s="73">
        <v>0</v>
      </c>
      <c r="R47" s="261">
        <f t="shared" si="5"/>
        <v>1278251623</v>
      </c>
      <c r="S47" s="47" t="s">
        <v>98</v>
      </c>
      <c r="T47" s="226"/>
      <c r="U47" s="226"/>
      <c r="V47" s="226"/>
    </row>
    <row r="48" spans="1:22" s="218" customFormat="1" ht="15.75" customHeight="1">
      <c r="A48" s="30" t="s">
        <v>137</v>
      </c>
      <c r="B48" s="25">
        <v>0</v>
      </c>
      <c r="C48" s="43">
        <v>46924847</v>
      </c>
      <c r="D48" s="43">
        <v>505602606</v>
      </c>
      <c r="E48" s="243">
        <v>60499280</v>
      </c>
      <c r="F48" s="43">
        <v>34196669</v>
      </c>
      <c r="G48" s="43">
        <v>0</v>
      </c>
      <c r="H48" s="43">
        <v>6089019</v>
      </c>
      <c r="I48" s="43">
        <v>1957580</v>
      </c>
      <c r="J48" s="43">
        <v>5818103</v>
      </c>
      <c r="K48" s="43">
        <v>44641000</v>
      </c>
      <c r="L48" s="43">
        <v>0</v>
      </c>
      <c r="M48" s="43">
        <v>5211020</v>
      </c>
      <c r="N48" s="260">
        <f t="shared" si="4"/>
        <v>2550202124</v>
      </c>
      <c r="O48" s="53">
        <v>17725984</v>
      </c>
      <c r="P48" s="53">
        <v>13763626</v>
      </c>
      <c r="Q48" s="73">
        <v>0</v>
      </c>
      <c r="R48" s="261">
        <f t="shared" si="5"/>
        <v>2581691734</v>
      </c>
      <c r="S48" s="47" t="s">
        <v>99</v>
      </c>
      <c r="T48" s="226"/>
      <c r="U48" s="226"/>
      <c r="V48" s="226"/>
    </row>
    <row r="49" spans="1:22" s="218" customFormat="1" ht="15.75" customHeight="1">
      <c r="A49" s="30" t="s">
        <v>24</v>
      </c>
      <c r="B49" s="25">
        <v>0</v>
      </c>
      <c r="C49" s="43">
        <v>32508620</v>
      </c>
      <c r="D49" s="43">
        <v>292124623</v>
      </c>
      <c r="E49" s="243">
        <v>33576120</v>
      </c>
      <c r="F49" s="43">
        <v>18864735</v>
      </c>
      <c r="G49" s="43">
        <v>0</v>
      </c>
      <c r="H49" s="43">
        <v>3315834</v>
      </c>
      <c r="I49" s="43">
        <v>560000</v>
      </c>
      <c r="J49" s="43">
        <v>0</v>
      </c>
      <c r="K49" s="43">
        <v>0</v>
      </c>
      <c r="L49" s="43">
        <v>0</v>
      </c>
      <c r="M49" s="43">
        <v>1849298</v>
      </c>
      <c r="N49" s="260">
        <f t="shared" si="4"/>
        <v>1396876575</v>
      </c>
      <c r="O49" s="53">
        <v>12276000</v>
      </c>
      <c r="P49" s="53">
        <v>64906312</v>
      </c>
      <c r="Q49" s="73">
        <v>0</v>
      </c>
      <c r="R49" s="261">
        <f t="shared" si="5"/>
        <v>1474058887</v>
      </c>
      <c r="S49" s="47" t="s">
        <v>24</v>
      </c>
      <c r="T49" s="226"/>
      <c r="U49" s="226"/>
      <c r="V49" s="226"/>
    </row>
    <row r="50" spans="1:22" s="218" customFormat="1" ht="15.75" customHeight="1">
      <c r="A50" s="33" t="s">
        <v>25</v>
      </c>
      <c r="B50" s="26">
        <v>0</v>
      </c>
      <c r="C50" s="48">
        <v>42375770</v>
      </c>
      <c r="D50" s="48">
        <v>202883101</v>
      </c>
      <c r="E50" s="262">
        <v>30805150</v>
      </c>
      <c r="F50" s="48">
        <v>17419144</v>
      </c>
      <c r="G50" s="48">
        <v>0</v>
      </c>
      <c r="H50" s="48">
        <v>4143750</v>
      </c>
      <c r="I50" s="48">
        <v>1960000</v>
      </c>
      <c r="J50" s="48">
        <v>11728113</v>
      </c>
      <c r="K50" s="48">
        <v>25046237</v>
      </c>
      <c r="L50" s="48">
        <v>0</v>
      </c>
      <c r="M50" s="48">
        <v>6277521</v>
      </c>
      <c r="N50" s="260">
        <f t="shared" si="4"/>
        <v>1327393132</v>
      </c>
      <c r="O50" s="53">
        <v>0</v>
      </c>
      <c r="P50" s="53">
        <v>8249823</v>
      </c>
      <c r="Q50" s="73">
        <v>0</v>
      </c>
      <c r="R50" s="261">
        <f t="shared" si="5"/>
        <v>1335642955</v>
      </c>
      <c r="S50" s="51" t="s">
        <v>25</v>
      </c>
      <c r="T50" s="226"/>
      <c r="U50" s="226"/>
      <c r="V50" s="226"/>
    </row>
    <row r="51" spans="1:22" s="218" customFormat="1" ht="15.75" customHeight="1">
      <c r="A51" s="30" t="s">
        <v>239</v>
      </c>
      <c r="B51" s="25">
        <v>0</v>
      </c>
      <c r="C51" s="43">
        <v>29813911</v>
      </c>
      <c r="D51" s="43">
        <v>163413741</v>
      </c>
      <c r="E51" s="243">
        <v>19112155</v>
      </c>
      <c r="F51" s="43">
        <v>10590927</v>
      </c>
      <c r="G51" s="43">
        <v>0</v>
      </c>
      <c r="H51" s="43">
        <v>0</v>
      </c>
      <c r="I51" s="43">
        <v>1120000</v>
      </c>
      <c r="J51" s="43">
        <v>5229008</v>
      </c>
      <c r="K51" s="43">
        <v>32384060</v>
      </c>
      <c r="L51" s="43">
        <v>0</v>
      </c>
      <c r="M51" s="43">
        <v>1680064</v>
      </c>
      <c r="N51" s="263">
        <f t="shared" si="4"/>
        <v>1000823775</v>
      </c>
      <c r="O51" s="264">
        <v>0</v>
      </c>
      <c r="P51" s="264">
        <v>0</v>
      </c>
      <c r="Q51" s="72">
        <v>0</v>
      </c>
      <c r="R51" s="265">
        <f t="shared" si="5"/>
        <v>1000823775</v>
      </c>
      <c r="S51" s="47" t="s">
        <v>100</v>
      </c>
      <c r="T51" s="226"/>
      <c r="U51" s="226"/>
      <c r="V51" s="226"/>
    </row>
    <row r="52" spans="1:23" s="218" customFormat="1" ht="15.75" customHeight="1">
      <c r="A52" s="30" t="s">
        <v>104</v>
      </c>
      <c r="B52" s="25">
        <v>0</v>
      </c>
      <c r="C52" s="43">
        <v>52374893</v>
      </c>
      <c r="D52" s="43">
        <v>395167461</v>
      </c>
      <c r="E52" s="243">
        <v>42708350</v>
      </c>
      <c r="F52" s="43">
        <v>23942831</v>
      </c>
      <c r="G52" s="43">
        <v>0</v>
      </c>
      <c r="H52" s="43">
        <v>8130867</v>
      </c>
      <c r="I52" s="43">
        <v>3920000</v>
      </c>
      <c r="J52" s="43">
        <v>4308448</v>
      </c>
      <c r="K52" s="43">
        <v>76808445</v>
      </c>
      <c r="L52" s="43">
        <v>0</v>
      </c>
      <c r="M52" s="43">
        <v>2119136</v>
      </c>
      <c r="N52" s="260">
        <f t="shared" si="4"/>
        <v>2061822895</v>
      </c>
      <c r="O52" s="238">
        <v>0</v>
      </c>
      <c r="P52" s="238">
        <v>35071190</v>
      </c>
      <c r="Q52" s="74">
        <v>0</v>
      </c>
      <c r="R52" s="267">
        <f t="shared" si="5"/>
        <v>2096894085</v>
      </c>
      <c r="S52" s="47" t="s">
        <v>101</v>
      </c>
      <c r="T52" s="226"/>
      <c r="U52" s="226"/>
      <c r="V52" s="226"/>
      <c r="W52" s="217"/>
    </row>
    <row r="53" spans="1:23" s="218" customFormat="1" ht="15.75" customHeight="1">
      <c r="A53" s="320" t="s">
        <v>240</v>
      </c>
      <c r="B53" s="268">
        <f>SUM(B36:B52)</f>
        <v>0</v>
      </c>
      <c r="C53" s="268">
        <f aca="true" t="shared" si="6" ref="C53:R53">SUM(C36:C52)</f>
        <v>2168093643</v>
      </c>
      <c r="D53" s="268">
        <f t="shared" si="6"/>
        <v>16415367284</v>
      </c>
      <c r="E53" s="268">
        <f t="shared" si="6"/>
        <v>2278833321</v>
      </c>
      <c r="F53" s="268">
        <f t="shared" si="6"/>
        <v>1287279181</v>
      </c>
      <c r="G53" s="268">
        <f t="shared" si="6"/>
        <v>0</v>
      </c>
      <c r="H53" s="268">
        <f t="shared" si="6"/>
        <v>801715841</v>
      </c>
      <c r="I53" s="268">
        <f t="shared" si="6"/>
        <v>127884025</v>
      </c>
      <c r="J53" s="268">
        <f t="shared" si="6"/>
        <v>342787522</v>
      </c>
      <c r="K53" s="268">
        <f t="shared" si="6"/>
        <v>927913099</v>
      </c>
      <c r="L53" s="268">
        <f t="shared" si="6"/>
        <v>1035475</v>
      </c>
      <c r="M53" s="268">
        <f t="shared" si="6"/>
        <v>322943399</v>
      </c>
      <c r="N53" s="268">
        <f t="shared" si="6"/>
        <v>88721172874</v>
      </c>
      <c r="O53" s="268">
        <f t="shared" si="6"/>
        <v>108333984</v>
      </c>
      <c r="P53" s="268">
        <f t="shared" si="6"/>
        <v>747946762</v>
      </c>
      <c r="Q53" s="268">
        <f t="shared" si="6"/>
        <v>0</v>
      </c>
      <c r="R53" s="268">
        <f t="shared" si="6"/>
        <v>89577453620</v>
      </c>
      <c r="S53" s="322" t="s">
        <v>250</v>
      </c>
      <c r="T53" s="226"/>
      <c r="U53" s="226"/>
      <c r="V53" s="226"/>
      <c r="W53" s="217"/>
    </row>
    <row r="54" spans="1:23" s="218" customFormat="1" ht="15.75" customHeight="1">
      <c r="A54" s="30" t="s">
        <v>26</v>
      </c>
      <c r="B54" s="27">
        <v>0</v>
      </c>
      <c r="C54" s="243">
        <v>13977000</v>
      </c>
      <c r="D54" s="242" t="s">
        <v>241</v>
      </c>
      <c r="E54" s="242" t="s">
        <v>241</v>
      </c>
      <c r="F54" s="242" t="s">
        <v>241</v>
      </c>
      <c r="G54" s="242" t="s">
        <v>241</v>
      </c>
      <c r="H54" s="242" t="s">
        <v>241</v>
      </c>
      <c r="I54" s="242" t="s">
        <v>241</v>
      </c>
      <c r="J54" s="242" t="s">
        <v>241</v>
      </c>
      <c r="K54" s="242" t="s">
        <v>241</v>
      </c>
      <c r="L54" s="242" t="s">
        <v>241</v>
      </c>
      <c r="M54" s="43">
        <v>13205699</v>
      </c>
      <c r="N54" s="260">
        <f>SUM(D24,M24,N24,O24,P24,Q24,R24,S24,T24,U24,B54,C54,D54,E54,F54,G54,H54,I54,J54,K54,L54,M54)</f>
        <v>728170136</v>
      </c>
      <c r="O54" s="264">
        <v>0</v>
      </c>
      <c r="P54" s="264">
        <v>239153467</v>
      </c>
      <c r="Q54" s="67">
        <v>0</v>
      </c>
      <c r="R54" s="265">
        <f>SUM(N54,O54,P54,Q54)</f>
        <v>967323603</v>
      </c>
      <c r="S54" s="47" t="s">
        <v>26</v>
      </c>
      <c r="T54" s="226"/>
      <c r="U54" s="226"/>
      <c r="V54" s="226"/>
      <c r="W54" s="217"/>
    </row>
    <row r="55" spans="1:23" s="218" customFormat="1" ht="15.75" customHeight="1">
      <c r="A55" s="30" t="s">
        <v>27</v>
      </c>
      <c r="B55" s="27">
        <v>0</v>
      </c>
      <c r="C55" s="243">
        <v>14280000</v>
      </c>
      <c r="D55" s="242" t="s">
        <v>237</v>
      </c>
      <c r="E55" s="242" t="s">
        <v>237</v>
      </c>
      <c r="F55" s="242" t="s">
        <v>237</v>
      </c>
      <c r="G55" s="242" t="s">
        <v>237</v>
      </c>
      <c r="H55" s="242" t="s">
        <v>237</v>
      </c>
      <c r="I55" s="242" t="s">
        <v>237</v>
      </c>
      <c r="J55" s="242" t="s">
        <v>237</v>
      </c>
      <c r="K55" s="242" t="s">
        <v>237</v>
      </c>
      <c r="L55" s="242" t="s">
        <v>237</v>
      </c>
      <c r="M55" s="43">
        <v>20136759</v>
      </c>
      <c r="N55" s="260">
        <f>SUM(D25,M25,N25,O25,P25,Q25,R25,S25,T25,U25,B55,C55,D55,E55,F55,G55,H55,I55,J55,K55,L55,M55)</f>
        <v>478594099</v>
      </c>
      <c r="O55" s="53">
        <v>20510339</v>
      </c>
      <c r="P55" s="53">
        <v>18426321</v>
      </c>
      <c r="Q55" s="68">
        <v>0</v>
      </c>
      <c r="R55" s="261">
        <f>SUM(N55,O55,P55,Q55)</f>
        <v>517530759</v>
      </c>
      <c r="S55" s="47" t="s">
        <v>27</v>
      </c>
      <c r="T55" s="226"/>
      <c r="U55" s="226"/>
      <c r="V55" s="226"/>
      <c r="W55" s="217"/>
    </row>
    <row r="56" spans="1:23" s="218" customFormat="1" ht="15.75" customHeight="1">
      <c r="A56" s="33" t="s">
        <v>28</v>
      </c>
      <c r="B56" s="28">
        <v>0</v>
      </c>
      <c r="C56" s="262">
        <v>3126000</v>
      </c>
      <c r="D56" s="269" t="s">
        <v>237</v>
      </c>
      <c r="E56" s="269" t="s">
        <v>237</v>
      </c>
      <c r="F56" s="269" t="s">
        <v>237</v>
      </c>
      <c r="G56" s="269" t="s">
        <v>237</v>
      </c>
      <c r="H56" s="269" t="s">
        <v>237</v>
      </c>
      <c r="I56" s="269" t="s">
        <v>237</v>
      </c>
      <c r="J56" s="269" t="s">
        <v>237</v>
      </c>
      <c r="K56" s="269" t="s">
        <v>237</v>
      </c>
      <c r="L56" s="269" t="s">
        <v>237</v>
      </c>
      <c r="M56" s="48">
        <v>3519394</v>
      </c>
      <c r="N56" s="266">
        <f>SUM(D26,M26,N26,O26,P26,Q26,R26,S26,T26,U26,B56,C56,D56,E56,F56,G56,H56,I56,J56,K56,L56,M56)</f>
        <v>154007807</v>
      </c>
      <c r="O56" s="238">
        <v>0</v>
      </c>
      <c r="P56" s="238">
        <v>30971446</v>
      </c>
      <c r="Q56" s="69">
        <v>0</v>
      </c>
      <c r="R56" s="267">
        <f>SUM(N56,O56,P56,Q56)</f>
        <v>184979253</v>
      </c>
      <c r="S56" s="51" t="s">
        <v>28</v>
      </c>
      <c r="T56" s="226"/>
      <c r="U56" s="226"/>
      <c r="V56" s="226"/>
      <c r="W56" s="217"/>
    </row>
    <row r="57" spans="1:23" s="218" customFormat="1" ht="15.75" customHeight="1" thickBot="1">
      <c r="A57" s="347" t="s">
        <v>29</v>
      </c>
      <c r="B57" s="348">
        <f>SUM(B54:B56)</f>
        <v>0</v>
      </c>
      <c r="C57" s="348">
        <f>SUM(C54:C56)</f>
        <v>31383000</v>
      </c>
      <c r="D57" s="348" t="s">
        <v>237</v>
      </c>
      <c r="E57" s="348" t="s">
        <v>237</v>
      </c>
      <c r="F57" s="348" t="s">
        <v>237</v>
      </c>
      <c r="G57" s="348" t="s">
        <v>237</v>
      </c>
      <c r="H57" s="348" t="s">
        <v>237</v>
      </c>
      <c r="I57" s="348" t="s">
        <v>237</v>
      </c>
      <c r="J57" s="348" t="s">
        <v>237</v>
      </c>
      <c r="K57" s="348" t="s">
        <v>237</v>
      </c>
      <c r="L57" s="348" t="s">
        <v>237</v>
      </c>
      <c r="M57" s="348">
        <f aca="true" t="shared" si="7" ref="M57:R57">SUM(M54:M56)</f>
        <v>36861852</v>
      </c>
      <c r="N57" s="348">
        <f t="shared" si="7"/>
        <v>1360772042</v>
      </c>
      <c r="O57" s="348">
        <f t="shared" si="7"/>
        <v>20510339</v>
      </c>
      <c r="P57" s="348">
        <f t="shared" si="7"/>
        <v>288551234</v>
      </c>
      <c r="Q57" s="348">
        <f t="shared" si="7"/>
        <v>0</v>
      </c>
      <c r="R57" s="348">
        <f t="shared" si="7"/>
        <v>1669833615</v>
      </c>
      <c r="S57" s="349" t="s">
        <v>251</v>
      </c>
      <c r="T57" s="226"/>
      <c r="U57" s="226"/>
      <c r="V57" s="226"/>
      <c r="W57" s="217"/>
    </row>
    <row r="58" spans="1:23" s="218" customFormat="1" ht="15.75" customHeight="1" thickBot="1" thickTop="1">
      <c r="A58" s="316" t="s">
        <v>30</v>
      </c>
      <c r="B58" s="270">
        <f>SUM(B57,B53)</f>
        <v>0</v>
      </c>
      <c r="C58" s="270">
        <f aca="true" t="shared" si="8" ref="C58:R58">SUM(C57,C53)</f>
        <v>2199476643</v>
      </c>
      <c r="D58" s="270">
        <f t="shared" si="8"/>
        <v>16415367284</v>
      </c>
      <c r="E58" s="270">
        <f t="shared" si="8"/>
        <v>2278833321</v>
      </c>
      <c r="F58" s="270">
        <f t="shared" si="8"/>
        <v>1287279181</v>
      </c>
      <c r="G58" s="270">
        <f t="shared" si="8"/>
        <v>0</v>
      </c>
      <c r="H58" s="270">
        <f t="shared" si="8"/>
        <v>801715841</v>
      </c>
      <c r="I58" s="270">
        <f t="shared" si="8"/>
        <v>127884025</v>
      </c>
      <c r="J58" s="270">
        <f t="shared" si="8"/>
        <v>342787522</v>
      </c>
      <c r="K58" s="270">
        <f t="shared" si="8"/>
        <v>927913099</v>
      </c>
      <c r="L58" s="270">
        <f t="shared" si="8"/>
        <v>1035475</v>
      </c>
      <c r="M58" s="270">
        <f t="shared" si="8"/>
        <v>359805251</v>
      </c>
      <c r="N58" s="270">
        <f t="shared" si="8"/>
        <v>90081944916</v>
      </c>
      <c r="O58" s="270">
        <f t="shared" si="8"/>
        <v>128844323</v>
      </c>
      <c r="P58" s="270">
        <f t="shared" si="8"/>
        <v>1036497996</v>
      </c>
      <c r="Q58" s="270">
        <f t="shared" si="8"/>
        <v>0</v>
      </c>
      <c r="R58" s="270">
        <f t="shared" si="8"/>
        <v>91247287235</v>
      </c>
      <c r="S58" s="317" t="s">
        <v>252</v>
      </c>
      <c r="T58" s="226"/>
      <c r="U58" s="226"/>
      <c r="V58" s="226"/>
      <c r="W58" s="217"/>
    </row>
  </sheetData>
  <sheetProtection/>
  <mergeCells count="21">
    <mergeCell ref="D4:D5"/>
    <mergeCell ref="H34:H35"/>
    <mergeCell ref="N3:N5"/>
    <mergeCell ref="A2:A5"/>
    <mergeCell ref="M4:M5"/>
    <mergeCell ref="N33:N35"/>
    <mergeCell ref="A32:A35"/>
    <mergeCell ref="E33:L33"/>
    <mergeCell ref="B32:R32"/>
    <mergeCell ref="C33:D33"/>
    <mergeCell ref="K34:K35"/>
    <mergeCell ref="Q33:Q35"/>
    <mergeCell ref="J34:J35"/>
    <mergeCell ref="V2:V5"/>
    <mergeCell ref="E3:M3"/>
    <mergeCell ref="P3:U3"/>
    <mergeCell ref="L34:L35"/>
    <mergeCell ref="S32:S35"/>
    <mergeCell ref="O3:O5"/>
    <mergeCell ref="G34:G35"/>
    <mergeCell ref="U4:U5"/>
  </mergeCells>
  <printOptions/>
  <pageMargins left="0.67" right="0.71" top="0.86" bottom="0.73" header="0.512" footer="0.512"/>
  <pageSetup horizontalDpi="600" verticalDpi="600" orientation="landscape" paperSize="8" scale="58" r:id="rId1"/>
  <headerFooter alignWithMargins="0">
    <oddFooter>&amp;C51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="70" zoomScaleSheetLayoutView="70" workbookViewId="0" topLeftCell="A1">
      <selection activeCell="O24" sqref="O24"/>
    </sheetView>
  </sheetViews>
  <sheetFormatPr defaultColWidth="8.796875" defaultRowHeight="14.25"/>
  <cols>
    <col min="1" max="1" width="10.59765625" style="0" customWidth="1"/>
    <col min="2" max="2" width="16.69921875" style="0" bestFit="1" customWidth="1"/>
    <col min="3" max="3" width="15.59765625" style="0" customWidth="1"/>
    <col min="4" max="4" width="15.5" style="0" customWidth="1"/>
    <col min="5" max="5" width="15.59765625" style="0" customWidth="1"/>
    <col min="6" max="6" width="15.3984375" style="0" customWidth="1"/>
    <col min="7" max="7" width="15.3984375" style="0" bestFit="1" customWidth="1"/>
    <col min="8" max="9" width="16.69921875" style="0" bestFit="1" customWidth="1"/>
    <col min="10" max="10" width="16.59765625" style="0" customWidth="1"/>
    <col min="11" max="11" width="11" style="0" customWidth="1"/>
    <col min="12" max="12" width="12.5" style="0" customWidth="1"/>
    <col min="13" max="13" width="15.59765625" style="0" customWidth="1"/>
    <col min="14" max="14" width="19.5" style="0" customWidth="1"/>
    <col min="15" max="15" width="14.19921875" style="0" bestFit="1" customWidth="1"/>
    <col min="16" max="17" width="18" style="0" bestFit="1" customWidth="1"/>
    <col min="18" max="18" width="14.19921875" style="0" customWidth="1"/>
    <col min="19" max="19" width="17.09765625" style="0" customWidth="1"/>
    <col min="20" max="20" width="12.19921875" style="0" bestFit="1" customWidth="1"/>
    <col min="21" max="21" width="16.59765625" style="0" bestFit="1" customWidth="1"/>
    <col min="22" max="22" width="10.19921875" style="0" customWidth="1"/>
  </cols>
  <sheetData>
    <row r="1" spans="1:20" ht="21.75" thickBot="1">
      <c r="A1" s="6" t="s">
        <v>60</v>
      </c>
      <c r="B1" s="13"/>
      <c r="L1" s="20" t="s">
        <v>41</v>
      </c>
      <c r="P1" s="14"/>
      <c r="T1" s="14" t="s">
        <v>1</v>
      </c>
    </row>
    <row r="2" spans="1:20" ht="13.5">
      <c r="A2" s="393" t="s">
        <v>6</v>
      </c>
      <c r="B2" s="419" t="s">
        <v>61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1"/>
    </row>
    <row r="3" spans="1:20" ht="13.5">
      <c r="A3" s="365"/>
      <c r="B3" s="415" t="s">
        <v>63</v>
      </c>
      <c r="C3" s="416" t="s">
        <v>62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23" t="s">
        <v>188</v>
      </c>
      <c r="R3" s="424"/>
      <c r="S3" s="425"/>
      <c r="T3" s="422" t="s">
        <v>6</v>
      </c>
    </row>
    <row r="4" spans="1:20" ht="13.5">
      <c r="A4" s="365"/>
      <c r="B4" s="377"/>
      <c r="C4" s="416" t="s">
        <v>64</v>
      </c>
      <c r="D4" s="417"/>
      <c r="E4" s="417"/>
      <c r="F4" s="417"/>
      <c r="G4" s="417"/>
      <c r="H4" s="417"/>
      <c r="I4" s="417"/>
      <c r="J4" s="417"/>
      <c r="K4" s="417"/>
      <c r="L4" s="417"/>
      <c r="M4" s="418"/>
      <c r="N4" s="9" t="s">
        <v>65</v>
      </c>
      <c r="O4" s="415" t="s">
        <v>230</v>
      </c>
      <c r="P4" s="415" t="s">
        <v>37</v>
      </c>
      <c r="Q4" s="372"/>
      <c r="R4" s="375"/>
      <c r="S4" s="373"/>
      <c r="T4" s="387"/>
    </row>
    <row r="5" spans="1:20" ht="13.5">
      <c r="A5" s="365"/>
      <c r="B5" s="377"/>
      <c r="C5" s="415" t="s">
        <v>50</v>
      </c>
      <c r="D5" s="415" t="s">
        <v>66</v>
      </c>
      <c r="E5" s="415" t="s">
        <v>67</v>
      </c>
      <c r="F5" s="415" t="s">
        <v>68</v>
      </c>
      <c r="G5" s="9" t="s">
        <v>189</v>
      </c>
      <c r="H5" s="415" t="s">
        <v>190</v>
      </c>
      <c r="I5" s="415" t="s">
        <v>70</v>
      </c>
      <c r="J5" s="415" t="s">
        <v>71</v>
      </c>
      <c r="K5" s="415" t="s">
        <v>72</v>
      </c>
      <c r="L5" s="415" t="s">
        <v>14</v>
      </c>
      <c r="M5" s="415" t="s">
        <v>37</v>
      </c>
      <c r="N5" s="70" t="s">
        <v>191</v>
      </c>
      <c r="O5" s="377"/>
      <c r="P5" s="377"/>
      <c r="Q5" s="8" t="s">
        <v>192</v>
      </c>
      <c r="R5" s="8" t="s">
        <v>73</v>
      </c>
      <c r="S5" s="415" t="s">
        <v>37</v>
      </c>
      <c r="T5" s="387"/>
    </row>
    <row r="6" spans="1:20" ht="13.5">
      <c r="A6" s="366"/>
      <c r="B6" s="378"/>
      <c r="C6" s="378"/>
      <c r="D6" s="378"/>
      <c r="E6" s="378"/>
      <c r="F6" s="378"/>
      <c r="G6" s="3" t="s">
        <v>193</v>
      </c>
      <c r="H6" s="378"/>
      <c r="I6" s="378"/>
      <c r="J6" s="378"/>
      <c r="K6" s="378"/>
      <c r="L6" s="378"/>
      <c r="M6" s="378"/>
      <c r="N6" s="71" t="s">
        <v>194</v>
      </c>
      <c r="O6" s="378"/>
      <c r="P6" s="378"/>
      <c r="Q6" s="2" t="s">
        <v>195</v>
      </c>
      <c r="R6" s="2" t="s">
        <v>74</v>
      </c>
      <c r="S6" s="378"/>
      <c r="T6" s="388"/>
    </row>
    <row r="7" spans="1:20" s="147" customFormat="1" ht="15" customHeight="1">
      <c r="A7" s="115" t="s">
        <v>16</v>
      </c>
      <c r="B7" s="126">
        <v>266250131</v>
      </c>
      <c r="C7" s="126">
        <v>14068824079</v>
      </c>
      <c r="D7" s="126">
        <v>127104762</v>
      </c>
      <c r="E7" s="141">
        <f>SUM(C7:D7)</f>
        <v>14195928841</v>
      </c>
      <c r="F7" s="126">
        <v>2061397000</v>
      </c>
      <c r="G7" s="177">
        <v>494308</v>
      </c>
      <c r="H7" s="163">
        <v>0</v>
      </c>
      <c r="I7" s="126">
        <v>71298562</v>
      </c>
      <c r="J7" s="174">
        <v>15450000</v>
      </c>
      <c r="K7" s="180">
        <v>0</v>
      </c>
      <c r="L7" s="180">
        <v>0</v>
      </c>
      <c r="M7" s="127">
        <f>SUM(E7,F7,G7,H7,I7,J7,K7,L7)</f>
        <v>16344568711</v>
      </c>
      <c r="N7" s="182">
        <f>'第２表（その４）'!M5</f>
        <v>553362828</v>
      </c>
      <c r="O7" s="163">
        <v>47955411</v>
      </c>
      <c r="P7" s="127">
        <f>SUM(M7,N7,O7)</f>
        <v>16945886950</v>
      </c>
      <c r="Q7" s="126">
        <v>2892586479</v>
      </c>
      <c r="R7" s="126">
        <v>208540</v>
      </c>
      <c r="S7" s="127">
        <f>SUM(Q7,R7)</f>
        <v>2892795019</v>
      </c>
      <c r="T7" s="175" t="s">
        <v>16</v>
      </c>
    </row>
    <row r="8" spans="1:20" s="147" customFormat="1" ht="15" customHeight="1">
      <c r="A8" s="115" t="s">
        <v>17</v>
      </c>
      <c r="B8" s="126">
        <v>86602338</v>
      </c>
      <c r="C8" s="126">
        <v>3956527308</v>
      </c>
      <c r="D8" s="126">
        <v>35568672</v>
      </c>
      <c r="E8" s="183">
        <f aca="true" t="shared" si="0" ref="E8:E23">SUM(C8:D8)</f>
        <v>3992095980</v>
      </c>
      <c r="F8" s="126">
        <v>583826621</v>
      </c>
      <c r="G8" s="177">
        <v>189073</v>
      </c>
      <c r="H8" s="163">
        <v>0</v>
      </c>
      <c r="I8" s="126">
        <v>18438000</v>
      </c>
      <c r="J8" s="174">
        <v>5050000</v>
      </c>
      <c r="K8" s="180">
        <v>0</v>
      </c>
      <c r="L8" s="180">
        <v>0</v>
      </c>
      <c r="M8" s="127">
        <f aca="true" t="shared" si="1" ref="M8:M23">SUM(E8,F8,G8,H8,I8,J8,K8,L8)</f>
        <v>4599599674</v>
      </c>
      <c r="N8" s="182">
        <f>'第２表（その４）'!M6</f>
        <v>169712823</v>
      </c>
      <c r="O8" s="163">
        <v>14567641</v>
      </c>
      <c r="P8" s="127">
        <f aca="true" t="shared" si="2" ref="P8:P23">SUM(M8,N8,O8)</f>
        <v>4783880138</v>
      </c>
      <c r="Q8" s="126">
        <v>785127586</v>
      </c>
      <c r="R8" s="126">
        <v>57798</v>
      </c>
      <c r="S8" s="127">
        <f aca="true" t="shared" si="3" ref="S8:S23">SUM(Q8,R8)</f>
        <v>785185384</v>
      </c>
      <c r="T8" s="119" t="s">
        <v>17</v>
      </c>
    </row>
    <row r="9" spans="1:20" s="147" customFormat="1" ht="15" customHeight="1">
      <c r="A9" s="115" t="s">
        <v>18</v>
      </c>
      <c r="B9" s="126">
        <v>46753821</v>
      </c>
      <c r="C9" s="126">
        <v>1754586634</v>
      </c>
      <c r="D9" s="126">
        <v>17343117</v>
      </c>
      <c r="E9" s="183">
        <f t="shared" si="0"/>
        <v>1771929751</v>
      </c>
      <c r="F9" s="126">
        <v>276241470</v>
      </c>
      <c r="G9" s="177">
        <v>93454</v>
      </c>
      <c r="H9" s="163">
        <v>0</v>
      </c>
      <c r="I9" s="126">
        <v>7964000</v>
      </c>
      <c r="J9" s="174">
        <v>2800000</v>
      </c>
      <c r="K9" s="180">
        <v>0</v>
      </c>
      <c r="L9" s="180">
        <v>0</v>
      </c>
      <c r="M9" s="127">
        <f t="shared" si="1"/>
        <v>2059028675</v>
      </c>
      <c r="N9" s="182">
        <f>'第２表（その４）'!M7</f>
        <v>94121034</v>
      </c>
      <c r="O9" s="163">
        <v>6241356</v>
      </c>
      <c r="P9" s="127">
        <f t="shared" si="2"/>
        <v>2159391065</v>
      </c>
      <c r="Q9" s="126">
        <v>376885337</v>
      </c>
      <c r="R9" s="126">
        <v>27352</v>
      </c>
      <c r="S9" s="127">
        <f t="shared" si="3"/>
        <v>376912689</v>
      </c>
      <c r="T9" s="119" t="s">
        <v>18</v>
      </c>
    </row>
    <row r="10" spans="1:20" s="147" customFormat="1" ht="15" customHeight="1">
      <c r="A10" s="115" t="s">
        <v>19</v>
      </c>
      <c r="B10" s="126">
        <v>62109968</v>
      </c>
      <c r="C10" s="126">
        <v>2171451753</v>
      </c>
      <c r="D10" s="126">
        <v>18121594</v>
      </c>
      <c r="E10" s="183">
        <f t="shared" si="0"/>
        <v>2189573347</v>
      </c>
      <c r="F10" s="126">
        <v>333367109</v>
      </c>
      <c r="G10" s="177">
        <v>523059</v>
      </c>
      <c r="H10" s="163">
        <v>0</v>
      </c>
      <c r="I10" s="126">
        <v>8388200</v>
      </c>
      <c r="J10" s="174">
        <v>2050000</v>
      </c>
      <c r="K10" s="180">
        <v>0</v>
      </c>
      <c r="L10" s="180">
        <v>0</v>
      </c>
      <c r="M10" s="127">
        <f t="shared" si="1"/>
        <v>2533901715</v>
      </c>
      <c r="N10" s="182">
        <f>'第２表（その４）'!M8</f>
        <v>113109513</v>
      </c>
      <c r="O10" s="163">
        <v>7109437</v>
      </c>
      <c r="P10" s="127">
        <f t="shared" si="2"/>
        <v>2654120665</v>
      </c>
      <c r="Q10" s="126">
        <v>425921842</v>
      </c>
      <c r="R10" s="126">
        <v>30942</v>
      </c>
      <c r="S10" s="127">
        <f t="shared" si="3"/>
        <v>425952784</v>
      </c>
      <c r="T10" s="119" t="s">
        <v>19</v>
      </c>
    </row>
    <row r="11" spans="1:20" s="147" customFormat="1" ht="15" customHeight="1">
      <c r="A11" s="134" t="s">
        <v>20</v>
      </c>
      <c r="B11" s="126">
        <v>48570375</v>
      </c>
      <c r="C11" s="126">
        <v>1499418039</v>
      </c>
      <c r="D11" s="126">
        <v>10832347</v>
      </c>
      <c r="E11" s="183">
        <f t="shared" si="0"/>
        <v>1510250386</v>
      </c>
      <c r="F11" s="126">
        <v>220439812</v>
      </c>
      <c r="G11" s="177">
        <v>44889</v>
      </c>
      <c r="H11" s="163">
        <v>0</v>
      </c>
      <c r="I11" s="126">
        <v>5011140</v>
      </c>
      <c r="J11" s="177">
        <v>2300000</v>
      </c>
      <c r="K11" s="180">
        <v>0</v>
      </c>
      <c r="L11" s="180">
        <v>0</v>
      </c>
      <c r="M11" s="127">
        <f t="shared" si="1"/>
        <v>1738046227</v>
      </c>
      <c r="N11" s="184">
        <f>'第２表（その４）'!M9</f>
        <v>112879065</v>
      </c>
      <c r="O11" s="163">
        <v>4733323</v>
      </c>
      <c r="P11" s="127">
        <f>SUM(M11,N11,O11)</f>
        <v>1855658615</v>
      </c>
      <c r="Q11" s="126">
        <v>291476411</v>
      </c>
      <c r="R11" s="126">
        <v>20924</v>
      </c>
      <c r="S11" s="127">
        <f t="shared" si="3"/>
        <v>291497335</v>
      </c>
      <c r="T11" s="119" t="s">
        <v>20</v>
      </c>
    </row>
    <row r="12" spans="1:20" s="178" customFormat="1" ht="15" customHeight="1">
      <c r="A12" s="115" t="s">
        <v>21</v>
      </c>
      <c r="B12" s="160">
        <v>105725723</v>
      </c>
      <c r="C12" s="161">
        <v>3975139718</v>
      </c>
      <c r="D12" s="161">
        <v>42373260</v>
      </c>
      <c r="E12" s="141">
        <f t="shared" si="0"/>
        <v>4017512978</v>
      </c>
      <c r="F12" s="161">
        <v>627301786</v>
      </c>
      <c r="G12" s="185">
        <v>687249</v>
      </c>
      <c r="H12" s="160">
        <v>0</v>
      </c>
      <c r="I12" s="161">
        <v>15511920</v>
      </c>
      <c r="J12" s="185">
        <v>4250000</v>
      </c>
      <c r="K12" s="186">
        <v>0</v>
      </c>
      <c r="L12" s="186">
        <v>0</v>
      </c>
      <c r="M12" s="162">
        <f t="shared" si="1"/>
        <v>4665263933</v>
      </c>
      <c r="N12" s="187">
        <f>'第２表（その４）'!M10</f>
        <v>200554888</v>
      </c>
      <c r="O12" s="160">
        <v>13359104</v>
      </c>
      <c r="P12" s="162">
        <f t="shared" si="2"/>
        <v>4879177925</v>
      </c>
      <c r="Q12" s="161">
        <v>794496180</v>
      </c>
      <c r="R12" s="160">
        <v>58014</v>
      </c>
      <c r="S12" s="162">
        <f t="shared" si="3"/>
        <v>794554194</v>
      </c>
      <c r="T12" s="175" t="s">
        <v>21</v>
      </c>
    </row>
    <row r="13" spans="1:20" s="178" customFormat="1" ht="15" customHeight="1">
      <c r="A13" s="115" t="s">
        <v>122</v>
      </c>
      <c r="B13" s="163">
        <v>41276417</v>
      </c>
      <c r="C13" s="126">
        <v>1792578055</v>
      </c>
      <c r="D13" s="126">
        <v>14591735</v>
      </c>
      <c r="E13" s="183">
        <f t="shared" si="0"/>
        <v>1807169790</v>
      </c>
      <c r="F13" s="126">
        <v>266521757</v>
      </c>
      <c r="G13" s="177">
        <v>193290</v>
      </c>
      <c r="H13" s="163">
        <v>0</v>
      </c>
      <c r="I13" s="126">
        <v>5024000</v>
      </c>
      <c r="J13" s="177">
        <v>1700000</v>
      </c>
      <c r="K13" s="180">
        <v>0</v>
      </c>
      <c r="L13" s="180">
        <v>0</v>
      </c>
      <c r="M13" s="127">
        <f t="shared" si="1"/>
        <v>2080608837</v>
      </c>
      <c r="N13" s="184">
        <f>'第２表（その４）'!M11</f>
        <v>116916046</v>
      </c>
      <c r="O13" s="163">
        <v>5730195</v>
      </c>
      <c r="P13" s="127">
        <f t="shared" si="2"/>
        <v>2203255078</v>
      </c>
      <c r="Q13" s="126">
        <v>344829704</v>
      </c>
      <c r="R13" s="163">
        <v>24818</v>
      </c>
      <c r="S13" s="127">
        <f t="shared" si="3"/>
        <v>344854522</v>
      </c>
      <c r="T13" s="119" t="s">
        <v>95</v>
      </c>
    </row>
    <row r="14" spans="1:20" s="178" customFormat="1" ht="15" customHeight="1">
      <c r="A14" s="115" t="s">
        <v>125</v>
      </c>
      <c r="B14" s="163">
        <v>54182238</v>
      </c>
      <c r="C14" s="126">
        <v>4634254195</v>
      </c>
      <c r="D14" s="126">
        <v>50547251</v>
      </c>
      <c r="E14" s="183">
        <f t="shared" si="0"/>
        <v>4684801446</v>
      </c>
      <c r="F14" s="126">
        <v>706124519</v>
      </c>
      <c r="G14" s="177">
        <v>254286</v>
      </c>
      <c r="H14" s="163">
        <v>0</v>
      </c>
      <c r="I14" s="126">
        <v>22563760</v>
      </c>
      <c r="J14" s="177">
        <v>5450000</v>
      </c>
      <c r="K14" s="180">
        <v>0</v>
      </c>
      <c r="L14" s="180">
        <v>0</v>
      </c>
      <c r="M14" s="127">
        <f t="shared" si="1"/>
        <v>5419194011</v>
      </c>
      <c r="N14" s="184">
        <f>'第２表（その４）'!M12</f>
        <v>253010653</v>
      </c>
      <c r="O14" s="163">
        <v>16588947</v>
      </c>
      <c r="P14" s="127">
        <f t="shared" si="2"/>
        <v>5688793611</v>
      </c>
      <c r="Q14" s="126">
        <v>931802867</v>
      </c>
      <c r="R14" s="163">
        <v>66552</v>
      </c>
      <c r="S14" s="127">
        <f t="shared" si="3"/>
        <v>931869419</v>
      </c>
      <c r="T14" s="119" t="s">
        <v>96</v>
      </c>
    </row>
    <row r="15" spans="1:20" s="178" customFormat="1" ht="15" customHeight="1">
      <c r="A15" s="115" t="s">
        <v>128</v>
      </c>
      <c r="B15" s="163">
        <v>104823908</v>
      </c>
      <c r="C15" s="126">
        <v>5004011367</v>
      </c>
      <c r="D15" s="126">
        <v>45672497</v>
      </c>
      <c r="E15" s="183">
        <f t="shared" si="0"/>
        <v>5049683864</v>
      </c>
      <c r="F15" s="126">
        <v>705846625</v>
      </c>
      <c r="G15" s="177">
        <v>515623</v>
      </c>
      <c r="H15" s="163">
        <v>0</v>
      </c>
      <c r="I15" s="126">
        <v>16371660</v>
      </c>
      <c r="J15" s="177">
        <v>5500000</v>
      </c>
      <c r="K15" s="180">
        <v>0</v>
      </c>
      <c r="L15" s="180">
        <v>0</v>
      </c>
      <c r="M15" s="127">
        <f t="shared" si="1"/>
        <v>5777917772</v>
      </c>
      <c r="N15" s="184">
        <f>'第２表（その４）'!M13</f>
        <v>285836852</v>
      </c>
      <c r="O15" s="163">
        <v>18383680</v>
      </c>
      <c r="P15" s="127">
        <f t="shared" si="2"/>
        <v>6082138304</v>
      </c>
      <c r="Q15" s="126">
        <v>998854334</v>
      </c>
      <c r="R15" s="163">
        <v>71827</v>
      </c>
      <c r="S15" s="127">
        <f t="shared" si="3"/>
        <v>998926161</v>
      </c>
      <c r="T15" s="119" t="s">
        <v>97</v>
      </c>
    </row>
    <row r="16" spans="1:20" s="147" customFormat="1" ht="15" customHeight="1">
      <c r="A16" s="134" t="s">
        <v>22</v>
      </c>
      <c r="B16" s="164">
        <v>12123728</v>
      </c>
      <c r="C16" s="135">
        <v>1052178356</v>
      </c>
      <c r="D16" s="135">
        <v>8167876</v>
      </c>
      <c r="E16" s="142">
        <f t="shared" si="0"/>
        <v>1060346232</v>
      </c>
      <c r="F16" s="135">
        <v>156013242</v>
      </c>
      <c r="G16" s="176">
        <v>0</v>
      </c>
      <c r="H16" s="164">
        <v>0</v>
      </c>
      <c r="I16" s="135">
        <v>2520000</v>
      </c>
      <c r="J16" s="176">
        <v>1300000</v>
      </c>
      <c r="K16" s="181">
        <v>0</v>
      </c>
      <c r="L16" s="181">
        <v>0</v>
      </c>
      <c r="M16" s="136">
        <f t="shared" si="1"/>
        <v>1220179474</v>
      </c>
      <c r="N16" s="188">
        <f>'第２表（その４）'!M14</f>
        <v>41157009</v>
      </c>
      <c r="O16" s="164">
        <v>3361833</v>
      </c>
      <c r="P16" s="136">
        <f t="shared" si="2"/>
        <v>1264698316</v>
      </c>
      <c r="Q16" s="135">
        <v>203940960</v>
      </c>
      <c r="R16" s="164">
        <v>14573</v>
      </c>
      <c r="S16" s="136">
        <f t="shared" si="3"/>
        <v>203955533</v>
      </c>
      <c r="T16" s="140" t="s">
        <v>22</v>
      </c>
    </row>
    <row r="17" spans="1:20" s="147" customFormat="1" ht="15" customHeight="1">
      <c r="A17" s="115" t="s">
        <v>23</v>
      </c>
      <c r="B17" s="126">
        <v>8866697</v>
      </c>
      <c r="C17" s="126">
        <v>177173806</v>
      </c>
      <c r="D17" s="126">
        <v>2157037</v>
      </c>
      <c r="E17" s="183">
        <f t="shared" si="0"/>
        <v>179330843</v>
      </c>
      <c r="F17" s="126">
        <v>26450884</v>
      </c>
      <c r="G17" s="177">
        <v>0</v>
      </c>
      <c r="H17" s="163">
        <v>0</v>
      </c>
      <c r="I17" s="126">
        <v>1680840</v>
      </c>
      <c r="J17" s="177">
        <v>200000</v>
      </c>
      <c r="K17" s="180">
        <v>0</v>
      </c>
      <c r="L17" s="180">
        <v>0</v>
      </c>
      <c r="M17" s="127">
        <f t="shared" si="1"/>
        <v>207662567</v>
      </c>
      <c r="N17" s="184">
        <f>'第２表（その４）'!M15</f>
        <v>4029494</v>
      </c>
      <c r="O17" s="163">
        <v>530224</v>
      </c>
      <c r="P17" s="127">
        <f t="shared" si="2"/>
        <v>212222285</v>
      </c>
      <c r="Q17" s="126">
        <v>33709332</v>
      </c>
      <c r="R17" s="126">
        <v>2491</v>
      </c>
      <c r="S17" s="127">
        <f t="shared" si="3"/>
        <v>33711823</v>
      </c>
      <c r="T17" s="119" t="s">
        <v>23</v>
      </c>
    </row>
    <row r="18" spans="1:20" s="147" customFormat="1" ht="15" customHeight="1">
      <c r="A18" s="115" t="s">
        <v>134</v>
      </c>
      <c r="B18" s="126">
        <v>2936699</v>
      </c>
      <c r="C18" s="126">
        <v>684746905</v>
      </c>
      <c r="D18" s="126">
        <v>5302002</v>
      </c>
      <c r="E18" s="183">
        <f t="shared" si="0"/>
        <v>690048907</v>
      </c>
      <c r="F18" s="126">
        <v>100208540</v>
      </c>
      <c r="G18" s="177">
        <v>981</v>
      </c>
      <c r="H18" s="163">
        <v>0</v>
      </c>
      <c r="I18" s="126">
        <v>2505260</v>
      </c>
      <c r="J18" s="174">
        <v>600000</v>
      </c>
      <c r="K18" s="180">
        <v>0</v>
      </c>
      <c r="L18" s="180">
        <v>0</v>
      </c>
      <c r="M18" s="127">
        <f t="shared" si="1"/>
        <v>793363688</v>
      </c>
      <c r="N18" s="182">
        <f>'第２表（その４）'!M16</f>
        <v>29716965</v>
      </c>
      <c r="O18" s="163">
        <v>2442480</v>
      </c>
      <c r="P18" s="127">
        <f t="shared" si="2"/>
        <v>825523133</v>
      </c>
      <c r="Q18" s="126">
        <v>124920822</v>
      </c>
      <c r="R18" s="126">
        <v>9034</v>
      </c>
      <c r="S18" s="127">
        <f t="shared" si="3"/>
        <v>124929856</v>
      </c>
      <c r="T18" s="119" t="s">
        <v>98</v>
      </c>
    </row>
    <row r="19" spans="1:20" s="147" customFormat="1" ht="15" customHeight="1">
      <c r="A19" s="115" t="s">
        <v>137</v>
      </c>
      <c r="B19" s="126">
        <v>6808071</v>
      </c>
      <c r="C19" s="126">
        <v>1288153495</v>
      </c>
      <c r="D19" s="126">
        <v>11731173</v>
      </c>
      <c r="E19" s="183">
        <f t="shared" si="0"/>
        <v>1299884668</v>
      </c>
      <c r="F19" s="126">
        <v>189920930</v>
      </c>
      <c r="G19" s="177">
        <v>24263</v>
      </c>
      <c r="H19" s="163">
        <v>0</v>
      </c>
      <c r="I19" s="126">
        <v>2936370</v>
      </c>
      <c r="J19" s="174">
        <v>1500000</v>
      </c>
      <c r="K19" s="180">
        <v>0</v>
      </c>
      <c r="L19" s="180">
        <v>0</v>
      </c>
      <c r="M19" s="127">
        <f t="shared" si="1"/>
        <v>1494266231</v>
      </c>
      <c r="N19" s="182">
        <f>'第２表（その４）'!M17</f>
        <v>94863466</v>
      </c>
      <c r="O19" s="163">
        <v>4319711</v>
      </c>
      <c r="P19" s="127">
        <f t="shared" si="2"/>
        <v>1593449408</v>
      </c>
      <c r="Q19" s="126">
        <v>270777942</v>
      </c>
      <c r="R19" s="126">
        <v>19500</v>
      </c>
      <c r="S19" s="127">
        <f t="shared" si="3"/>
        <v>270797442</v>
      </c>
      <c r="T19" s="119" t="s">
        <v>99</v>
      </c>
    </row>
    <row r="20" spans="1:20" s="178" customFormat="1" ht="15" customHeight="1">
      <c r="A20" s="115" t="s">
        <v>24</v>
      </c>
      <c r="B20" s="126">
        <v>4254645</v>
      </c>
      <c r="C20" s="126">
        <v>764842299</v>
      </c>
      <c r="D20" s="126">
        <v>4941525</v>
      </c>
      <c r="E20" s="183">
        <f t="shared" si="0"/>
        <v>769783824</v>
      </c>
      <c r="F20" s="126">
        <v>113792105</v>
      </c>
      <c r="G20" s="177">
        <v>0</v>
      </c>
      <c r="H20" s="163">
        <v>0</v>
      </c>
      <c r="I20" s="126">
        <v>840420</v>
      </c>
      <c r="J20" s="174">
        <v>450000</v>
      </c>
      <c r="K20" s="180">
        <v>0</v>
      </c>
      <c r="L20" s="180">
        <v>0</v>
      </c>
      <c r="M20" s="127">
        <f t="shared" si="1"/>
        <v>884866349</v>
      </c>
      <c r="N20" s="182">
        <f>'第２表（その４）'!M18</f>
        <v>47318393</v>
      </c>
      <c r="O20" s="163">
        <v>2496494</v>
      </c>
      <c r="P20" s="127">
        <f t="shared" si="2"/>
        <v>934681236</v>
      </c>
      <c r="Q20" s="126">
        <v>126714504</v>
      </c>
      <c r="R20" s="126">
        <v>9299</v>
      </c>
      <c r="S20" s="127">
        <f t="shared" si="3"/>
        <v>126723803</v>
      </c>
      <c r="T20" s="119" t="s">
        <v>24</v>
      </c>
    </row>
    <row r="21" spans="1:20" s="178" customFormat="1" ht="15" customHeight="1">
      <c r="A21" s="134" t="s">
        <v>25</v>
      </c>
      <c r="B21" s="135">
        <v>5329968</v>
      </c>
      <c r="C21" s="135">
        <v>644439957</v>
      </c>
      <c r="D21" s="135">
        <v>3636615</v>
      </c>
      <c r="E21" s="142">
        <f t="shared" si="0"/>
        <v>648076572</v>
      </c>
      <c r="F21" s="135">
        <v>99560198</v>
      </c>
      <c r="G21" s="176">
        <v>0</v>
      </c>
      <c r="H21" s="164">
        <v>0</v>
      </c>
      <c r="I21" s="135">
        <v>2941470</v>
      </c>
      <c r="J21" s="176">
        <v>1250000</v>
      </c>
      <c r="K21" s="181">
        <v>0</v>
      </c>
      <c r="L21" s="181">
        <v>0</v>
      </c>
      <c r="M21" s="127">
        <f t="shared" si="1"/>
        <v>751828240</v>
      </c>
      <c r="N21" s="184">
        <f>'第２表（その４）'!M19</f>
        <v>44977847</v>
      </c>
      <c r="O21" s="163">
        <v>2221870</v>
      </c>
      <c r="P21" s="127">
        <f t="shared" si="2"/>
        <v>799027957</v>
      </c>
      <c r="Q21" s="126">
        <v>144296872</v>
      </c>
      <c r="R21" s="126">
        <v>10325</v>
      </c>
      <c r="S21" s="127">
        <f t="shared" si="3"/>
        <v>144307197</v>
      </c>
      <c r="T21" s="140" t="s">
        <v>25</v>
      </c>
    </row>
    <row r="22" spans="1:20" s="178" customFormat="1" ht="15" customHeight="1">
      <c r="A22" s="115" t="s">
        <v>239</v>
      </c>
      <c r="B22" s="126">
        <v>12140094</v>
      </c>
      <c r="C22" s="126">
        <v>508154530</v>
      </c>
      <c r="D22" s="126">
        <v>5544632</v>
      </c>
      <c r="E22" s="141">
        <f t="shared" si="0"/>
        <v>513699162</v>
      </c>
      <c r="F22" s="126">
        <v>78743778</v>
      </c>
      <c r="G22" s="177">
        <v>22100</v>
      </c>
      <c r="H22" s="163">
        <v>0</v>
      </c>
      <c r="I22" s="126">
        <v>1680000</v>
      </c>
      <c r="J22" s="174">
        <v>700000</v>
      </c>
      <c r="K22" s="180">
        <v>0</v>
      </c>
      <c r="L22" s="180">
        <v>0</v>
      </c>
      <c r="M22" s="141">
        <f t="shared" si="1"/>
        <v>594845040</v>
      </c>
      <c r="N22" s="187">
        <f>'第２表（その４）'!M20</f>
        <v>35970848</v>
      </c>
      <c r="O22" s="160">
        <v>1807418</v>
      </c>
      <c r="P22" s="162">
        <f t="shared" si="2"/>
        <v>632623306</v>
      </c>
      <c r="Q22" s="161">
        <v>96126160</v>
      </c>
      <c r="R22" s="160">
        <v>7095</v>
      </c>
      <c r="S22" s="162">
        <f t="shared" si="3"/>
        <v>96133255</v>
      </c>
      <c r="T22" s="119" t="s">
        <v>100</v>
      </c>
    </row>
    <row r="23" spans="1:20" s="178" customFormat="1" ht="15" customHeight="1">
      <c r="A23" s="115" t="s">
        <v>104</v>
      </c>
      <c r="B23" s="126">
        <v>8130867</v>
      </c>
      <c r="C23" s="126">
        <v>1016998660</v>
      </c>
      <c r="D23" s="126">
        <v>6384031</v>
      </c>
      <c r="E23" s="142">
        <f t="shared" si="0"/>
        <v>1023382691</v>
      </c>
      <c r="F23" s="126">
        <v>160409940</v>
      </c>
      <c r="G23" s="177">
        <v>210593</v>
      </c>
      <c r="H23" s="163">
        <v>0</v>
      </c>
      <c r="I23" s="126">
        <v>5880000</v>
      </c>
      <c r="J23" s="174">
        <v>1250000</v>
      </c>
      <c r="K23" s="180">
        <v>0</v>
      </c>
      <c r="L23" s="180">
        <v>0</v>
      </c>
      <c r="M23" s="183">
        <f t="shared" si="1"/>
        <v>1191133224</v>
      </c>
      <c r="N23" s="184">
        <f>'第２表（その４）'!M21</f>
        <v>54822559</v>
      </c>
      <c r="O23" s="163">
        <v>3608062</v>
      </c>
      <c r="P23" s="127">
        <f t="shared" si="2"/>
        <v>1249563845</v>
      </c>
      <c r="Q23" s="126">
        <v>201926680</v>
      </c>
      <c r="R23" s="126">
        <v>14561</v>
      </c>
      <c r="S23" s="127">
        <f t="shared" si="3"/>
        <v>201941241</v>
      </c>
      <c r="T23" s="119" t="s">
        <v>101</v>
      </c>
    </row>
    <row r="24" spans="1:20" s="178" customFormat="1" ht="15" customHeight="1">
      <c r="A24" s="308" t="s">
        <v>240</v>
      </c>
      <c r="B24" s="179">
        <f aca="true" t="shared" si="4" ref="B24:R24">SUM(B7:B23)</f>
        <v>876885688</v>
      </c>
      <c r="C24" s="179">
        <f t="shared" si="4"/>
        <v>44993479156</v>
      </c>
      <c r="D24" s="179">
        <f t="shared" si="4"/>
        <v>410020126</v>
      </c>
      <c r="E24" s="179">
        <f t="shared" si="4"/>
        <v>45403499282</v>
      </c>
      <c r="F24" s="179">
        <f t="shared" si="4"/>
        <v>6706166316</v>
      </c>
      <c r="G24" s="179">
        <f t="shared" si="4"/>
        <v>3253168</v>
      </c>
      <c r="H24" s="179">
        <f t="shared" si="4"/>
        <v>0</v>
      </c>
      <c r="I24" s="179">
        <f t="shared" si="4"/>
        <v>191555602</v>
      </c>
      <c r="J24" s="179">
        <f t="shared" si="4"/>
        <v>51800000</v>
      </c>
      <c r="K24" s="179">
        <f t="shared" si="4"/>
        <v>0</v>
      </c>
      <c r="L24" s="179">
        <f t="shared" si="4"/>
        <v>0</v>
      </c>
      <c r="M24" s="179">
        <f t="shared" si="4"/>
        <v>52356274368</v>
      </c>
      <c r="N24" s="179">
        <f t="shared" si="4"/>
        <v>2252360283</v>
      </c>
      <c r="O24" s="179">
        <f t="shared" si="4"/>
        <v>155457186</v>
      </c>
      <c r="P24" s="179">
        <f t="shared" si="4"/>
        <v>54764091837</v>
      </c>
      <c r="Q24" s="179">
        <f t="shared" si="4"/>
        <v>9044394012</v>
      </c>
      <c r="R24" s="179">
        <f t="shared" si="4"/>
        <v>653645</v>
      </c>
      <c r="S24" s="179">
        <f>SUM(S7:S23)</f>
        <v>9045047657</v>
      </c>
      <c r="T24" s="314" t="s">
        <v>250</v>
      </c>
    </row>
    <row r="25" spans="1:20" s="178" customFormat="1" ht="15" customHeight="1">
      <c r="A25" s="115" t="s">
        <v>26</v>
      </c>
      <c r="B25" s="189">
        <v>51752817</v>
      </c>
      <c r="C25" s="190">
        <v>448880913</v>
      </c>
      <c r="D25" s="190">
        <v>6730542</v>
      </c>
      <c r="E25" s="127">
        <f>SUM(C25:D25)</f>
        <v>455611455</v>
      </c>
      <c r="F25" s="126">
        <v>49262408</v>
      </c>
      <c r="G25" s="191">
        <v>0</v>
      </c>
      <c r="H25" s="180">
        <v>0</v>
      </c>
      <c r="I25" s="126">
        <v>8400000</v>
      </c>
      <c r="J25" s="174">
        <v>190000</v>
      </c>
      <c r="K25" s="180">
        <v>0</v>
      </c>
      <c r="L25" s="160">
        <v>0</v>
      </c>
      <c r="M25" s="183">
        <f>SUM(E25,F25,G25,H25,I25,J25,K25,L25)</f>
        <v>513463863</v>
      </c>
      <c r="N25" s="192" t="s">
        <v>241</v>
      </c>
      <c r="O25" s="163">
        <v>2095957</v>
      </c>
      <c r="P25" s="127">
        <f>SUM(M25,N25,O25)</f>
        <v>515559820</v>
      </c>
      <c r="Q25" s="126">
        <v>134080803</v>
      </c>
      <c r="R25" s="126">
        <v>10565</v>
      </c>
      <c r="S25" s="127">
        <f>SUM(Q25,R25)</f>
        <v>134091368</v>
      </c>
      <c r="T25" s="119" t="s">
        <v>26</v>
      </c>
    </row>
    <row r="26" spans="1:20" s="178" customFormat="1" ht="15" customHeight="1">
      <c r="A26" s="115" t="s">
        <v>27</v>
      </c>
      <c r="B26" s="189">
        <v>40937111</v>
      </c>
      <c r="C26" s="193">
        <v>233743170</v>
      </c>
      <c r="D26" s="193">
        <v>1018629</v>
      </c>
      <c r="E26" s="127">
        <f>SUM(C26:D26)</f>
        <v>234761799</v>
      </c>
      <c r="F26" s="126">
        <v>18939772</v>
      </c>
      <c r="G26" s="191">
        <v>0</v>
      </c>
      <c r="H26" s="180">
        <v>0</v>
      </c>
      <c r="I26" s="126">
        <v>7143570</v>
      </c>
      <c r="J26" s="174">
        <v>500000</v>
      </c>
      <c r="K26" s="180">
        <v>0</v>
      </c>
      <c r="L26" s="163">
        <v>282000</v>
      </c>
      <c r="M26" s="183">
        <f>SUM(E26,F26,G26,H26,I26,J26,K26,L26)</f>
        <v>261627141</v>
      </c>
      <c r="N26" s="192" t="s">
        <v>237</v>
      </c>
      <c r="O26" s="163">
        <v>1214340</v>
      </c>
      <c r="P26" s="127">
        <f>SUM(M26,N26,O26)</f>
        <v>262841481</v>
      </c>
      <c r="Q26" s="126">
        <v>95800626</v>
      </c>
      <c r="R26" s="126">
        <v>6647</v>
      </c>
      <c r="S26" s="127">
        <f>SUM(Q26,R26)</f>
        <v>95807273</v>
      </c>
      <c r="T26" s="119" t="s">
        <v>27</v>
      </c>
    </row>
    <row r="27" spans="1:20" s="178" customFormat="1" ht="15" customHeight="1">
      <c r="A27" s="115" t="s">
        <v>28</v>
      </c>
      <c r="B27" s="363">
        <v>18548454</v>
      </c>
      <c r="C27" s="194">
        <v>81249494</v>
      </c>
      <c r="D27" s="194">
        <v>606715</v>
      </c>
      <c r="E27" s="127">
        <f>SUM(C27:D27)</f>
        <v>81856209</v>
      </c>
      <c r="F27" s="126">
        <v>10222040</v>
      </c>
      <c r="G27" s="191">
        <v>0</v>
      </c>
      <c r="H27" s="180">
        <v>0</v>
      </c>
      <c r="I27" s="126">
        <v>2940000</v>
      </c>
      <c r="J27" s="177">
        <v>100000</v>
      </c>
      <c r="K27" s="180">
        <v>0</v>
      </c>
      <c r="L27" s="164">
        <v>0</v>
      </c>
      <c r="M27" s="142">
        <f>SUM(E27,F27,G27,H27,I27,J27,K27,L27)</f>
        <v>95118249</v>
      </c>
      <c r="N27" s="195" t="s">
        <v>237</v>
      </c>
      <c r="O27" s="164">
        <v>352414</v>
      </c>
      <c r="P27" s="136">
        <f>SUM(M27,N27,O27)</f>
        <v>95470663</v>
      </c>
      <c r="Q27" s="135">
        <v>27245114</v>
      </c>
      <c r="R27" s="135">
        <v>1951</v>
      </c>
      <c r="S27" s="136">
        <f>SUM(Q27,R27)</f>
        <v>27247065</v>
      </c>
      <c r="T27" s="272" t="s">
        <v>253</v>
      </c>
    </row>
    <row r="28" spans="1:20" s="178" customFormat="1" ht="15" customHeight="1" thickBot="1">
      <c r="A28" s="350" t="s">
        <v>29</v>
      </c>
      <c r="B28" s="351">
        <f>SUM(B25:B27)</f>
        <v>111238382</v>
      </c>
      <c r="C28" s="351">
        <f aca="true" t="shared" si="5" ref="C28:S28">SUM(C25:C27)</f>
        <v>763873577</v>
      </c>
      <c r="D28" s="351">
        <f t="shared" si="5"/>
        <v>8355886</v>
      </c>
      <c r="E28" s="351">
        <f t="shared" si="5"/>
        <v>772229463</v>
      </c>
      <c r="F28" s="351">
        <f t="shared" si="5"/>
        <v>78424220</v>
      </c>
      <c r="G28" s="351">
        <f t="shared" si="5"/>
        <v>0</v>
      </c>
      <c r="H28" s="351">
        <f t="shared" si="5"/>
        <v>0</v>
      </c>
      <c r="I28" s="351">
        <f t="shared" si="5"/>
        <v>18483570</v>
      </c>
      <c r="J28" s="351">
        <f t="shared" si="5"/>
        <v>790000</v>
      </c>
      <c r="K28" s="351">
        <f t="shared" si="5"/>
        <v>0</v>
      </c>
      <c r="L28" s="351">
        <f t="shared" si="5"/>
        <v>282000</v>
      </c>
      <c r="M28" s="351">
        <f t="shared" si="5"/>
        <v>870209253</v>
      </c>
      <c r="N28" s="352" t="s">
        <v>237</v>
      </c>
      <c r="O28" s="351">
        <f t="shared" si="5"/>
        <v>3662711</v>
      </c>
      <c r="P28" s="351">
        <f t="shared" si="5"/>
        <v>873871964</v>
      </c>
      <c r="Q28" s="351">
        <f t="shared" si="5"/>
        <v>257126543</v>
      </c>
      <c r="R28" s="351">
        <f t="shared" si="5"/>
        <v>19163</v>
      </c>
      <c r="S28" s="351">
        <f t="shared" si="5"/>
        <v>257145706</v>
      </c>
      <c r="T28" s="341" t="s">
        <v>251</v>
      </c>
    </row>
    <row r="29" spans="1:20" s="147" customFormat="1" ht="15" customHeight="1" thickBot="1" thickTop="1">
      <c r="A29" s="311" t="s">
        <v>30</v>
      </c>
      <c r="B29" s="146">
        <f>SUM(B28,B24)</f>
        <v>988124070</v>
      </c>
      <c r="C29" s="146">
        <f aca="true" t="shared" si="6" ref="C29:S29">SUM(C28,C24)</f>
        <v>45757352733</v>
      </c>
      <c r="D29" s="146">
        <f t="shared" si="6"/>
        <v>418376012</v>
      </c>
      <c r="E29" s="146">
        <f t="shared" si="6"/>
        <v>46175728745</v>
      </c>
      <c r="F29" s="146">
        <f t="shared" si="6"/>
        <v>6784590536</v>
      </c>
      <c r="G29" s="146">
        <f t="shared" si="6"/>
        <v>3253168</v>
      </c>
      <c r="H29" s="146">
        <f t="shared" si="6"/>
        <v>0</v>
      </c>
      <c r="I29" s="146">
        <f t="shared" si="6"/>
        <v>210039172</v>
      </c>
      <c r="J29" s="146">
        <f t="shared" si="6"/>
        <v>52590000</v>
      </c>
      <c r="K29" s="146">
        <f t="shared" si="6"/>
        <v>0</v>
      </c>
      <c r="L29" s="146">
        <f t="shared" si="6"/>
        <v>282000</v>
      </c>
      <c r="M29" s="146">
        <f t="shared" si="6"/>
        <v>53226483621</v>
      </c>
      <c r="N29" s="146">
        <f t="shared" si="6"/>
        <v>2252360283</v>
      </c>
      <c r="O29" s="146">
        <f t="shared" si="6"/>
        <v>159119897</v>
      </c>
      <c r="P29" s="146">
        <f t="shared" si="6"/>
        <v>55637963801</v>
      </c>
      <c r="Q29" s="146">
        <f t="shared" si="6"/>
        <v>9301520555</v>
      </c>
      <c r="R29" s="146">
        <f t="shared" si="6"/>
        <v>672808</v>
      </c>
      <c r="S29" s="146">
        <f t="shared" si="6"/>
        <v>9302193363</v>
      </c>
      <c r="T29" s="315" t="s">
        <v>252</v>
      </c>
    </row>
    <row r="30" s="147" customFormat="1" ht="13.5"/>
    <row r="31" s="147" customFormat="1" ht="13.5"/>
    <row r="32" spans="1:22" s="147" customFormat="1" ht="21.75" thickBot="1">
      <c r="A32" s="6" t="s">
        <v>245</v>
      </c>
      <c r="B32" s="13"/>
      <c r="N32" s="196"/>
      <c r="R32" s="150" t="s">
        <v>246</v>
      </c>
      <c r="V32" s="147" t="s">
        <v>232</v>
      </c>
    </row>
    <row r="33" spans="1:22" s="147" customFormat="1" ht="13.5">
      <c r="A33" s="426" t="s">
        <v>6</v>
      </c>
      <c r="B33" s="432" t="s">
        <v>61</v>
      </c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4"/>
    </row>
    <row r="34" spans="1:22" s="147" customFormat="1" ht="13.5">
      <c r="A34" s="427"/>
      <c r="B34" s="435" t="s">
        <v>196</v>
      </c>
      <c r="C34" s="436"/>
      <c r="D34" s="436"/>
      <c r="E34" s="437" t="s">
        <v>197</v>
      </c>
      <c r="F34" s="438"/>
      <c r="G34" s="439"/>
      <c r="H34" s="429" t="s">
        <v>198</v>
      </c>
      <c r="I34" s="437" t="s">
        <v>199</v>
      </c>
      <c r="J34" s="438"/>
      <c r="K34" s="439"/>
      <c r="L34" s="440" t="s">
        <v>200</v>
      </c>
      <c r="M34" s="441"/>
      <c r="N34" s="442"/>
      <c r="O34" s="429" t="s">
        <v>201</v>
      </c>
      <c r="P34" s="429" t="s">
        <v>105</v>
      </c>
      <c r="Q34" s="429" t="s">
        <v>231</v>
      </c>
      <c r="R34" s="429" t="s">
        <v>202</v>
      </c>
      <c r="S34" s="429" t="s">
        <v>233</v>
      </c>
      <c r="T34" s="446" t="s">
        <v>234</v>
      </c>
      <c r="U34" s="429" t="s">
        <v>203</v>
      </c>
      <c r="V34" s="443" t="s">
        <v>6</v>
      </c>
    </row>
    <row r="35" spans="1:22" s="147" customFormat="1" ht="13.5">
      <c r="A35" s="427"/>
      <c r="B35" s="116" t="s">
        <v>114</v>
      </c>
      <c r="C35" s="116" t="s">
        <v>73</v>
      </c>
      <c r="D35" s="429" t="s">
        <v>37</v>
      </c>
      <c r="E35" s="116" t="s">
        <v>204</v>
      </c>
      <c r="F35" s="116" t="s">
        <v>205</v>
      </c>
      <c r="G35" s="429" t="s">
        <v>37</v>
      </c>
      <c r="H35" s="431"/>
      <c r="I35" s="116" t="s">
        <v>172</v>
      </c>
      <c r="J35" s="116" t="s">
        <v>173</v>
      </c>
      <c r="K35" s="429" t="s">
        <v>105</v>
      </c>
      <c r="L35" s="116" t="s">
        <v>206</v>
      </c>
      <c r="M35" s="429" t="s">
        <v>200</v>
      </c>
      <c r="N35" s="116" t="s">
        <v>207</v>
      </c>
      <c r="O35" s="431"/>
      <c r="P35" s="431"/>
      <c r="Q35" s="431"/>
      <c r="R35" s="431"/>
      <c r="S35" s="431"/>
      <c r="T35" s="447"/>
      <c r="U35" s="431"/>
      <c r="V35" s="444"/>
    </row>
    <row r="36" spans="1:22" s="147" customFormat="1" ht="13.5">
      <c r="A36" s="428"/>
      <c r="B36" s="121" t="s">
        <v>208</v>
      </c>
      <c r="C36" s="121" t="s">
        <v>74</v>
      </c>
      <c r="D36" s="430"/>
      <c r="E36" s="121" t="s">
        <v>209</v>
      </c>
      <c r="F36" s="121" t="s">
        <v>74</v>
      </c>
      <c r="G36" s="430"/>
      <c r="H36" s="430"/>
      <c r="I36" s="121" t="s">
        <v>210</v>
      </c>
      <c r="J36" s="121" t="s">
        <v>211</v>
      </c>
      <c r="K36" s="430"/>
      <c r="L36" s="121" t="s">
        <v>212</v>
      </c>
      <c r="M36" s="430"/>
      <c r="N36" s="121" t="s">
        <v>213</v>
      </c>
      <c r="O36" s="430"/>
      <c r="P36" s="430"/>
      <c r="Q36" s="430"/>
      <c r="R36" s="430"/>
      <c r="S36" s="430"/>
      <c r="T36" s="448"/>
      <c r="U36" s="430"/>
      <c r="V36" s="445"/>
    </row>
    <row r="37" spans="1:22" s="147" customFormat="1" ht="15" customHeight="1">
      <c r="A37" s="115" t="s">
        <v>16</v>
      </c>
      <c r="B37" s="126">
        <v>1886223</v>
      </c>
      <c r="C37" s="126">
        <v>202359</v>
      </c>
      <c r="D37" s="197">
        <f>SUM(B37,C37)</f>
        <v>2088582</v>
      </c>
      <c r="E37" s="129">
        <v>0</v>
      </c>
      <c r="F37" s="160">
        <v>93417</v>
      </c>
      <c r="G37" s="141">
        <f>SUM(E37,F37)</f>
        <v>93417</v>
      </c>
      <c r="H37" s="160">
        <v>889814307</v>
      </c>
      <c r="I37" s="160">
        <v>681277737</v>
      </c>
      <c r="J37" s="160">
        <v>5298389521</v>
      </c>
      <c r="K37" s="160">
        <v>5215</v>
      </c>
      <c r="L37" s="160">
        <v>98973625</v>
      </c>
      <c r="M37" s="160">
        <v>63086451</v>
      </c>
      <c r="N37" s="160">
        <v>0</v>
      </c>
      <c r="O37" s="129">
        <v>489000</v>
      </c>
      <c r="P37" s="198">
        <v>111884221</v>
      </c>
      <c r="Q37" s="141">
        <f>SUM(B7,P7,S7,D37,G37,H37,I37,J37,K37,L37,M37,N37,O37,P37)</f>
        <v>27251034176</v>
      </c>
      <c r="R37" s="129">
        <v>9736</v>
      </c>
      <c r="S37" s="129">
        <v>2658316031</v>
      </c>
      <c r="T37" s="163">
        <v>0</v>
      </c>
      <c r="U37" s="141">
        <f>SUM(Q37,R37,S37,T37)</f>
        <v>29909359943</v>
      </c>
      <c r="V37" s="175" t="s">
        <v>16</v>
      </c>
    </row>
    <row r="38" spans="1:22" s="147" customFormat="1" ht="15" customHeight="1">
      <c r="A38" s="115" t="s">
        <v>17</v>
      </c>
      <c r="B38" s="126">
        <v>501792</v>
      </c>
      <c r="C38" s="126">
        <v>56085</v>
      </c>
      <c r="D38" s="199">
        <f aca="true" t="shared" si="7" ref="D38:D53">SUM(B38,C38)</f>
        <v>557877</v>
      </c>
      <c r="E38" s="132">
        <v>0</v>
      </c>
      <c r="F38" s="163">
        <v>26778</v>
      </c>
      <c r="G38" s="183">
        <f aca="true" t="shared" si="8" ref="G38:G53">SUM(E38,F38)</f>
        <v>26778</v>
      </c>
      <c r="H38" s="163">
        <v>289323593</v>
      </c>
      <c r="I38" s="163">
        <v>201063499</v>
      </c>
      <c r="J38" s="163">
        <v>1516066568</v>
      </c>
      <c r="K38" s="163">
        <v>1407</v>
      </c>
      <c r="L38" s="163">
        <v>16054725</v>
      </c>
      <c r="M38" s="163">
        <v>26779307</v>
      </c>
      <c r="N38" s="163">
        <v>0</v>
      </c>
      <c r="O38" s="200">
        <v>17879531</v>
      </c>
      <c r="P38" s="201">
        <v>35827797</v>
      </c>
      <c r="Q38" s="183">
        <f aca="true" t="shared" si="9" ref="Q38:Q53">SUM(B8,P8,S8,D38,G38,H38,I38,J38,K38,L38,M38,N38,O38,P38)</f>
        <v>7759248942</v>
      </c>
      <c r="R38" s="200">
        <v>10255</v>
      </c>
      <c r="S38" s="202">
        <v>0</v>
      </c>
      <c r="T38" s="163">
        <v>0</v>
      </c>
      <c r="U38" s="183">
        <f aca="true" t="shared" si="10" ref="U38:U53">SUM(Q38,R38,S38,T38)</f>
        <v>7759259197</v>
      </c>
      <c r="V38" s="119" t="s">
        <v>17</v>
      </c>
    </row>
    <row r="39" spans="1:22" s="147" customFormat="1" ht="15" customHeight="1">
      <c r="A39" s="115" t="s">
        <v>18</v>
      </c>
      <c r="B39" s="126">
        <v>244203</v>
      </c>
      <c r="C39" s="126">
        <v>26542</v>
      </c>
      <c r="D39" s="199">
        <f t="shared" si="7"/>
        <v>270745</v>
      </c>
      <c r="E39" s="132">
        <v>0</v>
      </c>
      <c r="F39" s="163">
        <v>13643</v>
      </c>
      <c r="G39" s="183">
        <f t="shared" si="8"/>
        <v>13643</v>
      </c>
      <c r="H39" s="163">
        <v>136104458</v>
      </c>
      <c r="I39" s="163">
        <v>83518163</v>
      </c>
      <c r="J39" s="163">
        <v>679987442</v>
      </c>
      <c r="K39" s="163">
        <v>226328</v>
      </c>
      <c r="L39" s="163">
        <v>27176677</v>
      </c>
      <c r="M39" s="163">
        <v>6945248</v>
      </c>
      <c r="N39" s="163">
        <v>0</v>
      </c>
      <c r="O39" s="200">
        <v>0</v>
      </c>
      <c r="P39" s="201">
        <v>47246952</v>
      </c>
      <c r="Q39" s="183">
        <f t="shared" si="9"/>
        <v>3564547231</v>
      </c>
      <c r="R39" s="200">
        <v>279775</v>
      </c>
      <c r="S39" s="202">
        <v>0</v>
      </c>
      <c r="T39" s="163">
        <v>0</v>
      </c>
      <c r="U39" s="183">
        <f t="shared" si="10"/>
        <v>3564827006</v>
      </c>
      <c r="V39" s="119" t="s">
        <v>18</v>
      </c>
    </row>
    <row r="40" spans="1:22" s="147" customFormat="1" ht="15" customHeight="1">
      <c r="A40" s="115" t="s">
        <v>19</v>
      </c>
      <c r="B40" s="126">
        <v>275744</v>
      </c>
      <c r="C40" s="126">
        <v>30025</v>
      </c>
      <c r="D40" s="199">
        <f t="shared" si="7"/>
        <v>305769</v>
      </c>
      <c r="E40" s="132">
        <v>0</v>
      </c>
      <c r="F40" s="163">
        <v>14975</v>
      </c>
      <c r="G40" s="183">
        <f t="shared" si="8"/>
        <v>14975</v>
      </c>
      <c r="H40" s="163">
        <v>149372474</v>
      </c>
      <c r="I40" s="163">
        <v>95547026</v>
      </c>
      <c r="J40" s="163">
        <v>769163720</v>
      </c>
      <c r="K40" s="163">
        <v>805</v>
      </c>
      <c r="L40" s="163">
        <v>19232125</v>
      </c>
      <c r="M40" s="163">
        <v>29006908</v>
      </c>
      <c r="N40" s="163">
        <v>0</v>
      </c>
      <c r="O40" s="200">
        <v>14552000</v>
      </c>
      <c r="P40" s="201">
        <v>28156056</v>
      </c>
      <c r="Q40" s="183">
        <f t="shared" si="9"/>
        <v>4247535275</v>
      </c>
      <c r="R40" s="200">
        <v>40222</v>
      </c>
      <c r="S40" s="202">
        <v>0</v>
      </c>
      <c r="T40" s="163">
        <v>0</v>
      </c>
      <c r="U40" s="183">
        <f t="shared" si="10"/>
        <v>4247575497</v>
      </c>
      <c r="V40" s="119" t="s">
        <v>19</v>
      </c>
    </row>
    <row r="41" spans="1:22" s="147" customFormat="1" ht="15" customHeight="1">
      <c r="A41" s="134" t="s">
        <v>20</v>
      </c>
      <c r="B41" s="126">
        <v>190811</v>
      </c>
      <c r="C41" s="126">
        <v>20305</v>
      </c>
      <c r="D41" s="199">
        <f t="shared" si="7"/>
        <v>211116</v>
      </c>
      <c r="E41" s="132">
        <v>0</v>
      </c>
      <c r="F41" s="163">
        <v>10722</v>
      </c>
      <c r="G41" s="183">
        <f t="shared" si="8"/>
        <v>10722</v>
      </c>
      <c r="H41" s="163">
        <v>103731169</v>
      </c>
      <c r="I41" s="163">
        <v>79027388</v>
      </c>
      <c r="J41" s="163">
        <v>502607592</v>
      </c>
      <c r="K41" s="163">
        <v>609</v>
      </c>
      <c r="L41" s="163">
        <v>15898551</v>
      </c>
      <c r="M41" s="163">
        <v>17242206</v>
      </c>
      <c r="N41" s="163">
        <v>0</v>
      </c>
      <c r="O41" s="200">
        <v>0</v>
      </c>
      <c r="P41" s="201">
        <v>3219665</v>
      </c>
      <c r="Q41" s="183">
        <f t="shared" si="9"/>
        <v>2917675343</v>
      </c>
      <c r="R41" s="200">
        <v>0</v>
      </c>
      <c r="S41" s="202">
        <v>0</v>
      </c>
      <c r="T41" s="163">
        <v>0</v>
      </c>
      <c r="U41" s="183">
        <f t="shared" si="10"/>
        <v>2917675343</v>
      </c>
      <c r="V41" s="140" t="s">
        <v>20</v>
      </c>
    </row>
    <row r="42" spans="1:22" s="147" customFormat="1" ht="15" customHeight="1">
      <c r="A42" s="115" t="s">
        <v>21</v>
      </c>
      <c r="B42" s="160">
        <v>511819</v>
      </c>
      <c r="C42" s="160">
        <v>56295</v>
      </c>
      <c r="D42" s="197">
        <f t="shared" si="7"/>
        <v>568114</v>
      </c>
      <c r="E42" s="129">
        <v>0</v>
      </c>
      <c r="F42" s="160">
        <v>24655</v>
      </c>
      <c r="G42" s="141">
        <f t="shared" si="8"/>
        <v>24655</v>
      </c>
      <c r="H42" s="160">
        <v>287385468</v>
      </c>
      <c r="I42" s="160">
        <v>180856368</v>
      </c>
      <c r="J42" s="160">
        <v>1448513546</v>
      </c>
      <c r="K42" s="160">
        <v>1148</v>
      </c>
      <c r="L42" s="160">
        <v>41614187</v>
      </c>
      <c r="M42" s="160">
        <v>24302156</v>
      </c>
      <c r="N42" s="160">
        <v>0</v>
      </c>
      <c r="O42" s="203">
        <v>0</v>
      </c>
      <c r="P42" s="204">
        <v>5213888</v>
      </c>
      <c r="Q42" s="141">
        <f t="shared" si="9"/>
        <v>7767937372</v>
      </c>
      <c r="R42" s="203">
        <v>10000</v>
      </c>
      <c r="S42" s="205">
        <v>0</v>
      </c>
      <c r="T42" s="160">
        <v>203712</v>
      </c>
      <c r="U42" s="141">
        <f t="shared" si="10"/>
        <v>7768151084</v>
      </c>
      <c r="V42" s="119" t="s">
        <v>21</v>
      </c>
    </row>
    <row r="43" spans="1:22" s="147" customFormat="1" ht="15" customHeight="1">
      <c r="A43" s="115" t="s">
        <v>122</v>
      </c>
      <c r="B43" s="163">
        <v>225217</v>
      </c>
      <c r="C43" s="163">
        <v>24083</v>
      </c>
      <c r="D43" s="199">
        <f t="shared" si="7"/>
        <v>249300</v>
      </c>
      <c r="E43" s="132">
        <v>0</v>
      </c>
      <c r="F43" s="163">
        <v>11717</v>
      </c>
      <c r="G43" s="183">
        <f t="shared" si="8"/>
        <v>11717</v>
      </c>
      <c r="H43" s="163">
        <v>127744132</v>
      </c>
      <c r="I43" s="163">
        <v>75434213</v>
      </c>
      <c r="J43" s="163">
        <v>620466905</v>
      </c>
      <c r="K43" s="163">
        <v>875</v>
      </c>
      <c r="L43" s="163">
        <v>9627928</v>
      </c>
      <c r="M43" s="163">
        <v>11649424</v>
      </c>
      <c r="N43" s="163">
        <v>0</v>
      </c>
      <c r="O43" s="200">
        <v>0</v>
      </c>
      <c r="P43" s="201">
        <v>2676266</v>
      </c>
      <c r="Q43" s="183">
        <f t="shared" si="9"/>
        <v>3437246777</v>
      </c>
      <c r="R43" s="200">
        <v>40165000</v>
      </c>
      <c r="S43" s="202">
        <v>0</v>
      </c>
      <c r="T43" s="163">
        <v>0</v>
      </c>
      <c r="U43" s="183">
        <f t="shared" si="10"/>
        <v>3477411777</v>
      </c>
      <c r="V43" s="119" t="s">
        <v>95</v>
      </c>
    </row>
    <row r="44" spans="1:22" s="147" customFormat="1" ht="15" customHeight="1">
      <c r="A44" s="115" t="s">
        <v>125</v>
      </c>
      <c r="B44" s="163">
        <v>612921</v>
      </c>
      <c r="C44" s="163">
        <v>64580</v>
      </c>
      <c r="D44" s="199">
        <f t="shared" si="7"/>
        <v>677501</v>
      </c>
      <c r="E44" s="132">
        <v>0</v>
      </c>
      <c r="F44" s="163">
        <v>30538</v>
      </c>
      <c r="G44" s="183">
        <f t="shared" si="8"/>
        <v>30538</v>
      </c>
      <c r="H44" s="163">
        <v>346565456</v>
      </c>
      <c r="I44" s="163">
        <v>231279160</v>
      </c>
      <c r="J44" s="163">
        <v>1642051319</v>
      </c>
      <c r="K44" s="163">
        <v>0</v>
      </c>
      <c r="L44" s="163">
        <v>35678876</v>
      </c>
      <c r="M44" s="163">
        <v>23316628</v>
      </c>
      <c r="N44" s="163">
        <v>0</v>
      </c>
      <c r="O44" s="200">
        <v>3076475</v>
      </c>
      <c r="P44" s="201">
        <v>16413682</v>
      </c>
      <c r="Q44" s="183">
        <f t="shared" si="9"/>
        <v>8973934903</v>
      </c>
      <c r="R44" s="200">
        <v>412</v>
      </c>
      <c r="S44" s="202">
        <v>0</v>
      </c>
      <c r="T44" s="163">
        <v>0</v>
      </c>
      <c r="U44" s="183">
        <f t="shared" si="10"/>
        <v>8973935315</v>
      </c>
      <c r="V44" s="119" t="s">
        <v>96</v>
      </c>
    </row>
    <row r="45" spans="1:22" s="147" customFormat="1" ht="15" customHeight="1">
      <c r="A45" s="115" t="s">
        <v>128</v>
      </c>
      <c r="B45" s="163">
        <v>652896</v>
      </c>
      <c r="C45" s="163">
        <v>69699</v>
      </c>
      <c r="D45" s="199">
        <f t="shared" si="7"/>
        <v>722595</v>
      </c>
      <c r="E45" s="132">
        <v>0</v>
      </c>
      <c r="F45" s="163">
        <v>30968</v>
      </c>
      <c r="G45" s="183">
        <f t="shared" si="8"/>
        <v>30968</v>
      </c>
      <c r="H45" s="163">
        <v>328154365</v>
      </c>
      <c r="I45" s="163">
        <v>234496839</v>
      </c>
      <c r="J45" s="163">
        <v>1766960530</v>
      </c>
      <c r="K45" s="163">
        <v>1897</v>
      </c>
      <c r="L45" s="163">
        <v>34845316</v>
      </c>
      <c r="M45" s="163">
        <v>30026792</v>
      </c>
      <c r="N45" s="163">
        <v>0</v>
      </c>
      <c r="O45" s="200">
        <v>0</v>
      </c>
      <c r="P45" s="201">
        <v>7572892</v>
      </c>
      <c r="Q45" s="183">
        <f t="shared" si="9"/>
        <v>9588700567</v>
      </c>
      <c r="R45" s="200">
        <v>18</v>
      </c>
      <c r="S45" s="202">
        <v>0</v>
      </c>
      <c r="T45" s="163">
        <v>0</v>
      </c>
      <c r="U45" s="183">
        <f t="shared" si="10"/>
        <v>9588700585</v>
      </c>
      <c r="V45" s="119" t="s">
        <v>97</v>
      </c>
    </row>
    <row r="46" spans="1:22" s="147" customFormat="1" ht="15" customHeight="1">
      <c r="A46" s="134" t="s">
        <v>22</v>
      </c>
      <c r="B46" s="164">
        <v>134079</v>
      </c>
      <c r="C46" s="164">
        <v>14142</v>
      </c>
      <c r="D46" s="206">
        <f t="shared" si="7"/>
        <v>148221</v>
      </c>
      <c r="E46" s="138">
        <v>0</v>
      </c>
      <c r="F46" s="164">
        <v>6905</v>
      </c>
      <c r="G46" s="142">
        <f t="shared" si="8"/>
        <v>6905</v>
      </c>
      <c r="H46" s="164">
        <v>73279966</v>
      </c>
      <c r="I46" s="164">
        <v>67126083</v>
      </c>
      <c r="J46" s="164">
        <v>361664283</v>
      </c>
      <c r="K46" s="164">
        <v>518</v>
      </c>
      <c r="L46" s="164">
        <v>8951033</v>
      </c>
      <c r="M46" s="164">
        <v>8380080</v>
      </c>
      <c r="N46" s="164">
        <v>0</v>
      </c>
      <c r="O46" s="207">
        <v>0</v>
      </c>
      <c r="P46" s="208">
        <v>37231786</v>
      </c>
      <c r="Q46" s="142">
        <f t="shared" si="9"/>
        <v>2037566452</v>
      </c>
      <c r="R46" s="207">
        <v>30605</v>
      </c>
      <c r="S46" s="209">
        <v>0</v>
      </c>
      <c r="T46" s="164">
        <v>0</v>
      </c>
      <c r="U46" s="142">
        <f t="shared" si="10"/>
        <v>2037597057</v>
      </c>
      <c r="V46" s="140" t="s">
        <v>22</v>
      </c>
    </row>
    <row r="47" spans="1:22" s="147" customFormat="1" ht="15" customHeight="1">
      <c r="A47" s="115" t="s">
        <v>23</v>
      </c>
      <c r="B47" s="160">
        <v>21445</v>
      </c>
      <c r="C47" s="161">
        <v>2419</v>
      </c>
      <c r="D47" s="197">
        <f t="shared" si="7"/>
        <v>23864</v>
      </c>
      <c r="E47" s="129">
        <v>0</v>
      </c>
      <c r="F47" s="160">
        <v>1542</v>
      </c>
      <c r="G47" s="141">
        <f t="shared" si="8"/>
        <v>1542</v>
      </c>
      <c r="H47" s="160">
        <v>12318240</v>
      </c>
      <c r="I47" s="160">
        <v>8652332</v>
      </c>
      <c r="J47" s="160">
        <v>62830549</v>
      </c>
      <c r="K47" s="160">
        <v>98</v>
      </c>
      <c r="L47" s="160">
        <v>2360564</v>
      </c>
      <c r="M47" s="160">
        <v>513377</v>
      </c>
      <c r="N47" s="160">
        <v>18922929</v>
      </c>
      <c r="O47" s="203">
        <v>0</v>
      </c>
      <c r="P47" s="204">
        <v>210832</v>
      </c>
      <c r="Q47" s="141">
        <f t="shared" si="9"/>
        <v>360635132</v>
      </c>
      <c r="R47" s="203">
        <v>34241</v>
      </c>
      <c r="S47" s="205">
        <v>0</v>
      </c>
      <c r="T47" s="160">
        <v>0</v>
      </c>
      <c r="U47" s="141">
        <f t="shared" si="10"/>
        <v>360669373</v>
      </c>
      <c r="V47" s="175" t="s">
        <v>23</v>
      </c>
    </row>
    <row r="48" spans="1:22" s="147" customFormat="1" ht="15" customHeight="1">
      <c r="A48" s="115" t="s">
        <v>134</v>
      </c>
      <c r="B48" s="163">
        <v>81215</v>
      </c>
      <c r="C48" s="126">
        <v>8767</v>
      </c>
      <c r="D48" s="199">
        <f t="shared" si="7"/>
        <v>89982</v>
      </c>
      <c r="E48" s="132">
        <v>0</v>
      </c>
      <c r="F48" s="163">
        <v>4826</v>
      </c>
      <c r="G48" s="183">
        <f t="shared" si="8"/>
        <v>4826</v>
      </c>
      <c r="H48" s="163">
        <v>39898966</v>
      </c>
      <c r="I48" s="163">
        <v>34376358</v>
      </c>
      <c r="J48" s="163">
        <v>220824564</v>
      </c>
      <c r="K48" s="163">
        <v>406</v>
      </c>
      <c r="L48" s="163">
        <v>5181440</v>
      </c>
      <c r="M48" s="163">
        <v>2405697</v>
      </c>
      <c r="N48" s="163">
        <v>0</v>
      </c>
      <c r="O48" s="200">
        <v>2043000</v>
      </c>
      <c r="P48" s="201">
        <v>18851688</v>
      </c>
      <c r="Q48" s="183">
        <f t="shared" si="9"/>
        <v>1277066615</v>
      </c>
      <c r="R48" s="200">
        <v>86757</v>
      </c>
      <c r="S48" s="202">
        <v>0</v>
      </c>
      <c r="T48" s="163">
        <v>0</v>
      </c>
      <c r="U48" s="183">
        <f t="shared" si="10"/>
        <v>1277153372</v>
      </c>
      <c r="V48" s="119" t="s">
        <v>98</v>
      </c>
    </row>
    <row r="49" spans="1:22" s="147" customFormat="1" ht="15" customHeight="1">
      <c r="A49" s="115" t="s">
        <v>137</v>
      </c>
      <c r="B49" s="163">
        <v>176729</v>
      </c>
      <c r="C49" s="126">
        <v>18922</v>
      </c>
      <c r="D49" s="199">
        <f t="shared" si="7"/>
        <v>195651</v>
      </c>
      <c r="E49" s="132">
        <v>0</v>
      </c>
      <c r="F49" s="163">
        <v>9165</v>
      </c>
      <c r="G49" s="183">
        <f t="shared" si="8"/>
        <v>9165</v>
      </c>
      <c r="H49" s="163">
        <v>106286190</v>
      </c>
      <c r="I49" s="163">
        <v>67786954</v>
      </c>
      <c r="J49" s="163">
        <v>497841045</v>
      </c>
      <c r="K49" s="163">
        <v>511</v>
      </c>
      <c r="L49" s="163">
        <v>11087452</v>
      </c>
      <c r="M49" s="163">
        <v>6867352</v>
      </c>
      <c r="N49" s="163">
        <v>0</v>
      </c>
      <c r="O49" s="200">
        <v>0</v>
      </c>
      <c r="P49" s="201">
        <v>11256697</v>
      </c>
      <c r="Q49" s="183">
        <f t="shared" si="9"/>
        <v>2572385938</v>
      </c>
      <c r="R49" s="200">
        <v>35115</v>
      </c>
      <c r="S49" s="202">
        <v>0</v>
      </c>
      <c r="T49" s="163">
        <v>0</v>
      </c>
      <c r="U49" s="183">
        <f t="shared" si="10"/>
        <v>2572421053</v>
      </c>
      <c r="V49" s="119" t="s">
        <v>99</v>
      </c>
    </row>
    <row r="50" spans="1:22" s="147" customFormat="1" ht="15" customHeight="1">
      <c r="A50" s="115" t="s">
        <v>24</v>
      </c>
      <c r="B50" s="163">
        <v>81225</v>
      </c>
      <c r="C50" s="126">
        <v>9025</v>
      </c>
      <c r="D50" s="199">
        <f t="shared" si="7"/>
        <v>90250</v>
      </c>
      <c r="E50" s="132">
        <v>0</v>
      </c>
      <c r="F50" s="163">
        <v>4834</v>
      </c>
      <c r="G50" s="183">
        <f t="shared" si="8"/>
        <v>4834</v>
      </c>
      <c r="H50" s="163">
        <v>43010432</v>
      </c>
      <c r="I50" s="163">
        <v>26231065</v>
      </c>
      <c r="J50" s="163">
        <v>251463611</v>
      </c>
      <c r="K50" s="163">
        <v>189</v>
      </c>
      <c r="L50" s="163">
        <v>9930551</v>
      </c>
      <c r="M50" s="163">
        <v>6205572</v>
      </c>
      <c r="N50" s="163">
        <v>0</v>
      </c>
      <c r="O50" s="200">
        <v>0</v>
      </c>
      <c r="P50" s="201">
        <v>1301000</v>
      </c>
      <c r="Q50" s="183">
        <f t="shared" si="9"/>
        <v>1403897188</v>
      </c>
      <c r="R50" s="200">
        <v>26879</v>
      </c>
      <c r="S50" s="202">
        <v>0</v>
      </c>
      <c r="T50" s="163">
        <v>0</v>
      </c>
      <c r="U50" s="183">
        <f t="shared" si="10"/>
        <v>1403924067</v>
      </c>
      <c r="V50" s="119" t="s">
        <v>24</v>
      </c>
    </row>
    <row r="51" spans="1:22" s="147" customFormat="1" ht="15" customHeight="1">
      <c r="A51" s="134" t="s">
        <v>25</v>
      </c>
      <c r="B51" s="164">
        <v>94742</v>
      </c>
      <c r="C51" s="135">
        <v>10019</v>
      </c>
      <c r="D51" s="206">
        <f t="shared" si="7"/>
        <v>104761</v>
      </c>
      <c r="E51" s="138">
        <v>0</v>
      </c>
      <c r="F51" s="164">
        <v>4659</v>
      </c>
      <c r="G51" s="142">
        <f t="shared" si="8"/>
        <v>4659</v>
      </c>
      <c r="H51" s="164">
        <v>54641443</v>
      </c>
      <c r="I51" s="164">
        <v>35410253</v>
      </c>
      <c r="J51" s="164">
        <v>243504679</v>
      </c>
      <c r="K51" s="164">
        <v>182</v>
      </c>
      <c r="L51" s="164">
        <v>16032272</v>
      </c>
      <c r="M51" s="164">
        <v>431496</v>
      </c>
      <c r="N51" s="164">
        <v>0</v>
      </c>
      <c r="O51" s="207">
        <v>25046237</v>
      </c>
      <c r="P51" s="208">
        <v>2575636</v>
      </c>
      <c r="Q51" s="142">
        <f t="shared" si="9"/>
        <v>1326416740</v>
      </c>
      <c r="R51" s="207">
        <v>0</v>
      </c>
      <c r="S51" s="209">
        <v>0</v>
      </c>
      <c r="T51" s="164">
        <v>0</v>
      </c>
      <c r="U51" s="142">
        <f t="shared" si="10"/>
        <v>1326416740</v>
      </c>
      <c r="V51" s="140" t="s">
        <v>25</v>
      </c>
    </row>
    <row r="52" spans="1:22" s="147" customFormat="1" ht="15" customHeight="1">
      <c r="A52" s="115" t="s">
        <v>239</v>
      </c>
      <c r="B52" s="160">
        <v>61257</v>
      </c>
      <c r="C52" s="160">
        <v>6886</v>
      </c>
      <c r="D52" s="197">
        <f t="shared" si="7"/>
        <v>68143</v>
      </c>
      <c r="E52" s="129">
        <v>0</v>
      </c>
      <c r="F52" s="160">
        <v>3612</v>
      </c>
      <c r="G52" s="141">
        <f t="shared" si="8"/>
        <v>3612</v>
      </c>
      <c r="H52" s="160">
        <v>35360118</v>
      </c>
      <c r="I52" s="160">
        <v>22287190</v>
      </c>
      <c r="J52" s="160">
        <v>172136865</v>
      </c>
      <c r="K52" s="160">
        <v>210</v>
      </c>
      <c r="L52" s="160">
        <v>6304585</v>
      </c>
      <c r="M52" s="160">
        <v>13167365</v>
      </c>
      <c r="N52" s="160">
        <v>0</v>
      </c>
      <c r="O52" s="203">
        <v>1008000</v>
      </c>
      <c r="P52" s="204">
        <v>9479094</v>
      </c>
      <c r="Q52" s="141">
        <f t="shared" si="9"/>
        <v>1000711837</v>
      </c>
      <c r="R52" s="203">
        <v>111938</v>
      </c>
      <c r="S52" s="205">
        <v>0</v>
      </c>
      <c r="T52" s="160">
        <v>0</v>
      </c>
      <c r="U52" s="141">
        <f t="shared" si="10"/>
        <v>1000823775</v>
      </c>
      <c r="V52" s="119" t="s">
        <v>100</v>
      </c>
    </row>
    <row r="53" spans="1:22" s="147" customFormat="1" ht="15" customHeight="1">
      <c r="A53" s="115" t="s">
        <v>104</v>
      </c>
      <c r="B53" s="164">
        <v>131654</v>
      </c>
      <c r="C53" s="135">
        <v>14128</v>
      </c>
      <c r="D53" s="206">
        <f t="shared" si="7"/>
        <v>145782</v>
      </c>
      <c r="E53" s="138">
        <v>0</v>
      </c>
      <c r="F53" s="164">
        <v>7047</v>
      </c>
      <c r="G53" s="142">
        <f t="shared" si="8"/>
        <v>7047</v>
      </c>
      <c r="H53" s="164">
        <v>68909243</v>
      </c>
      <c r="I53" s="164">
        <v>39576894</v>
      </c>
      <c r="J53" s="164">
        <v>360894545</v>
      </c>
      <c r="K53" s="164">
        <v>0</v>
      </c>
      <c r="L53" s="164">
        <v>12884426</v>
      </c>
      <c r="M53" s="164">
        <v>706745</v>
      </c>
      <c r="N53" s="164">
        <v>35808445</v>
      </c>
      <c r="O53" s="207">
        <v>786000</v>
      </c>
      <c r="P53" s="208">
        <v>2211426</v>
      </c>
      <c r="Q53" s="142">
        <f t="shared" si="9"/>
        <v>1981566506</v>
      </c>
      <c r="R53" s="207">
        <v>80763</v>
      </c>
      <c r="S53" s="209">
        <v>0</v>
      </c>
      <c r="T53" s="164">
        <v>0</v>
      </c>
      <c r="U53" s="142">
        <f t="shared" si="10"/>
        <v>1981647269</v>
      </c>
      <c r="V53" s="119" t="s">
        <v>101</v>
      </c>
    </row>
    <row r="54" spans="1:22" s="147" customFormat="1" ht="15" customHeight="1">
      <c r="A54" s="308" t="s">
        <v>240</v>
      </c>
      <c r="B54" s="179">
        <f>SUM(B37:B53)</f>
        <v>5883972</v>
      </c>
      <c r="C54" s="179">
        <f aca="true" t="shared" si="11" ref="C54:U54">SUM(C37:C53)</f>
        <v>634281</v>
      </c>
      <c r="D54" s="179">
        <f t="shared" si="11"/>
        <v>6518253</v>
      </c>
      <c r="E54" s="179">
        <f t="shared" si="11"/>
        <v>0</v>
      </c>
      <c r="F54" s="179">
        <f t="shared" si="11"/>
        <v>300003</v>
      </c>
      <c r="G54" s="179">
        <f t="shared" si="11"/>
        <v>300003</v>
      </c>
      <c r="H54" s="179">
        <f t="shared" si="11"/>
        <v>3091900020</v>
      </c>
      <c r="I54" s="179">
        <f t="shared" si="11"/>
        <v>2163947522</v>
      </c>
      <c r="J54" s="179">
        <f t="shared" si="11"/>
        <v>16415367284</v>
      </c>
      <c r="K54" s="179">
        <f t="shared" si="11"/>
        <v>240398</v>
      </c>
      <c r="L54" s="179">
        <f t="shared" si="11"/>
        <v>371834333</v>
      </c>
      <c r="M54" s="179">
        <f t="shared" si="11"/>
        <v>271032804</v>
      </c>
      <c r="N54" s="179">
        <f t="shared" si="11"/>
        <v>54731374</v>
      </c>
      <c r="O54" s="179">
        <f t="shared" si="11"/>
        <v>64880243</v>
      </c>
      <c r="P54" s="179">
        <f t="shared" si="11"/>
        <v>341329578</v>
      </c>
      <c r="Q54" s="179">
        <f t="shared" si="11"/>
        <v>87468106994</v>
      </c>
      <c r="R54" s="179">
        <f t="shared" si="11"/>
        <v>40921716</v>
      </c>
      <c r="S54" s="179">
        <f t="shared" si="11"/>
        <v>2658316031</v>
      </c>
      <c r="T54" s="179">
        <f t="shared" si="11"/>
        <v>203712</v>
      </c>
      <c r="U54" s="179">
        <f t="shared" si="11"/>
        <v>90167548453</v>
      </c>
      <c r="V54" s="314" t="s">
        <v>250</v>
      </c>
    </row>
    <row r="55" spans="1:22" s="147" customFormat="1" ht="15" customHeight="1">
      <c r="A55" s="115" t="s">
        <v>26</v>
      </c>
      <c r="B55" s="160">
        <v>79544</v>
      </c>
      <c r="C55" s="161">
        <v>10252</v>
      </c>
      <c r="D55" s="197">
        <f>SUM(B55,C55)</f>
        <v>89796</v>
      </c>
      <c r="E55" s="129">
        <v>0</v>
      </c>
      <c r="F55" s="186">
        <v>4918</v>
      </c>
      <c r="G55" s="141">
        <f>SUM(E55,F55)</f>
        <v>4918</v>
      </c>
      <c r="H55" s="186">
        <v>59984546</v>
      </c>
      <c r="I55" s="186">
        <v>23128000</v>
      </c>
      <c r="J55" s="210">
        <v>0</v>
      </c>
      <c r="K55" s="160">
        <v>0</v>
      </c>
      <c r="L55" s="160">
        <v>5604878</v>
      </c>
      <c r="M55" s="160">
        <v>10947078</v>
      </c>
      <c r="N55" s="210">
        <v>0</v>
      </c>
      <c r="O55" s="210">
        <v>0</v>
      </c>
      <c r="P55" s="211">
        <v>17451410</v>
      </c>
      <c r="Q55" s="141">
        <f>SUM(B25,P25,S25,D55,G55,H55,I55,J55,K55,L55,M55,N55,O55,P55)</f>
        <v>818614631</v>
      </c>
      <c r="R55" s="203">
        <v>3240000</v>
      </c>
      <c r="S55" s="205">
        <v>0</v>
      </c>
      <c r="T55" s="160">
        <v>0</v>
      </c>
      <c r="U55" s="141">
        <f>SUM(Q55,R55,S55,T55)</f>
        <v>821854631</v>
      </c>
      <c r="V55" s="175" t="s">
        <v>26</v>
      </c>
    </row>
    <row r="56" spans="1:22" s="147" customFormat="1" ht="15" customHeight="1">
      <c r="A56" s="115" t="s">
        <v>27</v>
      </c>
      <c r="B56" s="163">
        <v>16541457</v>
      </c>
      <c r="C56" s="126">
        <v>6451</v>
      </c>
      <c r="D56" s="199">
        <f>SUM(B56,C56)</f>
        <v>16547908</v>
      </c>
      <c r="E56" s="132">
        <v>0</v>
      </c>
      <c r="F56" s="180">
        <v>2302</v>
      </c>
      <c r="G56" s="183">
        <f>SUM(E56,F56)</f>
        <v>2302</v>
      </c>
      <c r="H56" s="180">
        <v>50847149</v>
      </c>
      <c r="I56" s="180">
        <v>8882000</v>
      </c>
      <c r="J56" s="212">
        <v>0</v>
      </c>
      <c r="K56" s="163">
        <v>0</v>
      </c>
      <c r="L56" s="163">
        <v>3120625</v>
      </c>
      <c r="M56" s="163">
        <v>4006154</v>
      </c>
      <c r="N56" s="212">
        <v>0</v>
      </c>
      <c r="O56" s="212">
        <v>0</v>
      </c>
      <c r="P56" s="213">
        <v>2632093</v>
      </c>
      <c r="Q56" s="183">
        <f>SUM(B26,P26,S26,D56,G56,H56,I56,J56,K56,L56,M56,N56,O56,P56)</f>
        <v>485624096</v>
      </c>
      <c r="R56" s="200">
        <v>5473</v>
      </c>
      <c r="S56" s="202">
        <v>0</v>
      </c>
      <c r="T56" s="163">
        <v>0</v>
      </c>
      <c r="U56" s="183">
        <f>SUM(Q56,R56,S56,T56)</f>
        <v>485629569</v>
      </c>
      <c r="V56" s="119" t="s">
        <v>27</v>
      </c>
    </row>
    <row r="57" spans="1:22" s="147" customFormat="1" ht="15" customHeight="1">
      <c r="A57" s="115" t="s">
        <v>28</v>
      </c>
      <c r="B57" s="164">
        <v>2770575</v>
      </c>
      <c r="C57" s="135">
        <v>1893</v>
      </c>
      <c r="D57" s="206">
        <f>SUM(B57,C57)</f>
        <v>2772468</v>
      </c>
      <c r="E57" s="138">
        <v>0</v>
      </c>
      <c r="F57" s="181">
        <v>783</v>
      </c>
      <c r="G57" s="142">
        <f>SUM(E57,F57)</f>
        <v>783</v>
      </c>
      <c r="H57" s="181">
        <v>12336939</v>
      </c>
      <c r="I57" s="181">
        <v>6732000</v>
      </c>
      <c r="J57" s="214">
        <v>0</v>
      </c>
      <c r="K57" s="164">
        <v>2000</v>
      </c>
      <c r="L57" s="164">
        <v>808064</v>
      </c>
      <c r="M57" s="164">
        <v>1298287</v>
      </c>
      <c r="N57" s="214">
        <v>0</v>
      </c>
      <c r="O57" s="214">
        <v>0</v>
      </c>
      <c r="P57" s="215">
        <v>1718395</v>
      </c>
      <c r="Q57" s="142">
        <f>SUM(B27,P27,S27,D57,G57,H57,I57,J57,K57,L57,M57,N57,O57,P57)</f>
        <v>166935118</v>
      </c>
      <c r="R57" s="207">
        <v>600000</v>
      </c>
      <c r="S57" s="209">
        <v>0</v>
      </c>
      <c r="T57" s="164">
        <v>0</v>
      </c>
      <c r="U57" s="142">
        <f>SUM(Q57,R57,S57,T57)</f>
        <v>167535118</v>
      </c>
      <c r="V57" s="140" t="s">
        <v>28</v>
      </c>
    </row>
    <row r="58" spans="1:22" s="147" customFormat="1" ht="15" customHeight="1" thickBot="1">
      <c r="A58" s="350" t="s">
        <v>29</v>
      </c>
      <c r="B58" s="351">
        <f>SUM(B55:B57)</f>
        <v>19391576</v>
      </c>
      <c r="C58" s="351">
        <f aca="true" t="shared" si="12" ref="C58:U58">SUM(C55:C57)</f>
        <v>18596</v>
      </c>
      <c r="D58" s="351">
        <f t="shared" si="12"/>
        <v>19410172</v>
      </c>
      <c r="E58" s="351">
        <f t="shared" si="12"/>
        <v>0</v>
      </c>
      <c r="F58" s="351">
        <f t="shared" si="12"/>
        <v>8003</v>
      </c>
      <c r="G58" s="351">
        <f t="shared" si="12"/>
        <v>8003</v>
      </c>
      <c r="H58" s="351">
        <f t="shared" si="12"/>
        <v>123168634</v>
      </c>
      <c r="I58" s="351">
        <f t="shared" si="12"/>
        <v>38742000</v>
      </c>
      <c r="J58" s="352" t="s">
        <v>237</v>
      </c>
      <c r="K58" s="351">
        <f t="shared" si="12"/>
        <v>2000</v>
      </c>
      <c r="L58" s="351">
        <f t="shared" si="12"/>
        <v>9533567</v>
      </c>
      <c r="M58" s="351">
        <f t="shared" si="12"/>
        <v>16251519</v>
      </c>
      <c r="N58" s="352" t="s">
        <v>237</v>
      </c>
      <c r="O58" s="352" t="s">
        <v>237</v>
      </c>
      <c r="P58" s="351">
        <f t="shared" si="12"/>
        <v>21801898</v>
      </c>
      <c r="Q58" s="351">
        <f t="shared" si="12"/>
        <v>1471173845</v>
      </c>
      <c r="R58" s="351">
        <f t="shared" si="12"/>
        <v>3845473</v>
      </c>
      <c r="S58" s="351">
        <f t="shared" si="12"/>
        <v>0</v>
      </c>
      <c r="T58" s="351">
        <f t="shared" si="12"/>
        <v>0</v>
      </c>
      <c r="U58" s="351">
        <f t="shared" si="12"/>
        <v>1475019318</v>
      </c>
      <c r="V58" s="341" t="s">
        <v>251</v>
      </c>
    </row>
    <row r="59" spans="1:22" s="147" customFormat="1" ht="15" customHeight="1" thickBot="1" thickTop="1">
      <c r="A59" s="311" t="s">
        <v>30</v>
      </c>
      <c r="B59" s="146">
        <f>SUM(B54,B58)</f>
        <v>25275548</v>
      </c>
      <c r="C59" s="146">
        <f>SUM(C54,C58)</f>
        <v>652877</v>
      </c>
      <c r="D59" s="146">
        <f aca="true" t="shared" si="13" ref="D59:U59">SUM(D54,D58)</f>
        <v>25928425</v>
      </c>
      <c r="E59" s="146">
        <f t="shared" si="13"/>
        <v>0</v>
      </c>
      <c r="F59" s="146">
        <f t="shared" si="13"/>
        <v>308006</v>
      </c>
      <c r="G59" s="146">
        <f t="shared" si="13"/>
        <v>308006</v>
      </c>
      <c r="H59" s="146">
        <f t="shared" si="13"/>
        <v>3215068654</v>
      </c>
      <c r="I59" s="146">
        <f t="shared" si="13"/>
        <v>2202689522</v>
      </c>
      <c r="J59" s="146">
        <f t="shared" si="13"/>
        <v>16415367284</v>
      </c>
      <c r="K59" s="146">
        <f t="shared" si="13"/>
        <v>242398</v>
      </c>
      <c r="L59" s="146">
        <f t="shared" si="13"/>
        <v>381367900</v>
      </c>
      <c r="M59" s="146">
        <f t="shared" si="13"/>
        <v>287284323</v>
      </c>
      <c r="N59" s="146">
        <f t="shared" si="13"/>
        <v>54731374</v>
      </c>
      <c r="O59" s="146">
        <f t="shared" si="13"/>
        <v>64880243</v>
      </c>
      <c r="P59" s="146">
        <f t="shared" si="13"/>
        <v>363131476</v>
      </c>
      <c r="Q59" s="146">
        <f t="shared" si="13"/>
        <v>88939280839</v>
      </c>
      <c r="R59" s="146">
        <f t="shared" si="13"/>
        <v>44767189</v>
      </c>
      <c r="S59" s="146">
        <f t="shared" si="13"/>
        <v>2658316031</v>
      </c>
      <c r="T59" s="146">
        <f t="shared" si="13"/>
        <v>203712</v>
      </c>
      <c r="U59" s="146">
        <f t="shared" si="13"/>
        <v>91642567771</v>
      </c>
      <c r="V59" s="315" t="s">
        <v>252</v>
      </c>
    </row>
  </sheetData>
  <sheetProtection/>
  <mergeCells count="39">
    <mergeCell ref="O34:O36"/>
    <mergeCell ref="P34:P36"/>
    <mergeCell ref="L34:N34"/>
    <mergeCell ref="V34:V36"/>
    <mergeCell ref="Q34:Q36"/>
    <mergeCell ref="R34:R36"/>
    <mergeCell ref="U34:U36"/>
    <mergeCell ref="S34:S36"/>
    <mergeCell ref="T34:T36"/>
    <mergeCell ref="A33:A36"/>
    <mergeCell ref="D35:D36"/>
    <mergeCell ref="G35:G36"/>
    <mergeCell ref="H34:H36"/>
    <mergeCell ref="B33:V33"/>
    <mergeCell ref="B34:D34"/>
    <mergeCell ref="E34:G34"/>
    <mergeCell ref="I34:K34"/>
    <mergeCell ref="K35:K36"/>
    <mergeCell ref="M35:M36"/>
    <mergeCell ref="A2:A6"/>
    <mergeCell ref="B3:B6"/>
    <mergeCell ref="C5:C6"/>
    <mergeCell ref="D5:D6"/>
    <mergeCell ref="B2:T2"/>
    <mergeCell ref="F5:F6"/>
    <mergeCell ref="H5:H6"/>
    <mergeCell ref="T3:T6"/>
    <mergeCell ref="M5:M6"/>
    <mergeCell ref="Q3:S4"/>
    <mergeCell ref="P4:P6"/>
    <mergeCell ref="O4:O6"/>
    <mergeCell ref="S5:S6"/>
    <mergeCell ref="C3:P3"/>
    <mergeCell ref="C4:M4"/>
    <mergeCell ref="E5:E6"/>
    <mergeCell ref="L5:L6"/>
    <mergeCell ref="I5:I6"/>
    <mergeCell ref="J5:J6"/>
    <mergeCell ref="K5:K6"/>
  </mergeCells>
  <printOptions/>
  <pageMargins left="0.787" right="0.787" top="0.87" bottom="0.71" header="0.512" footer="0.512"/>
  <pageSetup horizontalDpi="600" verticalDpi="600" orientation="landscape" paperSize="8" scale="57" r:id="rId1"/>
  <headerFooter alignWithMargins="0">
    <oddFooter>&amp;C52</oddFooter>
  </headerFooter>
  <ignoredErrors>
    <ignoredError sqref="E7 E8:E23 E25:E29" formulaRange="1"/>
    <ignoredError sqref="E24" formula="1" formulaRange="1"/>
    <ignoredError sqref="D54:U54 M24:S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0" zoomScaleSheetLayoutView="90" workbookViewId="0" topLeftCell="A1">
      <selection activeCell="O24" sqref="O24"/>
    </sheetView>
  </sheetViews>
  <sheetFormatPr defaultColWidth="8.796875" defaultRowHeight="14.25"/>
  <cols>
    <col min="1" max="1" width="11.59765625" style="0" customWidth="1"/>
    <col min="2" max="2" width="19" style="0" bestFit="1" customWidth="1"/>
    <col min="3" max="4" width="18.3984375" style="0" customWidth="1"/>
    <col min="5" max="10" width="18.69921875" style="0" customWidth="1"/>
    <col min="11" max="11" width="10.3984375" style="0" customWidth="1"/>
  </cols>
  <sheetData>
    <row r="1" spans="1:11" s="147" customFormat="1" ht="21.75" thickBot="1">
      <c r="A1" s="326" t="s">
        <v>76</v>
      </c>
      <c r="B1" s="326"/>
      <c r="C1" s="327"/>
      <c r="D1" s="327"/>
      <c r="E1" s="327"/>
      <c r="F1" s="327"/>
      <c r="G1" s="327"/>
      <c r="H1" s="327"/>
      <c r="I1" s="328" t="s">
        <v>41</v>
      </c>
      <c r="J1" s="327"/>
      <c r="K1" s="328" t="s">
        <v>1</v>
      </c>
    </row>
    <row r="2" spans="1:11" s="147" customFormat="1" ht="13.5">
      <c r="A2" s="426" t="s">
        <v>6</v>
      </c>
      <c r="B2" s="167"/>
      <c r="C2" s="168"/>
      <c r="D2" s="449" t="s">
        <v>235</v>
      </c>
      <c r="E2" s="151" t="s">
        <v>77</v>
      </c>
      <c r="F2" s="152"/>
      <c r="G2" s="152"/>
      <c r="H2" s="152"/>
      <c r="I2" s="152"/>
      <c r="J2" s="153"/>
      <c r="K2" s="450" t="s">
        <v>6</v>
      </c>
    </row>
    <row r="3" spans="1:11" s="147" customFormat="1" ht="13.5">
      <c r="A3" s="427"/>
      <c r="B3" s="155" t="s">
        <v>214</v>
      </c>
      <c r="C3" s="169" t="s">
        <v>78</v>
      </c>
      <c r="D3" s="447"/>
      <c r="E3" s="170" t="s">
        <v>79</v>
      </c>
      <c r="F3" s="118"/>
      <c r="G3" s="118"/>
      <c r="H3" s="118"/>
      <c r="I3" s="118"/>
      <c r="J3" s="156"/>
      <c r="K3" s="444"/>
    </row>
    <row r="4" spans="1:11" s="147" customFormat="1" ht="13.5">
      <c r="A4" s="427"/>
      <c r="B4" s="75" t="s">
        <v>215</v>
      </c>
      <c r="C4" s="171" t="s">
        <v>216</v>
      </c>
      <c r="D4" s="447"/>
      <c r="E4" s="117" t="s">
        <v>80</v>
      </c>
      <c r="F4" s="156"/>
      <c r="G4" s="117" t="s">
        <v>81</v>
      </c>
      <c r="H4" s="156"/>
      <c r="I4" s="156" t="s">
        <v>82</v>
      </c>
      <c r="J4" s="156"/>
      <c r="K4" s="444"/>
    </row>
    <row r="5" spans="1:11" s="147" customFormat="1" ht="13.5">
      <c r="A5" s="428"/>
      <c r="B5" s="172"/>
      <c r="C5" s="173"/>
      <c r="D5" s="448"/>
      <c r="E5" s="122" t="s">
        <v>83</v>
      </c>
      <c r="F5" s="122" t="s">
        <v>84</v>
      </c>
      <c r="G5" s="122" t="s">
        <v>83</v>
      </c>
      <c r="H5" s="122" t="s">
        <v>84</v>
      </c>
      <c r="I5" s="122" t="s">
        <v>83</v>
      </c>
      <c r="J5" s="122" t="s">
        <v>84</v>
      </c>
      <c r="K5" s="445"/>
    </row>
    <row r="6" spans="1:11" s="147" customFormat="1" ht="13.5" customHeight="1">
      <c r="A6" s="115" t="s">
        <v>16</v>
      </c>
      <c r="B6" s="274">
        <f>'第２表（その１）'!N36-'第２表（その２）'!Q37</f>
        <v>873559780</v>
      </c>
      <c r="C6" s="275">
        <f>'第２表（その１）'!R36-'第２表（その２）'!U37</f>
        <v>-1784765987</v>
      </c>
      <c r="D6" s="276">
        <v>18653737</v>
      </c>
      <c r="E6" s="276">
        <v>7904729553</v>
      </c>
      <c r="F6" s="276">
        <v>5334852357</v>
      </c>
      <c r="G6" s="276">
        <v>5355225748</v>
      </c>
      <c r="H6" s="276">
        <v>4890068171</v>
      </c>
      <c r="I6" s="276">
        <v>2549503805</v>
      </c>
      <c r="J6" s="277">
        <v>444784186</v>
      </c>
      <c r="K6" s="175" t="s">
        <v>16</v>
      </c>
    </row>
    <row r="7" spans="1:11" s="147" customFormat="1" ht="13.5" customHeight="1">
      <c r="A7" s="115" t="s">
        <v>17</v>
      </c>
      <c r="B7" s="274">
        <f>'第２表（その１）'!N37-'第２表（その２）'!Q38</f>
        <v>2365018</v>
      </c>
      <c r="C7" s="275">
        <f>'第２表（その１）'!R37-'第２表（その２）'!U38</f>
        <v>4746023</v>
      </c>
      <c r="D7" s="276">
        <v>10805392</v>
      </c>
      <c r="E7" s="276">
        <v>2341506373</v>
      </c>
      <c r="F7" s="276">
        <v>1258794849</v>
      </c>
      <c r="G7" s="276">
        <v>1237207697</v>
      </c>
      <c r="H7" s="276">
        <v>1110674442</v>
      </c>
      <c r="I7" s="276">
        <v>1104298676</v>
      </c>
      <c r="J7" s="277">
        <v>148120407</v>
      </c>
      <c r="K7" s="119" t="s">
        <v>17</v>
      </c>
    </row>
    <row r="8" spans="1:11" s="147" customFormat="1" ht="13.5" customHeight="1">
      <c r="A8" s="115" t="s">
        <v>18</v>
      </c>
      <c r="B8" s="274">
        <f>'第２表（その１）'!N38-'第２表（その２）'!Q39</f>
        <v>-46424614</v>
      </c>
      <c r="C8" s="275">
        <f>'第２表（その１）'!R38-'第２表（その２）'!U39</f>
        <v>3320558</v>
      </c>
      <c r="D8" s="276">
        <v>310921821</v>
      </c>
      <c r="E8" s="276">
        <v>812012591</v>
      </c>
      <c r="F8" s="276">
        <v>596023079</v>
      </c>
      <c r="G8" s="276">
        <v>595710962</v>
      </c>
      <c r="H8" s="276">
        <v>553624485</v>
      </c>
      <c r="I8" s="276">
        <v>216301629</v>
      </c>
      <c r="J8" s="277">
        <v>42398594</v>
      </c>
      <c r="K8" s="119" t="s">
        <v>18</v>
      </c>
    </row>
    <row r="9" spans="1:11" s="147" customFormat="1" ht="13.5" customHeight="1">
      <c r="A9" s="115" t="s">
        <v>19</v>
      </c>
      <c r="B9" s="274">
        <f>'第２表（その１）'!N39-'第２表（その２）'!Q40</f>
        <v>92122837</v>
      </c>
      <c r="C9" s="275">
        <f>'第２表（その１）'!R39-'第２表（その２）'!U40</f>
        <v>267697622</v>
      </c>
      <c r="D9" s="276">
        <v>57024575</v>
      </c>
      <c r="E9" s="276">
        <v>750034901</v>
      </c>
      <c r="F9" s="276">
        <v>674254188</v>
      </c>
      <c r="G9" s="276">
        <v>670782959</v>
      </c>
      <c r="H9" s="276">
        <v>643394210</v>
      </c>
      <c r="I9" s="276">
        <v>79251942</v>
      </c>
      <c r="J9" s="277">
        <v>30859978</v>
      </c>
      <c r="K9" s="119" t="s">
        <v>19</v>
      </c>
    </row>
    <row r="10" spans="1:11" s="147" customFormat="1" ht="13.5" customHeight="1">
      <c r="A10" s="134" t="s">
        <v>20</v>
      </c>
      <c r="B10" s="278">
        <f>'第２表（その１）'!N40-'第２表（その２）'!Q41</f>
        <v>52380598</v>
      </c>
      <c r="C10" s="279">
        <f>'第２表（その１）'!R40-'第２表（その２）'!U41</f>
        <v>152436770</v>
      </c>
      <c r="D10" s="280">
        <v>99922765</v>
      </c>
      <c r="E10" s="280">
        <v>494643901</v>
      </c>
      <c r="F10" s="280">
        <v>474969194</v>
      </c>
      <c r="G10" s="280">
        <v>472584638</v>
      </c>
      <c r="H10" s="280">
        <v>462099063</v>
      </c>
      <c r="I10" s="280">
        <v>22059263</v>
      </c>
      <c r="J10" s="281">
        <v>12870131</v>
      </c>
      <c r="K10" s="140" t="s">
        <v>20</v>
      </c>
    </row>
    <row r="11" spans="1:11" s="178" customFormat="1" ht="13.5" customHeight="1">
      <c r="A11" s="329" t="s">
        <v>21</v>
      </c>
      <c r="B11" s="282">
        <f>'第２表（その１）'!N41-'第２表（その２）'!Q42</f>
        <v>90106126</v>
      </c>
      <c r="C11" s="283">
        <f>'第２表（その１）'!R41-'第２表（その２）'!U42</f>
        <v>111694427</v>
      </c>
      <c r="D11" s="284">
        <v>900000</v>
      </c>
      <c r="E11" s="285">
        <v>1822427645</v>
      </c>
      <c r="F11" s="284">
        <v>1429056105</v>
      </c>
      <c r="G11" s="284">
        <v>1421332080</v>
      </c>
      <c r="H11" s="285">
        <v>1334499292</v>
      </c>
      <c r="I11" s="284">
        <v>401095565</v>
      </c>
      <c r="J11" s="286">
        <v>94556813</v>
      </c>
      <c r="K11" s="330" t="s">
        <v>21</v>
      </c>
    </row>
    <row r="12" spans="1:11" s="178" customFormat="1" ht="13.5" customHeight="1">
      <c r="A12" s="158" t="s">
        <v>122</v>
      </c>
      <c r="B12" s="287">
        <f>'第２表（その１）'!N42-'第２表（その２）'!Q43</f>
        <v>197873494</v>
      </c>
      <c r="C12" s="288">
        <f>'第２表（その１）'!R42-'第２表（その２）'!U43</f>
        <v>160169501</v>
      </c>
      <c r="D12" s="289">
        <v>231453000</v>
      </c>
      <c r="E12" s="277">
        <v>710884514</v>
      </c>
      <c r="F12" s="289">
        <v>614206581</v>
      </c>
      <c r="G12" s="289">
        <v>607616568</v>
      </c>
      <c r="H12" s="277">
        <v>576248842</v>
      </c>
      <c r="I12" s="289">
        <v>103267946</v>
      </c>
      <c r="J12" s="276">
        <v>37957739</v>
      </c>
      <c r="K12" s="330" t="s">
        <v>95</v>
      </c>
    </row>
    <row r="13" spans="1:11" s="178" customFormat="1" ht="13.5" customHeight="1">
      <c r="A13" s="158" t="s">
        <v>125</v>
      </c>
      <c r="B13" s="287">
        <f>'第２表（その１）'!N43-'第２表（その２）'!Q44</f>
        <v>2553641</v>
      </c>
      <c r="C13" s="288">
        <f>'第２表（その１）'!R43-'第２表（その２）'!U44</f>
        <v>3349846</v>
      </c>
      <c r="D13" s="289">
        <v>221003</v>
      </c>
      <c r="E13" s="277">
        <v>2072439455</v>
      </c>
      <c r="F13" s="289">
        <v>1477962664</v>
      </c>
      <c r="G13" s="289">
        <v>1476790794</v>
      </c>
      <c r="H13" s="277">
        <v>1381732030</v>
      </c>
      <c r="I13" s="289">
        <v>595648661</v>
      </c>
      <c r="J13" s="276">
        <v>96230634</v>
      </c>
      <c r="K13" s="330" t="s">
        <v>96</v>
      </c>
    </row>
    <row r="14" spans="1:11" s="178" customFormat="1" ht="13.5" customHeight="1">
      <c r="A14" s="158" t="s">
        <v>128</v>
      </c>
      <c r="B14" s="287">
        <f>'第２表（その１）'!N44-'第２表（その２）'!Q45</f>
        <v>32143173</v>
      </c>
      <c r="C14" s="288">
        <f>'第２表（その１）'!R44-'第２表（その２）'!U45</f>
        <v>239797871</v>
      </c>
      <c r="D14" s="289">
        <v>92887</v>
      </c>
      <c r="E14" s="277">
        <v>2146711926</v>
      </c>
      <c r="F14" s="289">
        <v>1779109274</v>
      </c>
      <c r="G14" s="289">
        <v>1772187223</v>
      </c>
      <c r="H14" s="277">
        <v>1684628288</v>
      </c>
      <c r="I14" s="289">
        <v>374524703</v>
      </c>
      <c r="J14" s="276">
        <v>94480986</v>
      </c>
      <c r="K14" s="330" t="s">
        <v>97</v>
      </c>
    </row>
    <row r="15" spans="1:11" s="147" customFormat="1" ht="13.5" customHeight="1">
      <c r="A15" s="331" t="s">
        <v>22</v>
      </c>
      <c r="B15" s="290">
        <f>'第２表（その１）'!N45-'第２表（その２）'!Q46</f>
        <v>-73961783</v>
      </c>
      <c r="C15" s="291">
        <f>'第２表（その１）'!R45-'第２表（その２）'!U46</f>
        <v>34752082</v>
      </c>
      <c r="D15" s="292">
        <v>30791</v>
      </c>
      <c r="E15" s="281">
        <v>361294517</v>
      </c>
      <c r="F15" s="292">
        <v>328961087</v>
      </c>
      <c r="G15" s="292">
        <v>323803577</v>
      </c>
      <c r="H15" s="281">
        <v>313570857</v>
      </c>
      <c r="I15" s="292">
        <v>37490940</v>
      </c>
      <c r="J15" s="280">
        <v>15390230</v>
      </c>
      <c r="K15" s="332" t="s">
        <v>22</v>
      </c>
    </row>
    <row r="16" spans="1:11" s="147" customFormat="1" ht="13.5" customHeight="1">
      <c r="A16" s="158" t="s">
        <v>23</v>
      </c>
      <c r="B16" s="287">
        <f>'第２表（その１）'!N46-'第２表（その２）'!Q47</f>
        <v>-11343628</v>
      </c>
      <c r="C16" s="288">
        <f>'第２表（その１）'!R46-'第２表（その２）'!U47</f>
        <v>11729671</v>
      </c>
      <c r="D16" s="289">
        <v>116579106</v>
      </c>
      <c r="E16" s="277">
        <v>43109492</v>
      </c>
      <c r="F16" s="289">
        <v>40506399</v>
      </c>
      <c r="G16" s="289">
        <v>40727344</v>
      </c>
      <c r="H16" s="277">
        <v>39965944</v>
      </c>
      <c r="I16" s="289">
        <v>2382148</v>
      </c>
      <c r="J16" s="276">
        <v>540455</v>
      </c>
      <c r="K16" s="330" t="s">
        <v>23</v>
      </c>
    </row>
    <row r="17" spans="1:11" s="147" customFormat="1" ht="13.5" customHeight="1">
      <c r="A17" s="158" t="s">
        <v>168</v>
      </c>
      <c r="B17" s="287">
        <f>'第２表（その１）'!N47-'第２表（その２）'!Q48</f>
        <v>-10449054</v>
      </c>
      <c r="C17" s="288">
        <f>'第２表（その１）'!R47-'第２表（その２）'!U48</f>
        <v>1098251</v>
      </c>
      <c r="D17" s="289">
        <v>198341893</v>
      </c>
      <c r="E17" s="277">
        <v>226961131</v>
      </c>
      <c r="F17" s="289">
        <v>214332768</v>
      </c>
      <c r="G17" s="289">
        <v>211169027</v>
      </c>
      <c r="H17" s="277">
        <v>205773169</v>
      </c>
      <c r="I17" s="289">
        <v>15792104</v>
      </c>
      <c r="J17" s="276">
        <v>8559599</v>
      </c>
      <c r="K17" s="330" t="s">
        <v>98</v>
      </c>
    </row>
    <row r="18" spans="1:11" s="147" customFormat="1" ht="13.5" customHeight="1">
      <c r="A18" s="158" t="s">
        <v>217</v>
      </c>
      <c r="B18" s="287">
        <f>'第２表（その１）'!N48-'第２表（その２）'!Q49</f>
        <v>-22183814</v>
      </c>
      <c r="C18" s="288">
        <f>'第２表（その１）'!R48-'第２表（その２）'!U49</f>
        <v>9270681</v>
      </c>
      <c r="D18" s="289">
        <v>0</v>
      </c>
      <c r="E18" s="277">
        <v>544283795</v>
      </c>
      <c r="F18" s="289">
        <v>453353056</v>
      </c>
      <c r="G18" s="289">
        <v>446811758</v>
      </c>
      <c r="H18" s="277">
        <v>428948307</v>
      </c>
      <c r="I18" s="289">
        <v>97472037</v>
      </c>
      <c r="J18" s="276">
        <v>24404749</v>
      </c>
      <c r="K18" s="330" t="s">
        <v>99</v>
      </c>
    </row>
    <row r="19" spans="1:11" s="147" customFormat="1" ht="13.5" customHeight="1">
      <c r="A19" s="158" t="s">
        <v>24</v>
      </c>
      <c r="B19" s="287">
        <f>'第２表（その１）'!N49-'第２表（その２）'!Q50</f>
        <v>-7020613</v>
      </c>
      <c r="C19" s="288">
        <f>'第２表（その１）'!R49-'第２表（その２）'!U50</f>
        <v>70134820</v>
      </c>
      <c r="D19" s="289">
        <v>77349147</v>
      </c>
      <c r="E19" s="277">
        <v>269359305</v>
      </c>
      <c r="F19" s="289">
        <v>225538120</v>
      </c>
      <c r="G19" s="289">
        <v>225213234</v>
      </c>
      <c r="H19" s="277">
        <v>216720555</v>
      </c>
      <c r="I19" s="289">
        <v>44146071</v>
      </c>
      <c r="J19" s="276">
        <v>8817565</v>
      </c>
      <c r="K19" s="330" t="s">
        <v>24</v>
      </c>
    </row>
    <row r="20" spans="1:11" s="147" customFormat="1" ht="13.5" customHeight="1">
      <c r="A20" s="331" t="s">
        <v>25</v>
      </c>
      <c r="B20" s="290">
        <f>'第２表（その１）'!N50-'第２表（その２）'!Q51</f>
        <v>976392</v>
      </c>
      <c r="C20" s="291">
        <f>'第２表（その１）'!R50-'第２表（その２）'!U51</f>
        <v>9226215</v>
      </c>
      <c r="D20" s="292">
        <v>167645207</v>
      </c>
      <c r="E20" s="281">
        <v>226776068</v>
      </c>
      <c r="F20" s="292">
        <v>192726749</v>
      </c>
      <c r="G20" s="292">
        <v>194666795</v>
      </c>
      <c r="H20" s="281">
        <v>184613834</v>
      </c>
      <c r="I20" s="292">
        <v>32109273</v>
      </c>
      <c r="J20" s="280">
        <v>8112915</v>
      </c>
      <c r="K20" s="332" t="s">
        <v>25</v>
      </c>
    </row>
    <row r="21" spans="1:11" s="147" customFormat="1" ht="13.5" customHeight="1">
      <c r="A21" s="158" t="s">
        <v>239</v>
      </c>
      <c r="B21" s="287">
        <f>'第２表（その１）'!N51-'第２表（その２）'!Q52</f>
        <v>111938</v>
      </c>
      <c r="C21" s="288">
        <f>'第２表（その１）'!R51-'第２表（その２）'!U52</f>
        <v>0</v>
      </c>
      <c r="D21" s="289">
        <v>245059846</v>
      </c>
      <c r="E21" s="277">
        <v>131795980</v>
      </c>
      <c r="F21" s="289">
        <v>122399313</v>
      </c>
      <c r="G21" s="289">
        <v>121473826</v>
      </c>
      <c r="H21" s="277">
        <v>119542524</v>
      </c>
      <c r="I21" s="289">
        <v>10322154</v>
      </c>
      <c r="J21" s="276">
        <v>2856789</v>
      </c>
      <c r="K21" s="330" t="s">
        <v>100</v>
      </c>
    </row>
    <row r="22" spans="1:11" s="147" customFormat="1" ht="13.5" customHeight="1">
      <c r="A22" s="158" t="s">
        <v>104</v>
      </c>
      <c r="B22" s="287">
        <f>'第２表（その１）'!N52-'第２表（その２）'!Q53</f>
        <v>80256389</v>
      </c>
      <c r="C22" s="288">
        <f>'第２表（その１）'!R52-'第２表（その２）'!U53</f>
        <v>115246816</v>
      </c>
      <c r="D22" s="289">
        <v>71517671</v>
      </c>
      <c r="E22" s="277">
        <v>353382970</v>
      </c>
      <c r="F22" s="289">
        <v>333982119</v>
      </c>
      <c r="G22" s="289">
        <v>332785358</v>
      </c>
      <c r="H22" s="277">
        <v>327106858</v>
      </c>
      <c r="I22" s="289">
        <v>20597612</v>
      </c>
      <c r="J22" s="276">
        <v>6875261</v>
      </c>
      <c r="K22" s="330" t="s">
        <v>101</v>
      </c>
    </row>
    <row r="23" spans="1:11" s="178" customFormat="1" ht="13.5" customHeight="1">
      <c r="A23" s="325" t="s">
        <v>240</v>
      </c>
      <c r="B23" s="293">
        <f>SUM(B6:B22)</f>
        <v>1253065880</v>
      </c>
      <c r="C23" s="294">
        <f aca="true" t="shared" si="0" ref="C23:J23">SUM(C6:C22)</f>
        <v>-590094833</v>
      </c>
      <c r="D23" s="293">
        <f t="shared" si="0"/>
        <v>1606518841</v>
      </c>
      <c r="E23" s="294">
        <f t="shared" si="0"/>
        <v>21212354117</v>
      </c>
      <c r="F23" s="293">
        <f t="shared" si="0"/>
        <v>15551027902</v>
      </c>
      <c r="G23" s="293">
        <f t="shared" si="0"/>
        <v>15506089588</v>
      </c>
      <c r="H23" s="294">
        <f t="shared" si="0"/>
        <v>14473210871</v>
      </c>
      <c r="I23" s="293">
        <f t="shared" si="0"/>
        <v>5706264529</v>
      </c>
      <c r="J23" s="295">
        <f t="shared" si="0"/>
        <v>1077817031</v>
      </c>
      <c r="K23" s="314" t="s">
        <v>250</v>
      </c>
    </row>
    <row r="24" spans="1:11" s="178" customFormat="1" ht="13.5" customHeight="1">
      <c r="A24" s="158" t="s">
        <v>26</v>
      </c>
      <c r="B24" s="287">
        <f>'第２表（その１）'!N54-'第２表（その２）'!Q55</f>
        <v>-90444495</v>
      </c>
      <c r="C24" s="288">
        <f>'第２表（その１）'!R54-'第２表（その２）'!U55</f>
        <v>145468972</v>
      </c>
      <c r="D24" s="289">
        <v>1057197100</v>
      </c>
      <c r="E24" s="277">
        <v>266443600</v>
      </c>
      <c r="F24" s="289">
        <v>266443600</v>
      </c>
      <c r="G24" s="289">
        <v>266443600</v>
      </c>
      <c r="H24" s="277">
        <v>266443600</v>
      </c>
      <c r="I24" s="296">
        <v>0</v>
      </c>
      <c r="J24" s="297">
        <v>0</v>
      </c>
      <c r="K24" s="330" t="s">
        <v>26</v>
      </c>
    </row>
    <row r="25" spans="1:11" s="178" customFormat="1" ht="13.5" customHeight="1">
      <c r="A25" s="158" t="s">
        <v>27</v>
      </c>
      <c r="B25" s="287">
        <f>'第２表（その１）'!N55-'第２表（その２）'!Q56</f>
        <v>-7029997</v>
      </c>
      <c r="C25" s="288">
        <f>'第２表（その１）'!R55-'第２表（その２）'!U56</f>
        <v>31901190</v>
      </c>
      <c r="D25" s="289">
        <v>148467263</v>
      </c>
      <c r="E25" s="277">
        <v>336617600</v>
      </c>
      <c r="F25" s="289">
        <v>336617600</v>
      </c>
      <c r="G25" s="289">
        <v>336491600</v>
      </c>
      <c r="H25" s="277">
        <v>336491600</v>
      </c>
      <c r="I25" s="296">
        <v>126000</v>
      </c>
      <c r="J25" s="297">
        <v>126000</v>
      </c>
      <c r="K25" s="330" t="s">
        <v>27</v>
      </c>
    </row>
    <row r="26" spans="1:11" s="178" customFormat="1" ht="13.5" customHeight="1">
      <c r="A26" s="134" t="s">
        <v>28</v>
      </c>
      <c r="B26" s="290">
        <f>'第２表（その１）'!N56-'第２表（その２）'!Q57</f>
        <v>-12927311</v>
      </c>
      <c r="C26" s="291">
        <f>'第２表（その１）'!R56-'第２表（その２）'!U57</f>
        <v>17444135</v>
      </c>
      <c r="D26" s="292">
        <v>186869500</v>
      </c>
      <c r="E26" s="281">
        <v>97435800</v>
      </c>
      <c r="F26" s="292">
        <v>97435800</v>
      </c>
      <c r="G26" s="292">
        <v>97435800</v>
      </c>
      <c r="H26" s="281">
        <v>97435800</v>
      </c>
      <c r="I26" s="298">
        <v>0</v>
      </c>
      <c r="J26" s="299">
        <v>0</v>
      </c>
      <c r="K26" s="140" t="s">
        <v>28</v>
      </c>
    </row>
    <row r="27" spans="1:11" s="178" customFormat="1" ht="13.5" customHeight="1" thickBot="1">
      <c r="A27" s="336" t="s">
        <v>29</v>
      </c>
      <c r="B27" s="337">
        <f>SUM(B24:B26)</f>
        <v>-110401803</v>
      </c>
      <c r="C27" s="338">
        <f aca="true" t="shared" si="1" ref="C27:I27">SUM(C24:C26)</f>
        <v>194814297</v>
      </c>
      <c r="D27" s="339">
        <f t="shared" si="1"/>
        <v>1392533863</v>
      </c>
      <c r="E27" s="338">
        <f t="shared" si="1"/>
        <v>700497000</v>
      </c>
      <c r="F27" s="339">
        <f t="shared" si="1"/>
        <v>700497000</v>
      </c>
      <c r="G27" s="339">
        <f t="shared" si="1"/>
        <v>700371000</v>
      </c>
      <c r="H27" s="338">
        <f t="shared" si="1"/>
        <v>700371000</v>
      </c>
      <c r="I27" s="339">
        <f t="shared" si="1"/>
        <v>126000</v>
      </c>
      <c r="J27" s="340">
        <f>SUM(J24:J26)</f>
        <v>126000</v>
      </c>
      <c r="K27" s="341" t="s">
        <v>251</v>
      </c>
    </row>
    <row r="28" spans="1:11" s="147" customFormat="1" ht="13.5" customHeight="1" thickBot="1" thickTop="1">
      <c r="A28" s="311" t="s">
        <v>30</v>
      </c>
      <c r="B28" s="333">
        <f>SUM(B27,B23)</f>
        <v>1142664077</v>
      </c>
      <c r="C28" s="333">
        <f>SUM(C27,C23)</f>
        <v>-395280536</v>
      </c>
      <c r="D28" s="333">
        <f aca="true" t="shared" si="2" ref="D28:I28">SUM(D27,D23)</f>
        <v>2999052704</v>
      </c>
      <c r="E28" s="334">
        <f t="shared" si="2"/>
        <v>21912851117</v>
      </c>
      <c r="F28" s="333">
        <f t="shared" si="2"/>
        <v>16251524902</v>
      </c>
      <c r="G28" s="335">
        <f t="shared" si="2"/>
        <v>16206460588</v>
      </c>
      <c r="H28" s="334">
        <f t="shared" si="2"/>
        <v>15173581871</v>
      </c>
      <c r="I28" s="333">
        <f t="shared" si="2"/>
        <v>5706390529</v>
      </c>
      <c r="J28" s="335">
        <f>SUM(J27,J23)</f>
        <v>1077943031</v>
      </c>
      <c r="K28" s="315" t="s">
        <v>252</v>
      </c>
    </row>
  </sheetData>
  <sheetProtection/>
  <mergeCells count="3">
    <mergeCell ref="A2:A5"/>
    <mergeCell ref="D2:D5"/>
    <mergeCell ref="K2:K5"/>
  </mergeCells>
  <printOptions/>
  <pageMargins left="1.11" right="0.75" top="0.95" bottom="0.68" header="0.5118110236220472" footer="0.5118110236220472"/>
  <pageSetup horizontalDpi="600" verticalDpi="600" orientation="landscape" paperSize="8" scale="95" r:id="rId1"/>
  <headerFooter alignWithMargins="0">
    <oddFooter>&amp;C53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85" zoomScaleSheetLayoutView="85" workbookViewId="0" topLeftCell="A1">
      <selection activeCell="O24" sqref="O24"/>
    </sheetView>
  </sheetViews>
  <sheetFormatPr defaultColWidth="8.796875" defaultRowHeight="14.25"/>
  <cols>
    <col min="1" max="1" width="10.59765625" style="0" customWidth="1"/>
    <col min="2" max="2" width="15.8984375" style="0" customWidth="1"/>
    <col min="3" max="3" width="17.19921875" style="0" bestFit="1" customWidth="1"/>
    <col min="4" max="4" width="14.5" style="0" customWidth="1"/>
    <col min="5" max="5" width="14.09765625" style="0" customWidth="1"/>
    <col min="6" max="6" width="15.8984375" style="0" customWidth="1"/>
    <col min="7" max="7" width="15.3984375" style="0" customWidth="1"/>
    <col min="8" max="8" width="16.69921875" style="0" bestFit="1" customWidth="1"/>
    <col min="9" max="9" width="15.09765625" style="0" customWidth="1"/>
    <col min="10" max="10" width="12.69921875" style="0" bestFit="1" customWidth="1"/>
    <col min="11" max="11" width="19.19921875" style="0" bestFit="1" customWidth="1"/>
    <col min="12" max="12" width="14.69921875" style="0" bestFit="1" customWidth="1"/>
    <col min="13" max="13" width="15.59765625" style="0" customWidth="1"/>
    <col min="14" max="14" width="10.3984375" style="0" customWidth="1"/>
  </cols>
  <sheetData>
    <row r="1" spans="1:14" ht="21.75" thickBot="1">
      <c r="A1" s="6" t="s">
        <v>85</v>
      </c>
      <c r="L1" s="7" t="s">
        <v>32</v>
      </c>
      <c r="N1" s="14" t="s">
        <v>1</v>
      </c>
    </row>
    <row r="2" spans="1:14" ht="13.5">
      <c r="A2" s="113"/>
      <c r="B2" s="432" t="s">
        <v>243</v>
      </c>
      <c r="C2" s="433"/>
      <c r="D2" s="433"/>
      <c r="E2" s="433"/>
      <c r="F2" s="451"/>
      <c r="G2" s="432" t="s">
        <v>244</v>
      </c>
      <c r="H2" s="433"/>
      <c r="I2" s="433"/>
      <c r="J2" s="433"/>
      <c r="K2" s="433"/>
      <c r="L2" s="433"/>
      <c r="M2" s="433"/>
      <c r="N2" s="114"/>
    </row>
    <row r="3" spans="1:14" ht="13.5">
      <c r="A3" s="115" t="s">
        <v>6</v>
      </c>
      <c r="B3" s="116" t="s">
        <v>43</v>
      </c>
      <c r="C3" s="116" t="s">
        <v>50</v>
      </c>
      <c r="D3" s="429" t="s">
        <v>58</v>
      </c>
      <c r="E3" s="429" t="s">
        <v>59</v>
      </c>
      <c r="F3" s="429" t="s">
        <v>86</v>
      </c>
      <c r="G3" s="117" t="s">
        <v>87</v>
      </c>
      <c r="H3" s="118"/>
      <c r="I3" s="118"/>
      <c r="J3" s="118"/>
      <c r="K3" s="118"/>
      <c r="L3" s="118"/>
      <c r="M3" s="118"/>
      <c r="N3" s="119" t="s">
        <v>6</v>
      </c>
    </row>
    <row r="4" spans="1:14" ht="13.5">
      <c r="A4" s="120"/>
      <c r="B4" s="121" t="s">
        <v>218</v>
      </c>
      <c r="C4" s="121" t="s">
        <v>56</v>
      </c>
      <c r="D4" s="430"/>
      <c r="E4" s="430"/>
      <c r="F4" s="430"/>
      <c r="G4" s="122" t="s">
        <v>50</v>
      </c>
      <c r="H4" s="122" t="s">
        <v>66</v>
      </c>
      <c r="I4" s="122" t="s">
        <v>67</v>
      </c>
      <c r="J4" s="123" t="s">
        <v>68</v>
      </c>
      <c r="K4" s="124" t="s">
        <v>219</v>
      </c>
      <c r="L4" s="121" t="s">
        <v>69</v>
      </c>
      <c r="M4" s="121" t="s">
        <v>37</v>
      </c>
      <c r="N4" s="125"/>
    </row>
    <row r="5" spans="1:14" ht="13.5" customHeight="1">
      <c r="A5" s="115" t="s">
        <v>16</v>
      </c>
      <c r="B5" s="126">
        <v>137916757</v>
      </c>
      <c r="C5" s="126">
        <v>529423840</v>
      </c>
      <c r="D5" s="126">
        <v>0</v>
      </c>
      <c r="E5" s="126">
        <v>5763519</v>
      </c>
      <c r="F5" s="127">
        <f>SUM(B5:E5)</f>
        <v>673104116</v>
      </c>
      <c r="G5" s="126">
        <v>471153964</v>
      </c>
      <c r="H5" s="126">
        <v>5485672</v>
      </c>
      <c r="I5" s="127">
        <f>SUM(G5:H5)</f>
        <v>476639636</v>
      </c>
      <c r="J5" s="128">
        <v>76666473</v>
      </c>
      <c r="K5" s="129">
        <v>56719</v>
      </c>
      <c r="L5" s="130">
        <v>0</v>
      </c>
      <c r="M5" s="127">
        <f>SUM(I5,J5,K5,L5)</f>
        <v>553362828</v>
      </c>
      <c r="N5" s="119" t="s">
        <v>16</v>
      </c>
    </row>
    <row r="6" spans="1:14" ht="13.5" customHeight="1">
      <c r="A6" s="115" t="s">
        <v>17</v>
      </c>
      <c r="B6" s="126">
        <v>40649827</v>
      </c>
      <c r="C6" s="126">
        <v>154562593</v>
      </c>
      <c r="D6" s="126">
        <v>0</v>
      </c>
      <c r="E6" s="126">
        <v>130038</v>
      </c>
      <c r="F6" s="127">
        <f aca="true" t="shared" si="0" ref="F6:F21">SUM(B6:E6)</f>
        <v>195342458</v>
      </c>
      <c r="G6" s="126">
        <v>145220748</v>
      </c>
      <c r="H6" s="126">
        <v>1037025</v>
      </c>
      <c r="I6" s="127">
        <f aca="true" t="shared" si="1" ref="I6:I21">SUM(G6:H6)</f>
        <v>146257773</v>
      </c>
      <c r="J6" s="131">
        <v>23455050</v>
      </c>
      <c r="K6" s="132">
        <v>0</v>
      </c>
      <c r="L6" s="133">
        <v>0</v>
      </c>
      <c r="M6" s="127">
        <f aca="true" t="shared" si="2" ref="M6:M21">SUM(I6,J6,K6,L6)</f>
        <v>169712823</v>
      </c>
      <c r="N6" s="119" t="s">
        <v>17</v>
      </c>
    </row>
    <row r="7" spans="1:14" ht="13.5" customHeight="1">
      <c r="A7" s="115" t="s">
        <v>18</v>
      </c>
      <c r="B7" s="126">
        <v>18039974</v>
      </c>
      <c r="C7" s="126">
        <v>86998854</v>
      </c>
      <c r="D7" s="126">
        <v>0</v>
      </c>
      <c r="E7" s="126">
        <v>191694</v>
      </c>
      <c r="F7" s="127">
        <f t="shared" si="0"/>
        <v>105230522</v>
      </c>
      <c r="G7" s="126">
        <v>77897934</v>
      </c>
      <c r="H7" s="126">
        <v>847471</v>
      </c>
      <c r="I7" s="127">
        <f t="shared" si="1"/>
        <v>78745405</v>
      </c>
      <c r="J7" s="131">
        <v>15375629</v>
      </c>
      <c r="K7" s="132">
        <v>0</v>
      </c>
      <c r="L7" s="133">
        <v>0</v>
      </c>
      <c r="M7" s="127">
        <f t="shared" si="2"/>
        <v>94121034</v>
      </c>
      <c r="N7" s="119" t="s">
        <v>18</v>
      </c>
    </row>
    <row r="8" spans="1:14" ht="13.5" customHeight="1">
      <c r="A8" s="115" t="s">
        <v>19</v>
      </c>
      <c r="B8" s="126">
        <v>25603104</v>
      </c>
      <c r="C8" s="126">
        <v>138700000</v>
      </c>
      <c r="D8" s="126">
        <v>0</v>
      </c>
      <c r="E8" s="126">
        <v>789608</v>
      </c>
      <c r="F8" s="127">
        <f t="shared" si="0"/>
        <v>165092712</v>
      </c>
      <c r="G8" s="126">
        <v>95518567</v>
      </c>
      <c r="H8" s="126">
        <v>1046821</v>
      </c>
      <c r="I8" s="127">
        <f t="shared" si="1"/>
        <v>96565388</v>
      </c>
      <c r="J8" s="131">
        <v>16535194</v>
      </c>
      <c r="K8" s="132">
        <v>8931</v>
      </c>
      <c r="L8" s="133">
        <v>0</v>
      </c>
      <c r="M8" s="127">
        <f t="shared" si="2"/>
        <v>113109513</v>
      </c>
      <c r="N8" s="119" t="s">
        <v>19</v>
      </c>
    </row>
    <row r="9" spans="1:14" ht="13.5" customHeight="1">
      <c r="A9" s="134" t="s">
        <v>20</v>
      </c>
      <c r="B9" s="135">
        <v>21548381</v>
      </c>
      <c r="C9" s="135">
        <v>138778349</v>
      </c>
      <c r="D9" s="135">
        <v>0</v>
      </c>
      <c r="E9" s="135">
        <v>475515</v>
      </c>
      <c r="F9" s="136">
        <f t="shared" si="0"/>
        <v>160802245</v>
      </c>
      <c r="G9" s="135">
        <v>94611628</v>
      </c>
      <c r="H9" s="135">
        <v>563658</v>
      </c>
      <c r="I9" s="136">
        <f t="shared" si="1"/>
        <v>95175286</v>
      </c>
      <c r="J9" s="137">
        <v>17703779</v>
      </c>
      <c r="K9" s="138">
        <v>0</v>
      </c>
      <c r="L9" s="139">
        <v>0</v>
      </c>
      <c r="M9" s="127">
        <f t="shared" si="2"/>
        <v>112879065</v>
      </c>
      <c r="N9" s="140" t="s">
        <v>20</v>
      </c>
    </row>
    <row r="10" spans="1:14" s="4" customFormat="1" ht="13.5" customHeight="1">
      <c r="A10" s="115" t="s">
        <v>21</v>
      </c>
      <c r="B10" s="126">
        <v>34953960</v>
      </c>
      <c r="C10" s="126">
        <v>182244317</v>
      </c>
      <c r="D10" s="126">
        <v>0</v>
      </c>
      <c r="E10" s="126">
        <v>360733</v>
      </c>
      <c r="F10" s="127">
        <f t="shared" si="0"/>
        <v>217559010</v>
      </c>
      <c r="G10" s="126">
        <v>166843718</v>
      </c>
      <c r="H10" s="126">
        <v>1750975</v>
      </c>
      <c r="I10" s="127">
        <f t="shared" si="1"/>
        <v>168594693</v>
      </c>
      <c r="J10" s="128">
        <v>31959549</v>
      </c>
      <c r="K10" s="129">
        <v>646</v>
      </c>
      <c r="L10" s="133">
        <v>0</v>
      </c>
      <c r="M10" s="141">
        <f t="shared" si="2"/>
        <v>200554888</v>
      </c>
      <c r="N10" s="119" t="s">
        <v>21</v>
      </c>
    </row>
    <row r="11" spans="1:14" s="4" customFormat="1" ht="13.5" customHeight="1">
      <c r="A11" s="115" t="s">
        <v>122</v>
      </c>
      <c r="B11" s="126">
        <v>23258962</v>
      </c>
      <c r="C11" s="126">
        <v>96887464</v>
      </c>
      <c r="D11" s="126">
        <v>0</v>
      </c>
      <c r="E11" s="126">
        <v>980</v>
      </c>
      <c r="F11" s="127">
        <f t="shared" si="0"/>
        <v>120147406</v>
      </c>
      <c r="G11" s="126">
        <v>100245732</v>
      </c>
      <c r="H11" s="126">
        <v>856215</v>
      </c>
      <c r="I11" s="127">
        <f t="shared" si="1"/>
        <v>101101947</v>
      </c>
      <c r="J11" s="131">
        <v>15814099</v>
      </c>
      <c r="K11" s="132">
        <v>0</v>
      </c>
      <c r="L11" s="133">
        <v>0</v>
      </c>
      <c r="M11" s="127">
        <f t="shared" si="2"/>
        <v>116916046</v>
      </c>
      <c r="N11" s="119" t="s">
        <v>95</v>
      </c>
    </row>
    <row r="12" spans="1:14" s="4" customFormat="1" ht="13.5" customHeight="1">
      <c r="A12" s="115" t="s">
        <v>125</v>
      </c>
      <c r="B12" s="126">
        <v>48702860</v>
      </c>
      <c r="C12" s="126">
        <v>243431148</v>
      </c>
      <c r="D12" s="126">
        <v>0</v>
      </c>
      <c r="E12" s="126">
        <v>379992</v>
      </c>
      <c r="F12" s="127">
        <f t="shared" si="0"/>
        <v>292514000</v>
      </c>
      <c r="G12" s="126">
        <v>212928267</v>
      </c>
      <c r="H12" s="126">
        <v>2139557</v>
      </c>
      <c r="I12" s="127">
        <f t="shared" si="1"/>
        <v>215067824</v>
      </c>
      <c r="J12" s="131">
        <v>37942829</v>
      </c>
      <c r="K12" s="132">
        <v>0</v>
      </c>
      <c r="L12" s="133">
        <v>0</v>
      </c>
      <c r="M12" s="127">
        <f t="shared" si="2"/>
        <v>253010653</v>
      </c>
      <c r="N12" s="119" t="s">
        <v>96</v>
      </c>
    </row>
    <row r="13" spans="1:14" s="4" customFormat="1" ht="13.5" customHeight="1">
      <c r="A13" s="115" t="s">
        <v>128</v>
      </c>
      <c r="B13" s="126">
        <v>61945238</v>
      </c>
      <c r="C13" s="126">
        <v>293420099</v>
      </c>
      <c r="D13" s="126">
        <v>0</v>
      </c>
      <c r="E13" s="126">
        <v>29574887</v>
      </c>
      <c r="F13" s="127">
        <f t="shared" si="0"/>
        <v>384940224</v>
      </c>
      <c r="G13" s="126">
        <v>238100236</v>
      </c>
      <c r="H13" s="126">
        <v>1748473</v>
      </c>
      <c r="I13" s="127">
        <f t="shared" si="1"/>
        <v>239848709</v>
      </c>
      <c r="J13" s="131">
        <v>45988143</v>
      </c>
      <c r="K13" s="132">
        <v>0</v>
      </c>
      <c r="L13" s="133">
        <v>0</v>
      </c>
      <c r="M13" s="127">
        <f t="shared" si="2"/>
        <v>285836852</v>
      </c>
      <c r="N13" s="119" t="s">
        <v>97</v>
      </c>
    </row>
    <row r="14" spans="1:14" ht="13.5" customHeight="1">
      <c r="A14" s="134" t="s">
        <v>22</v>
      </c>
      <c r="B14" s="135">
        <v>10127986</v>
      </c>
      <c r="C14" s="135">
        <v>45451000</v>
      </c>
      <c r="D14" s="135">
        <v>0</v>
      </c>
      <c r="E14" s="135">
        <v>1456</v>
      </c>
      <c r="F14" s="136">
        <f t="shared" si="0"/>
        <v>55580442</v>
      </c>
      <c r="G14" s="135">
        <v>36667815</v>
      </c>
      <c r="H14" s="135">
        <v>382952</v>
      </c>
      <c r="I14" s="136">
        <f t="shared" si="1"/>
        <v>37050767</v>
      </c>
      <c r="J14" s="137">
        <v>4106242</v>
      </c>
      <c r="K14" s="138">
        <v>0</v>
      </c>
      <c r="L14" s="139">
        <v>0</v>
      </c>
      <c r="M14" s="142">
        <f t="shared" si="2"/>
        <v>41157009</v>
      </c>
      <c r="N14" s="140" t="s">
        <v>22</v>
      </c>
    </row>
    <row r="15" spans="1:14" ht="13.5" customHeight="1">
      <c r="A15" s="115" t="s">
        <v>23</v>
      </c>
      <c r="B15" s="126">
        <v>582583</v>
      </c>
      <c r="C15" s="126">
        <v>11903275</v>
      </c>
      <c r="D15" s="126">
        <v>0</v>
      </c>
      <c r="E15" s="126">
        <v>0</v>
      </c>
      <c r="F15" s="127">
        <f t="shared" si="0"/>
        <v>12485858</v>
      </c>
      <c r="G15" s="126">
        <v>3703120</v>
      </c>
      <c r="H15" s="126">
        <v>63598</v>
      </c>
      <c r="I15" s="127">
        <f t="shared" si="1"/>
        <v>3766718</v>
      </c>
      <c r="J15" s="128">
        <v>262776</v>
      </c>
      <c r="K15" s="129">
        <v>0</v>
      </c>
      <c r="L15" s="133">
        <v>0</v>
      </c>
      <c r="M15" s="127">
        <f t="shared" si="2"/>
        <v>4029494</v>
      </c>
      <c r="N15" s="119" t="s">
        <v>23</v>
      </c>
    </row>
    <row r="16" spans="1:14" ht="13.5" customHeight="1">
      <c r="A16" s="115" t="s">
        <v>134</v>
      </c>
      <c r="B16" s="126">
        <v>7284392</v>
      </c>
      <c r="C16" s="126">
        <v>41758872</v>
      </c>
      <c r="D16" s="126">
        <v>0</v>
      </c>
      <c r="E16" s="126">
        <v>0</v>
      </c>
      <c r="F16" s="127">
        <f t="shared" si="0"/>
        <v>49043264</v>
      </c>
      <c r="G16" s="126">
        <v>26211061</v>
      </c>
      <c r="H16" s="126">
        <v>118495</v>
      </c>
      <c r="I16" s="127">
        <f t="shared" si="1"/>
        <v>26329556</v>
      </c>
      <c r="J16" s="131">
        <v>3387409</v>
      </c>
      <c r="K16" s="132">
        <v>0</v>
      </c>
      <c r="L16" s="133">
        <v>0</v>
      </c>
      <c r="M16" s="127">
        <f t="shared" si="2"/>
        <v>29716965</v>
      </c>
      <c r="N16" s="119" t="s">
        <v>98</v>
      </c>
    </row>
    <row r="17" spans="1:14" ht="13.5" customHeight="1">
      <c r="A17" s="115" t="s">
        <v>137</v>
      </c>
      <c r="B17" s="126">
        <v>16716828</v>
      </c>
      <c r="C17" s="126">
        <v>87714631</v>
      </c>
      <c r="D17" s="126">
        <v>0</v>
      </c>
      <c r="E17" s="126">
        <v>5667031</v>
      </c>
      <c r="F17" s="127">
        <f t="shared" si="0"/>
        <v>110098490</v>
      </c>
      <c r="G17" s="126">
        <v>79567429</v>
      </c>
      <c r="H17" s="126">
        <v>326470</v>
      </c>
      <c r="I17" s="127">
        <f t="shared" si="1"/>
        <v>79893899</v>
      </c>
      <c r="J17" s="131">
        <v>14969567</v>
      </c>
      <c r="K17" s="132">
        <v>0</v>
      </c>
      <c r="L17" s="133">
        <v>0</v>
      </c>
      <c r="M17" s="127">
        <f t="shared" si="2"/>
        <v>94863466</v>
      </c>
      <c r="N17" s="119" t="s">
        <v>99</v>
      </c>
    </row>
    <row r="18" spans="1:14" ht="13.5" customHeight="1">
      <c r="A18" s="115" t="s">
        <v>24</v>
      </c>
      <c r="B18" s="126">
        <v>7357888</v>
      </c>
      <c r="C18" s="126">
        <v>47058985</v>
      </c>
      <c r="D18" s="126">
        <v>64906312</v>
      </c>
      <c r="E18" s="126">
        <v>1849298</v>
      </c>
      <c r="F18" s="127">
        <f t="shared" si="0"/>
        <v>121172483</v>
      </c>
      <c r="G18" s="126">
        <v>39769906</v>
      </c>
      <c r="H18" s="126">
        <v>107857</v>
      </c>
      <c r="I18" s="127">
        <f t="shared" si="1"/>
        <v>39877763</v>
      </c>
      <c r="J18" s="131">
        <v>7440630</v>
      </c>
      <c r="K18" s="132">
        <v>0</v>
      </c>
      <c r="L18" s="133">
        <v>0</v>
      </c>
      <c r="M18" s="127">
        <f t="shared" si="2"/>
        <v>47318393</v>
      </c>
      <c r="N18" s="119" t="s">
        <v>24</v>
      </c>
    </row>
    <row r="19" spans="1:14" ht="13.5" customHeight="1">
      <c r="A19" s="134" t="s">
        <v>25</v>
      </c>
      <c r="B19" s="135">
        <v>6072722</v>
      </c>
      <c r="C19" s="135">
        <v>55714000</v>
      </c>
      <c r="D19" s="135">
        <v>8249823</v>
      </c>
      <c r="E19" s="135">
        <v>0</v>
      </c>
      <c r="F19" s="136">
        <f t="shared" si="0"/>
        <v>70036545</v>
      </c>
      <c r="G19" s="135">
        <v>36911499</v>
      </c>
      <c r="H19" s="135">
        <v>314849</v>
      </c>
      <c r="I19" s="136">
        <f t="shared" si="1"/>
        <v>37226348</v>
      </c>
      <c r="J19" s="137">
        <v>7751499</v>
      </c>
      <c r="K19" s="138">
        <v>0</v>
      </c>
      <c r="L19" s="139">
        <v>0</v>
      </c>
      <c r="M19" s="127">
        <f t="shared" si="2"/>
        <v>44977847</v>
      </c>
      <c r="N19" s="140" t="s">
        <v>25</v>
      </c>
    </row>
    <row r="20" spans="1:14" ht="13.5" customHeight="1">
      <c r="A20" s="115" t="s">
        <v>239</v>
      </c>
      <c r="B20" s="126">
        <v>3376470</v>
      </c>
      <c r="C20" s="126">
        <v>28799672</v>
      </c>
      <c r="D20" s="126">
        <v>0</v>
      </c>
      <c r="E20" s="126">
        <v>26000</v>
      </c>
      <c r="F20" s="127">
        <f t="shared" si="0"/>
        <v>32202142</v>
      </c>
      <c r="G20" s="126">
        <v>29323230</v>
      </c>
      <c r="H20" s="126">
        <v>210155</v>
      </c>
      <c r="I20" s="127">
        <f t="shared" si="1"/>
        <v>29533385</v>
      </c>
      <c r="J20" s="128">
        <v>6404734</v>
      </c>
      <c r="K20" s="129">
        <v>32729</v>
      </c>
      <c r="L20" s="133">
        <v>0</v>
      </c>
      <c r="M20" s="141">
        <f t="shared" si="2"/>
        <v>35970848</v>
      </c>
      <c r="N20" s="119" t="s">
        <v>100</v>
      </c>
    </row>
    <row r="21" spans="1:14" ht="13.5" customHeight="1">
      <c r="A21" s="115" t="s">
        <v>104</v>
      </c>
      <c r="B21" s="126">
        <v>9009043</v>
      </c>
      <c r="C21" s="126">
        <v>59789000</v>
      </c>
      <c r="D21" s="126">
        <v>0</v>
      </c>
      <c r="E21" s="126">
        <v>0</v>
      </c>
      <c r="F21" s="127">
        <f t="shared" si="0"/>
        <v>68798043</v>
      </c>
      <c r="G21" s="126">
        <v>45711348</v>
      </c>
      <c r="H21" s="126">
        <v>299635</v>
      </c>
      <c r="I21" s="127">
        <f t="shared" si="1"/>
        <v>46010983</v>
      </c>
      <c r="J21" s="137">
        <v>8797204</v>
      </c>
      <c r="K21" s="138">
        <v>14372</v>
      </c>
      <c r="L21" s="133">
        <v>0</v>
      </c>
      <c r="M21" s="127">
        <f t="shared" si="2"/>
        <v>54822559</v>
      </c>
      <c r="N21" s="119" t="s">
        <v>101</v>
      </c>
    </row>
    <row r="22" spans="1:14" ht="13.5" customHeight="1">
      <c r="A22" s="308" t="s">
        <v>240</v>
      </c>
      <c r="B22" s="143">
        <f>SUM(B5:B21)</f>
        <v>473146975</v>
      </c>
      <c r="C22" s="143">
        <f aca="true" t="shared" si="3" ref="C22:M22">SUM(C5:C21)</f>
        <v>2242636099</v>
      </c>
      <c r="D22" s="143">
        <f t="shared" si="3"/>
        <v>73156135</v>
      </c>
      <c r="E22" s="143">
        <f t="shared" si="3"/>
        <v>45210751</v>
      </c>
      <c r="F22" s="143">
        <f t="shared" si="3"/>
        <v>2834149960</v>
      </c>
      <c r="G22" s="143">
        <f t="shared" si="3"/>
        <v>1900386202</v>
      </c>
      <c r="H22" s="143">
        <f t="shared" si="3"/>
        <v>17299878</v>
      </c>
      <c r="I22" s="143">
        <f t="shared" si="3"/>
        <v>1917686080</v>
      </c>
      <c r="J22" s="143">
        <f t="shared" si="3"/>
        <v>334560806</v>
      </c>
      <c r="K22" s="143">
        <f t="shared" si="3"/>
        <v>113397</v>
      </c>
      <c r="L22" s="143">
        <f t="shared" si="3"/>
        <v>0</v>
      </c>
      <c r="M22" s="143">
        <f t="shared" si="3"/>
        <v>2252360283</v>
      </c>
      <c r="N22" s="314" t="s">
        <v>250</v>
      </c>
    </row>
    <row r="23" spans="1:14" ht="13.5" customHeight="1">
      <c r="A23" s="115" t="s">
        <v>26</v>
      </c>
      <c r="B23" s="144" t="s">
        <v>241</v>
      </c>
      <c r="C23" s="144" t="s">
        <v>241</v>
      </c>
      <c r="D23" s="144" t="s">
        <v>241</v>
      </c>
      <c r="E23" s="144" t="s">
        <v>241</v>
      </c>
      <c r="F23" s="144" t="s">
        <v>241</v>
      </c>
      <c r="G23" s="144" t="s">
        <v>241</v>
      </c>
      <c r="H23" s="144" t="s">
        <v>241</v>
      </c>
      <c r="I23" s="144" t="s">
        <v>241</v>
      </c>
      <c r="J23" s="144" t="s">
        <v>241</v>
      </c>
      <c r="K23" s="144" t="s">
        <v>241</v>
      </c>
      <c r="L23" s="144" t="s">
        <v>241</v>
      </c>
      <c r="M23" s="144" t="s">
        <v>241</v>
      </c>
      <c r="N23" s="119" t="s">
        <v>26</v>
      </c>
    </row>
    <row r="24" spans="1:14" ht="13.5" customHeight="1">
      <c r="A24" s="115" t="s">
        <v>27</v>
      </c>
      <c r="B24" s="144" t="s">
        <v>241</v>
      </c>
      <c r="C24" s="144" t="s">
        <v>241</v>
      </c>
      <c r="D24" s="144" t="s">
        <v>241</v>
      </c>
      <c r="E24" s="144" t="s">
        <v>241</v>
      </c>
      <c r="F24" s="144" t="s">
        <v>241</v>
      </c>
      <c r="G24" s="144" t="s">
        <v>241</v>
      </c>
      <c r="H24" s="144" t="s">
        <v>241</v>
      </c>
      <c r="I24" s="144" t="s">
        <v>241</v>
      </c>
      <c r="J24" s="144" t="s">
        <v>241</v>
      </c>
      <c r="K24" s="144" t="s">
        <v>241</v>
      </c>
      <c r="L24" s="144" t="s">
        <v>241</v>
      </c>
      <c r="M24" s="144" t="s">
        <v>241</v>
      </c>
      <c r="N24" s="119" t="s">
        <v>27</v>
      </c>
    </row>
    <row r="25" spans="1:14" s="4" customFormat="1" ht="13.5" customHeight="1">
      <c r="A25" s="115" t="s">
        <v>28</v>
      </c>
      <c r="B25" s="144" t="s">
        <v>241</v>
      </c>
      <c r="C25" s="144" t="s">
        <v>241</v>
      </c>
      <c r="D25" s="144" t="s">
        <v>241</v>
      </c>
      <c r="E25" s="144" t="s">
        <v>241</v>
      </c>
      <c r="F25" s="144" t="s">
        <v>241</v>
      </c>
      <c r="G25" s="144" t="s">
        <v>241</v>
      </c>
      <c r="H25" s="144" t="s">
        <v>241</v>
      </c>
      <c r="I25" s="144" t="s">
        <v>241</v>
      </c>
      <c r="J25" s="144" t="s">
        <v>241</v>
      </c>
      <c r="K25" s="144" t="s">
        <v>241</v>
      </c>
      <c r="L25" s="144" t="s">
        <v>241</v>
      </c>
      <c r="M25" s="144" t="s">
        <v>241</v>
      </c>
      <c r="N25" s="119" t="s">
        <v>28</v>
      </c>
    </row>
    <row r="26" spans="1:14" s="4" customFormat="1" ht="13.5" customHeight="1" thickBot="1">
      <c r="A26" s="353" t="s">
        <v>29</v>
      </c>
      <c r="B26" s="354" t="s">
        <v>242</v>
      </c>
      <c r="C26" s="354" t="s">
        <v>242</v>
      </c>
      <c r="D26" s="354" t="s">
        <v>242</v>
      </c>
      <c r="E26" s="354" t="s">
        <v>242</v>
      </c>
      <c r="F26" s="354" t="s">
        <v>242</v>
      </c>
      <c r="G26" s="354" t="s">
        <v>242</v>
      </c>
      <c r="H26" s="355" t="s">
        <v>242</v>
      </c>
      <c r="I26" s="356" t="s">
        <v>242</v>
      </c>
      <c r="J26" s="356" t="s">
        <v>242</v>
      </c>
      <c r="K26" s="356" t="s">
        <v>242</v>
      </c>
      <c r="L26" s="356" t="s">
        <v>242</v>
      </c>
      <c r="M26" s="356" t="s">
        <v>242</v>
      </c>
      <c r="N26" s="357" t="s">
        <v>251</v>
      </c>
    </row>
    <row r="27" spans="1:14" ht="13.5" customHeight="1" thickBot="1" thickTop="1">
      <c r="A27" s="311" t="s">
        <v>30</v>
      </c>
      <c r="B27" s="323">
        <f>SUM(B22)</f>
        <v>473146975</v>
      </c>
      <c r="C27" s="312">
        <f aca="true" t="shared" si="4" ref="C27:M27">SUM(C22)</f>
        <v>2242636099</v>
      </c>
      <c r="D27" s="312">
        <f t="shared" si="4"/>
        <v>73156135</v>
      </c>
      <c r="E27" s="323">
        <f t="shared" si="4"/>
        <v>45210751</v>
      </c>
      <c r="F27" s="323">
        <f t="shared" si="4"/>
        <v>2834149960</v>
      </c>
      <c r="G27" s="323">
        <f t="shared" si="4"/>
        <v>1900386202</v>
      </c>
      <c r="H27" s="312">
        <f t="shared" si="4"/>
        <v>17299878</v>
      </c>
      <c r="I27" s="324">
        <f t="shared" si="4"/>
        <v>1917686080</v>
      </c>
      <c r="J27" s="324">
        <f t="shared" si="4"/>
        <v>334560806</v>
      </c>
      <c r="K27" s="324">
        <f t="shared" si="4"/>
        <v>113397</v>
      </c>
      <c r="L27" s="312">
        <f t="shared" si="4"/>
        <v>0</v>
      </c>
      <c r="M27" s="312">
        <f t="shared" si="4"/>
        <v>2252360283</v>
      </c>
      <c r="N27" s="315" t="s">
        <v>252</v>
      </c>
    </row>
    <row r="28" spans="1:14" ht="13.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7"/>
    </row>
    <row r="29" spans="1:14" ht="13.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4" ht="21.75" thickBot="1">
      <c r="A30" s="6" t="s">
        <v>220</v>
      </c>
      <c r="B30" s="147"/>
      <c r="C30" s="147"/>
      <c r="D30" s="147"/>
      <c r="E30" s="147"/>
      <c r="F30" s="147"/>
      <c r="G30" s="147"/>
      <c r="H30" s="149"/>
      <c r="I30" s="147"/>
      <c r="J30" s="150"/>
      <c r="K30" s="147"/>
      <c r="L30" s="150" t="s">
        <v>1</v>
      </c>
      <c r="M30" s="147"/>
      <c r="N30" s="147"/>
    </row>
    <row r="31" spans="1:14" ht="13.5">
      <c r="A31" s="426" t="s">
        <v>6</v>
      </c>
      <c r="B31" s="452" t="s">
        <v>75</v>
      </c>
      <c r="C31" s="453"/>
      <c r="D31" s="454"/>
      <c r="E31" s="455" t="s">
        <v>221</v>
      </c>
      <c r="F31" s="151" t="s">
        <v>88</v>
      </c>
      <c r="G31" s="152"/>
      <c r="H31" s="152"/>
      <c r="I31" s="152"/>
      <c r="J31" s="152"/>
      <c r="K31" s="153"/>
      <c r="L31" s="450" t="s">
        <v>223</v>
      </c>
      <c r="M31" s="154"/>
      <c r="N31" s="147"/>
    </row>
    <row r="32" spans="1:14" ht="13.5">
      <c r="A32" s="427"/>
      <c r="B32" s="429" t="s">
        <v>236</v>
      </c>
      <c r="C32" s="429" t="s">
        <v>233</v>
      </c>
      <c r="D32" s="116"/>
      <c r="E32" s="431"/>
      <c r="F32" s="437" t="s">
        <v>222</v>
      </c>
      <c r="G32" s="438"/>
      <c r="H32" s="438"/>
      <c r="I32" s="438"/>
      <c r="J32" s="438"/>
      <c r="K32" s="438"/>
      <c r="L32" s="444"/>
      <c r="M32" s="147"/>
      <c r="N32" s="147"/>
    </row>
    <row r="33" spans="1:14" ht="13.5">
      <c r="A33" s="427"/>
      <c r="B33" s="431"/>
      <c r="C33" s="431"/>
      <c r="D33" s="155" t="s">
        <v>86</v>
      </c>
      <c r="E33" s="431"/>
      <c r="F33" s="117" t="s">
        <v>80</v>
      </c>
      <c r="G33" s="156"/>
      <c r="H33" s="117" t="s">
        <v>81</v>
      </c>
      <c r="I33" s="156"/>
      <c r="J33" s="437" t="s">
        <v>82</v>
      </c>
      <c r="K33" s="439"/>
      <c r="L33" s="444"/>
      <c r="M33" s="154"/>
      <c r="N33" s="147"/>
    </row>
    <row r="34" spans="1:14" ht="13.5">
      <c r="A34" s="428"/>
      <c r="B34" s="430"/>
      <c r="C34" s="430"/>
      <c r="D34" s="121"/>
      <c r="E34" s="430"/>
      <c r="F34" s="122" t="s">
        <v>83</v>
      </c>
      <c r="G34" s="122" t="s">
        <v>84</v>
      </c>
      <c r="H34" s="122" t="s">
        <v>83</v>
      </c>
      <c r="I34" s="122" t="s">
        <v>84</v>
      </c>
      <c r="J34" s="122" t="s">
        <v>83</v>
      </c>
      <c r="K34" s="122" t="s">
        <v>84</v>
      </c>
      <c r="L34" s="445"/>
      <c r="M34" s="154"/>
      <c r="N34" s="147"/>
    </row>
    <row r="35" spans="1:14" ht="13.5">
      <c r="A35" s="115" t="s">
        <v>16</v>
      </c>
      <c r="B35" s="126">
        <v>4024100</v>
      </c>
      <c r="C35" s="126">
        <v>0</v>
      </c>
      <c r="D35" s="127">
        <f>SUM(M5,B35,C35)</f>
        <v>557386928</v>
      </c>
      <c r="E35" s="127">
        <f>F5-D35</f>
        <v>115717188</v>
      </c>
      <c r="F35" s="126">
        <v>297285894</v>
      </c>
      <c r="G35" s="126">
        <v>230092668</v>
      </c>
      <c r="H35" s="126">
        <v>226135252</v>
      </c>
      <c r="I35" s="126">
        <v>200140826</v>
      </c>
      <c r="J35" s="126">
        <v>71150642</v>
      </c>
      <c r="K35" s="126">
        <v>29951842</v>
      </c>
      <c r="L35" s="157" t="s">
        <v>16</v>
      </c>
      <c r="M35" s="158"/>
      <c r="N35" s="147"/>
    </row>
    <row r="36" spans="1:14" ht="13.5">
      <c r="A36" s="115" t="s">
        <v>17</v>
      </c>
      <c r="B36" s="126">
        <v>184800</v>
      </c>
      <c r="C36" s="126">
        <v>0</v>
      </c>
      <c r="D36" s="127">
        <f aca="true" t="shared" si="5" ref="D36:D51">SUM(M6,B36,C36)</f>
        <v>169897623</v>
      </c>
      <c r="E36" s="127">
        <f aca="true" t="shared" si="6" ref="E36:E51">F6-D36</f>
        <v>25444835</v>
      </c>
      <c r="F36" s="126">
        <v>64691239</v>
      </c>
      <c r="G36" s="126">
        <v>58177404</v>
      </c>
      <c r="H36" s="126">
        <v>55244103</v>
      </c>
      <c r="I36" s="126">
        <v>51313855</v>
      </c>
      <c r="J36" s="126">
        <v>9447136</v>
      </c>
      <c r="K36" s="126">
        <v>6863549</v>
      </c>
      <c r="L36" s="157" t="s">
        <v>17</v>
      </c>
      <c r="M36" s="158"/>
      <c r="N36" s="147"/>
    </row>
    <row r="37" spans="1:14" ht="13.5">
      <c r="A37" s="115" t="s">
        <v>18</v>
      </c>
      <c r="B37" s="126">
        <v>25000</v>
      </c>
      <c r="C37" s="126">
        <v>0</v>
      </c>
      <c r="D37" s="127">
        <f t="shared" si="5"/>
        <v>94146034</v>
      </c>
      <c r="E37" s="127">
        <f t="shared" si="6"/>
        <v>11084488</v>
      </c>
      <c r="F37" s="126">
        <v>28339919</v>
      </c>
      <c r="G37" s="126">
        <v>26511068</v>
      </c>
      <c r="H37" s="126">
        <v>25374738</v>
      </c>
      <c r="I37" s="126">
        <v>25113885</v>
      </c>
      <c r="J37" s="126">
        <v>2965181</v>
      </c>
      <c r="K37" s="126">
        <v>1397183</v>
      </c>
      <c r="L37" s="157" t="s">
        <v>18</v>
      </c>
      <c r="M37" s="158"/>
      <c r="N37" s="147"/>
    </row>
    <row r="38" spans="1:14" ht="13.5">
      <c r="A38" s="115" t="s">
        <v>19</v>
      </c>
      <c r="B38" s="126">
        <v>105300</v>
      </c>
      <c r="C38" s="126">
        <v>0</v>
      </c>
      <c r="D38" s="127">
        <f t="shared" si="5"/>
        <v>113214813</v>
      </c>
      <c r="E38" s="127">
        <f t="shared" si="6"/>
        <v>51877899</v>
      </c>
      <c r="F38" s="126">
        <v>42003779</v>
      </c>
      <c r="G38" s="126">
        <v>41197115</v>
      </c>
      <c r="H38" s="126">
        <v>40287041</v>
      </c>
      <c r="I38" s="126">
        <v>39950313</v>
      </c>
      <c r="J38" s="126">
        <v>1716738</v>
      </c>
      <c r="K38" s="126">
        <v>1246802</v>
      </c>
      <c r="L38" s="157" t="s">
        <v>19</v>
      </c>
      <c r="M38" s="158"/>
      <c r="N38" s="147"/>
    </row>
    <row r="39" spans="1:14" ht="13.5">
      <c r="A39" s="134" t="s">
        <v>20</v>
      </c>
      <c r="B39" s="126">
        <v>781483</v>
      </c>
      <c r="C39" s="126">
        <v>0</v>
      </c>
      <c r="D39" s="127">
        <f t="shared" si="5"/>
        <v>113660548</v>
      </c>
      <c r="E39" s="127">
        <f t="shared" si="6"/>
        <v>47141697</v>
      </c>
      <c r="F39" s="135">
        <v>36642630</v>
      </c>
      <c r="G39" s="135">
        <v>36000893</v>
      </c>
      <c r="H39" s="135">
        <v>35373862</v>
      </c>
      <c r="I39" s="135">
        <v>35255940</v>
      </c>
      <c r="J39" s="135">
        <v>1268768</v>
      </c>
      <c r="K39" s="135">
        <v>744953</v>
      </c>
      <c r="L39" s="159" t="s">
        <v>20</v>
      </c>
      <c r="M39" s="158"/>
      <c r="N39" s="147"/>
    </row>
    <row r="40" spans="1:14" ht="13.5">
      <c r="A40" s="115" t="s">
        <v>21</v>
      </c>
      <c r="B40" s="160">
        <v>0</v>
      </c>
      <c r="C40" s="161">
        <v>0</v>
      </c>
      <c r="D40" s="162">
        <f t="shared" si="5"/>
        <v>200554888</v>
      </c>
      <c r="E40" s="162">
        <f t="shared" si="6"/>
        <v>17004122</v>
      </c>
      <c r="F40" s="126">
        <v>109840822</v>
      </c>
      <c r="G40" s="126">
        <v>57572657</v>
      </c>
      <c r="H40" s="126">
        <v>53893920</v>
      </c>
      <c r="I40" s="126">
        <v>52908432</v>
      </c>
      <c r="J40" s="126">
        <v>55946902</v>
      </c>
      <c r="K40" s="126">
        <v>4664225</v>
      </c>
      <c r="L40" s="157" t="s">
        <v>21</v>
      </c>
      <c r="M40" s="158"/>
      <c r="N40" s="147"/>
    </row>
    <row r="41" spans="1:14" ht="13.5">
      <c r="A41" s="115" t="s">
        <v>122</v>
      </c>
      <c r="B41" s="163">
        <v>205847</v>
      </c>
      <c r="C41" s="126">
        <v>0</v>
      </c>
      <c r="D41" s="127">
        <f t="shared" si="5"/>
        <v>117121893</v>
      </c>
      <c r="E41" s="127">
        <f t="shared" si="6"/>
        <v>3025513</v>
      </c>
      <c r="F41" s="126">
        <v>47115556</v>
      </c>
      <c r="G41" s="126">
        <v>35203440</v>
      </c>
      <c r="H41" s="126">
        <v>34293232</v>
      </c>
      <c r="I41" s="126">
        <v>32808135</v>
      </c>
      <c r="J41" s="126">
        <v>12822324</v>
      </c>
      <c r="K41" s="126">
        <v>2395305</v>
      </c>
      <c r="L41" s="157" t="s">
        <v>95</v>
      </c>
      <c r="M41" s="158"/>
      <c r="N41" s="147"/>
    </row>
    <row r="42" spans="1:14" ht="13.5">
      <c r="A42" s="115" t="s">
        <v>125</v>
      </c>
      <c r="B42" s="163">
        <v>31841</v>
      </c>
      <c r="C42" s="126">
        <v>0</v>
      </c>
      <c r="D42" s="127">
        <f t="shared" si="5"/>
        <v>253042494</v>
      </c>
      <c r="E42" s="127">
        <f t="shared" si="6"/>
        <v>39471506</v>
      </c>
      <c r="F42" s="126">
        <v>103617234</v>
      </c>
      <c r="G42" s="126">
        <v>74670530</v>
      </c>
      <c r="H42" s="126">
        <v>71525906</v>
      </c>
      <c r="I42" s="126">
        <v>68621549</v>
      </c>
      <c r="J42" s="126">
        <v>32091328</v>
      </c>
      <c r="K42" s="126">
        <v>6048981</v>
      </c>
      <c r="L42" s="157" t="s">
        <v>96</v>
      </c>
      <c r="M42" s="158"/>
      <c r="N42" s="147"/>
    </row>
    <row r="43" spans="1:14" ht="13.5">
      <c r="A43" s="115" t="s">
        <v>128</v>
      </c>
      <c r="B43" s="163">
        <v>0</v>
      </c>
      <c r="C43" s="126">
        <v>0</v>
      </c>
      <c r="D43" s="127">
        <f t="shared" si="5"/>
        <v>285836852</v>
      </c>
      <c r="E43" s="127">
        <f t="shared" si="6"/>
        <v>99103372</v>
      </c>
      <c r="F43" s="126">
        <v>107105088</v>
      </c>
      <c r="G43" s="126">
        <v>90158859</v>
      </c>
      <c r="H43" s="126">
        <v>88866077</v>
      </c>
      <c r="I43" s="126">
        <v>86680213</v>
      </c>
      <c r="J43" s="126">
        <v>18239011</v>
      </c>
      <c r="K43" s="126">
        <v>3478646</v>
      </c>
      <c r="L43" s="157" t="s">
        <v>97</v>
      </c>
      <c r="M43" s="158"/>
      <c r="N43" s="147"/>
    </row>
    <row r="44" spans="1:14" ht="13.5">
      <c r="A44" s="134" t="s">
        <v>22</v>
      </c>
      <c r="B44" s="164">
        <v>0</v>
      </c>
      <c r="C44" s="135">
        <v>0</v>
      </c>
      <c r="D44" s="136">
        <f t="shared" si="5"/>
        <v>41157009</v>
      </c>
      <c r="E44" s="136">
        <f t="shared" si="6"/>
        <v>14423433</v>
      </c>
      <c r="F44" s="135">
        <v>18028920</v>
      </c>
      <c r="G44" s="135">
        <v>16892434</v>
      </c>
      <c r="H44" s="135">
        <v>16244723</v>
      </c>
      <c r="I44" s="135">
        <v>15945341</v>
      </c>
      <c r="J44" s="135">
        <v>1784197</v>
      </c>
      <c r="K44" s="135">
        <v>947093</v>
      </c>
      <c r="L44" s="159" t="s">
        <v>22</v>
      </c>
      <c r="M44" s="158"/>
      <c r="N44" s="147"/>
    </row>
    <row r="45" spans="1:14" ht="13.5">
      <c r="A45" s="115" t="s">
        <v>23</v>
      </c>
      <c r="B45" s="126">
        <v>0</v>
      </c>
      <c r="C45" s="126">
        <v>0</v>
      </c>
      <c r="D45" s="127">
        <f t="shared" si="5"/>
        <v>4029494</v>
      </c>
      <c r="E45" s="127">
        <f t="shared" si="6"/>
        <v>8456364</v>
      </c>
      <c r="F45" s="126">
        <v>1224579</v>
      </c>
      <c r="G45" s="126">
        <v>1216198</v>
      </c>
      <c r="H45" s="126">
        <v>1213356</v>
      </c>
      <c r="I45" s="126">
        <v>1206356</v>
      </c>
      <c r="J45" s="126">
        <v>11223</v>
      </c>
      <c r="K45" s="126">
        <v>9842</v>
      </c>
      <c r="L45" s="157" t="s">
        <v>23</v>
      </c>
      <c r="M45" s="158"/>
      <c r="N45" s="147"/>
    </row>
    <row r="46" spans="1:14" ht="13.5">
      <c r="A46" s="115" t="s">
        <v>168</v>
      </c>
      <c r="B46" s="126">
        <v>0</v>
      </c>
      <c r="C46" s="126">
        <v>0</v>
      </c>
      <c r="D46" s="127">
        <f t="shared" si="5"/>
        <v>29716965</v>
      </c>
      <c r="E46" s="127">
        <f t="shared" si="6"/>
        <v>19326299</v>
      </c>
      <c r="F46" s="126">
        <v>11991649</v>
      </c>
      <c r="G46" s="126">
        <v>10852720</v>
      </c>
      <c r="H46" s="126">
        <v>11286673</v>
      </c>
      <c r="I46" s="126">
        <v>10744551</v>
      </c>
      <c r="J46" s="126">
        <v>704976</v>
      </c>
      <c r="K46" s="126">
        <v>108169</v>
      </c>
      <c r="L46" s="157" t="s">
        <v>98</v>
      </c>
      <c r="M46" s="158"/>
      <c r="N46" s="147"/>
    </row>
    <row r="47" spans="1:14" ht="13.5">
      <c r="A47" s="115" t="s">
        <v>217</v>
      </c>
      <c r="B47" s="126">
        <v>6721</v>
      </c>
      <c r="C47" s="126">
        <v>0</v>
      </c>
      <c r="D47" s="127">
        <f t="shared" si="5"/>
        <v>94870187</v>
      </c>
      <c r="E47" s="127">
        <f t="shared" si="6"/>
        <v>15228303</v>
      </c>
      <c r="F47" s="126">
        <v>26594051</v>
      </c>
      <c r="G47" s="126">
        <v>23799283</v>
      </c>
      <c r="H47" s="126">
        <v>23198742</v>
      </c>
      <c r="I47" s="126">
        <v>22835942</v>
      </c>
      <c r="J47" s="126">
        <v>3395309</v>
      </c>
      <c r="K47" s="126">
        <v>963341</v>
      </c>
      <c r="L47" s="157" t="s">
        <v>99</v>
      </c>
      <c r="M47" s="158"/>
      <c r="N47" s="147"/>
    </row>
    <row r="48" spans="1:14" ht="13.5">
      <c r="A48" s="115" t="s">
        <v>24</v>
      </c>
      <c r="B48" s="126">
        <v>0</v>
      </c>
      <c r="C48" s="126">
        <v>0</v>
      </c>
      <c r="D48" s="127">
        <f t="shared" si="5"/>
        <v>47318393</v>
      </c>
      <c r="E48" s="127">
        <f t="shared" si="6"/>
        <v>73854090</v>
      </c>
      <c r="F48" s="126">
        <v>11806409</v>
      </c>
      <c r="G48" s="126">
        <v>11223616</v>
      </c>
      <c r="H48" s="126">
        <v>11360966</v>
      </c>
      <c r="I48" s="126">
        <v>10960373</v>
      </c>
      <c r="J48" s="126">
        <v>445443</v>
      </c>
      <c r="K48" s="126">
        <v>263243</v>
      </c>
      <c r="L48" s="157" t="s">
        <v>24</v>
      </c>
      <c r="M48" s="158"/>
      <c r="N48" s="147"/>
    </row>
    <row r="49" spans="1:14" ht="13.5">
      <c r="A49" s="134" t="s">
        <v>25</v>
      </c>
      <c r="B49" s="135">
        <v>0</v>
      </c>
      <c r="C49" s="126">
        <v>0</v>
      </c>
      <c r="D49" s="127">
        <f t="shared" si="5"/>
        <v>44977847</v>
      </c>
      <c r="E49" s="127">
        <f t="shared" si="6"/>
        <v>25058698</v>
      </c>
      <c r="F49" s="135">
        <v>13377152</v>
      </c>
      <c r="G49" s="135">
        <v>10894481</v>
      </c>
      <c r="H49" s="135">
        <v>10817805</v>
      </c>
      <c r="I49" s="135">
        <v>10764866</v>
      </c>
      <c r="J49" s="135">
        <v>2559347</v>
      </c>
      <c r="K49" s="135">
        <v>129615</v>
      </c>
      <c r="L49" s="159" t="s">
        <v>25</v>
      </c>
      <c r="M49" s="158"/>
      <c r="N49" s="147"/>
    </row>
    <row r="50" spans="1:14" ht="13.5">
      <c r="A50" s="115" t="s">
        <v>239</v>
      </c>
      <c r="B50" s="126">
        <v>0</v>
      </c>
      <c r="C50" s="160">
        <v>0</v>
      </c>
      <c r="D50" s="162">
        <f t="shared" si="5"/>
        <v>35970848</v>
      </c>
      <c r="E50" s="162">
        <f t="shared" si="6"/>
        <v>-3768706</v>
      </c>
      <c r="F50" s="126">
        <v>6209564</v>
      </c>
      <c r="G50" s="126">
        <v>6161290</v>
      </c>
      <c r="H50" s="126">
        <v>6120374</v>
      </c>
      <c r="I50" s="126">
        <v>6118276</v>
      </c>
      <c r="J50" s="126">
        <v>89190</v>
      </c>
      <c r="K50" s="126">
        <v>43014</v>
      </c>
      <c r="L50" s="157" t="s">
        <v>100</v>
      </c>
      <c r="M50" s="158"/>
      <c r="N50" s="147"/>
    </row>
    <row r="51" spans="1:14" ht="13.5">
      <c r="A51" s="115" t="s">
        <v>224</v>
      </c>
      <c r="B51" s="126">
        <v>0</v>
      </c>
      <c r="C51" s="164">
        <v>0</v>
      </c>
      <c r="D51" s="136">
        <f t="shared" si="5"/>
        <v>54822559</v>
      </c>
      <c r="E51" s="136">
        <f t="shared" si="6"/>
        <v>13975484</v>
      </c>
      <c r="F51" s="126">
        <v>14091832</v>
      </c>
      <c r="G51" s="126">
        <v>14080056</v>
      </c>
      <c r="H51" s="126">
        <v>13963342</v>
      </c>
      <c r="I51" s="126">
        <v>13963342</v>
      </c>
      <c r="J51" s="126">
        <v>128490</v>
      </c>
      <c r="K51" s="126">
        <v>116714</v>
      </c>
      <c r="L51" s="157" t="s">
        <v>101</v>
      </c>
      <c r="M51" s="158"/>
      <c r="N51" s="147"/>
    </row>
    <row r="52" spans="1:14" ht="13.5">
      <c r="A52" s="308" t="s">
        <v>240</v>
      </c>
      <c r="B52" s="309">
        <f>SUM(B35:B51)</f>
        <v>5365092</v>
      </c>
      <c r="C52" s="309">
        <f aca="true" t="shared" si="7" ref="C52:K52">SUM(C35:C51)</f>
        <v>0</v>
      </c>
      <c r="D52" s="309">
        <f t="shared" si="7"/>
        <v>2257725375</v>
      </c>
      <c r="E52" s="309">
        <f t="shared" si="7"/>
        <v>576424585</v>
      </c>
      <c r="F52" s="309">
        <f t="shared" si="7"/>
        <v>939966317</v>
      </c>
      <c r="G52" s="309">
        <f t="shared" si="7"/>
        <v>744704712</v>
      </c>
      <c r="H52" s="309">
        <f t="shared" si="7"/>
        <v>725200112</v>
      </c>
      <c r="I52" s="309">
        <f t="shared" si="7"/>
        <v>685332195</v>
      </c>
      <c r="J52" s="309">
        <f t="shared" si="7"/>
        <v>214766205</v>
      </c>
      <c r="K52" s="309">
        <f t="shared" si="7"/>
        <v>59372517</v>
      </c>
      <c r="L52" s="310" t="s">
        <v>250</v>
      </c>
      <c r="M52" s="158"/>
      <c r="N52" s="147"/>
    </row>
    <row r="53" spans="1:14" ht="13.5">
      <c r="A53" s="115" t="s">
        <v>26</v>
      </c>
      <c r="B53" s="144" t="s">
        <v>241</v>
      </c>
      <c r="C53" s="144" t="s">
        <v>241</v>
      </c>
      <c r="D53" s="144" t="s">
        <v>241</v>
      </c>
      <c r="E53" s="144" t="s">
        <v>241</v>
      </c>
      <c r="F53" s="144" t="s">
        <v>241</v>
      </c>
      <c r="G53" s="144" t="s">
        <v>241</v>
      </c>
      <c r="H53" s="144" t="s">
        <v>241</v>
      </c>
      <c r="I53" s="144" t="s">
        <v>241</v>
      </c>
      <c r="J53" s="144" t="s">
        <v>241</v>
      </c>
      <c r="K53" s="144" t="s">
        <v>241</v>
      </c>
      <c r="L53" s="165" t="s">
        <v>26</v>
      </c>
      <c r="M53" s="158"/>
      <c r="N53" s="147"/>
    </row>
    <row r="54" spans="1:14" ht="13.5">
      <c r="A54" s="115" t="s">
        <v>27</v>
      </c>
      <c r="B54" s="144" t="s">
        <v>241</v>
      </c>
      <c r="C54" s="144" t="s">
        <v>241</v>
      </c>
      <c r="D54" s="144" t="s">
        <v>241</v>
      </c>
      <c r="E54" s="144" t="s">
        <v>241</v>
      </c>
      <c r="F54" s="144" t="s">
        <v>241</v>
      </c>
      <c r="G54" s="144" t="s">
        <v>241</v>
      </c>
      <c r="H54" s="144" t="s">
        <v>241</v>
      </c>
      <c r="I54" s="144" t="s">
        <v>241</v>
      </c>
      <c r="J54" s="144" t="s">
        <v>241</v>
      </c>
      <c r="K54" s="144" t="s">
        <v>241</v>
      </c>
      <c r="L54" s="165" t="s">
        <v>27</v>
      </c>
      <c r="M54" s="158"/>
      <c r="N54" s="147"/>
    </row>
    <row r="55" spans="1:14" ht="13.5">
      <c r="A55" s="134" t="s">
        <v>28</v>
      </c>
      <c r="B55" s="145" t="s">
        <v>241</v>
      </c>
      <c r="C55" s="145" t="s">
        <v>241</v>
      </c>
      <c r="D55" s="145" t="s">
        <v>241</v>
      </c>
      <c r="E55" s="145" t="s">
        <v>241</v>
      </c>
      <c r="F55" s="145" t="s">
        <v>241</v>
      </c>
      <c r="G55" s="145" t="s">
        <v>241</v>
      </c>
      <c r="H55" s="145" t="s">
        <v>241</v>
      </c>
      <c r="I55" s="145" t="s">
        <v>241</v>
      </c>
      <c r="J55" s="145" t="s">
        <v>241</v>
      </c>
      <c r="K55" s="145" t="s">
        <v>241</v>
      </c>
      <c r="L55" s="166" t="s">
        <v>28</v>
      </c>
      <c r="M55" s="158"/>
      <c r="N55" s="147"/>
    </row>
    <row r="56" spans="1:14" ht="14.25" thickBot="1">
      <c r="A56" s="350" t="s">
        <v>29</v>
      </c>
      <c r="B56" s="355" t="s">
        <v>242</v>
      </c>
      <c r="C56" s="355" t="s">
        <v>242</v>
      </c>
      <c r="D56" s="355" t="s">
        <v>242</v>
      </c>
      <c r="E56" s="355" t="s">
        <v>242</v>
      </c>
      <c r="F56" s="355" t="s">
        <v>242</v>
      </c>
      <c r="G56" s="355" t="s">
        <v>242</v>
      </c>
      <c r="H56" s="355" t="s">
        <v>242</v>
      </c>
      <c r="I56" s="355" t="s">
        <v>242</v>
      </c>
      <c r="J56" s="355" t="s">
        <v>242</v>
      </c>
      <c r="K56" s="355" t="s">
        <v>242</v>
      </c>
      <c r="L56" s="341" t="s">
        <v>251</v>
      </c>
      <c r="M56" s="158"/>
      <c r="N56" s="147"/>
    </row>
    <row r="57" spans="1:14" ht="15" thickBot="1" thickTop="1">
      <c r="A57" s="311" t="s">
        <v>30</v>
      </c>
      <c r="B57" s="312">
        <f>SUM(B52)</f>
        <v>5365092</v>
      </c>
      <c r="C57" s="312">
        <f aca="true" t="shared" si="8" ref="C57:K57">SUM(C52)</f>
        <v>0</v>
      </c>
      <c r="D57" s="312">
        <f t="shared" si="8"/>
        <v>2257725375</v>
      </c>
      <c r="E57" s="312">
        <f t="shared" si="8"/>
        <v>576424585</v>
      </c>
      <c r="F57" s="312">
        <f t="shared" si="8"/>
        <v>939966317</v>
      </c>
      <c r="G57" s="312">
        <f t="shared" si="8"/>
        <v>744704712</v>
      </c>
      <c r="H57" s="312">
        <f t="shared" si="8"/>
        <v>725200112</v>
      </c>
      <c r="I57" s="312">
        <f t="shared" si="8"/>
        <v>685332195</v>
      </c>
      <c r="J57" s="312">
        <f t="shared" si="8"/>
        <v>214766205</v>
      </c>
      <c r="K57" s="312">
        <f t="shared" si="8"/>
        <v>59372517</v>
      </c>
      <c r="L57" s="313" t="s">
        <v>252</v>
      </c>
      <c r="M57" s="158"/>
      <c r="N57" s="147"/>
    </row>
  </sheetData>
  <sheetProtection/>
  <mergeCells count="13">
    <mergeCell ref="A31:A34"/>
    <mergeCell ref="B32:B34"/>
    <mergeCell ref="C32:C34"/>
    <mergeCell ref="L31:L34"/>
    <mergeCell ref="B31:D31"/>
    <mergeCell ref="E31:E34"/>
    <mergeCell ref="F32:K32"/>
    <mergeCell ref="B2:F2"/>
    <mergeCell ref="G2:M2"/>
    <mergeCell ref="J33:K33"/>
    <mergeCell ref="D3:D4"/>
    <mergeCell ref="E3:E4"/>
    <mergeCell ref="F3:F4"/>
  </mergeCells>
  <printOptions/>
  <pageMargins left="0.98" right="0.787" top="0.76" bottom="0.71" header="0.512" footer="0.512"/>
  <pageSetup horizontalDpi="600" verticalDpi="600" orientation="landscape" paperSize="8" scale="92" r:id="rId1"/>
  <headerFooter alignWithMargins="0">
    <oddFooter>&amp;C54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0" zoomScaleSheetLayoutView="90" workbookViewId="0" topLeftCell="A1">
      <selection activeCell="O24" sqref="O24"/>
    </sheetView>
  </sheetViews>
  <sheetFormatPr defaultColWidth="8.796875" defaultRowHeight="14.25"/>
  <cols>
    <col min="1" max="1" width="10.59765625" style="0" customWidth="1"/>
    <col min="2" max="7" width="21.59765625" style="0" customWidth="1"/>
    <col min="8" max="8" width="14.69921875" style="0" bestFit="1" customWidth="1"/>
    <col min="9" max="9" width="15.59765625" style="0" customWidth="1"/>
    <col min="10" max="10" width="10.3984375" style="0" customWidth="1"/>
  </cols>
  <sheetData>
    <row r="1" spans="1:8" ht="21">
      <c r="A1" s="273" t="s">
        <v>254</v>
      </c>
      <c r="H1" s="20" t="s">
        <v>32</v>
      </c>
    </row>
    <row r="2" spans="1:10" ht="21.75" thickBot="1">
      <c r="A2" s="6" t="s">
        <v>255</v>
      </c>
      <c r="B2" s="147"/>
      <c r="C2" s="147"/>
      <c r="D2" s="149"/>
      <c r="E2" s="147"/>
      <c r="F2" s="150"/>
      <c r="G2" s="147"/>
      <c r="H2" s="150" t="s">
        <v>1</v>
      </c>
      <c r="I2" s="147"/>
      <c r="J2" s="147"/>
    </row>
    <row r="3" spans="1:10" ht="13.5">
      <c r="A3" s="426" t="s">
        <v>6</v>
      </c>
      <c r="B3" s="151" t="s">
        <v>88</v>
      </c>
      <c r="C3" s="152"/>
      <c r="D3" s="152"/>
      <c r="E3" s="152"/>
      <c r="F3" s="152"/>
      <c r="G3" s="153"/>
      <c r="H3" s="450" t="s">
        <v>223</v>
      </c>
      <c r="I3" s="154"/>
      <c r="J3" s="147"/>
    </row>
    <row r="4" spans="1:10" ht="13.5">
      <c r="A4" s="427"/>
      <c r="B4" s="416" t="s">
        <v>256</v>
      </c>
      <c r="C4" s="438"/>
      <c r="D4" s="438"/>
      <c r="E4" s="438"/>
      <c r="F4" s="438"/>
      <c r="G4" s="438"/>
      <c r="H4" s="444"/>
      <c r="I4" s="147"/>
      <c r="J4" s="147"/>
    </row>
    <row r="5" spans="1:10" ht="13.5">
      <c r="A5" s="427"/>
      <c r="B5" s="117" t="s">
        <v>80</v>
      </c>
      <c r="C5" s="156"/>
      <c r="D5" s="117" t="s">
        <v>81</v>
      </c>
      <c r="E5" s="156"/>
      <c r="F5" s="437" t="s">
        <v>82</v>
      </c>
      <c r="G5" s="439"/>
      <c r="H5" s="444"/>
      <c r="I5" s="154"/>
      <c r="J5" s="147"/>
    </row>
    <row r="6" spans="1:10" ht="13.5">
      <c r="A6" s="428"/>
      <c r="B6" s="122" t="s">
        <v>83</v>
      </c>
      <c r="C6" s="122" t="s">
        <v>84</v>
      </c>
      <c r="D6" s="122" t="s">
        <v>83</v>
      </c>
      <c r="E6" s="122" t="s">
        <v>84</v>
      </c>
      <c r="F6" s="122" t="s">
        <v>83</v>
      </c>
      <c r="G6" s="122" t="s">
        <v>84</v>
      </c>
      <c r="H6" s="445"/>
      <c r="I6" s="154"/>
      <c r="J6" s="147"/>
    </row>
    <row r="7" spans="1:10" ht="13.5">
      <c r="A7" s="115" t="s">
        <v>16</v>
      </c>
      <c r="B7" s="126">
        <v>8202015447</v>
      </c>
      <c r="C7" s="126">
        <v>5564945025</v>
      </c>
      <c r="D7" s="126">
        <v>5581361000</v>
      </c>
      <c r="E7" s="126">
        <v>5090208997</v>
      </c>
      <c r="F7" s="126">
        <v>2620654447</v>
      </c>
      <c r="G7" s="126">
        <v>474736028</v>
      </c>
      <c r="H7" s="157" t="s">
        <v>16</v>
      </c>
      <c r="I7" s="158"/>
      <c r="J7" s="147"/>
    </row>
    <row r="8" spans="1:10" ht="13.5">
      <c r="A8" s="115" t="s">
        <v>17</v>
      </c>
      <c r="B8" s="126">
        <v>2406197612</v>
      </c>
      <c r="C8" s="126">
        <v>1316972253</v>
      </c>
      <c r="D8" s="126">
        <v>1292451800</v>
      </c>
      <c r="E8" s="126">
        <v>1161988297</v>
      </c>
      <c r="F8" s="126">
        <v>1113745812</v>
      </c>
      <c r="G8" s="126">
        <v>154983956</v>
      </c>
      <c r="H8" s="157" t="s">
        <v>17</v>
      </c>
      <c r="I8" s="158"/>
      <c r="J8" s="147"/>
    </row>
    <row r="9" spans="1:10" ht="13.5">
      <c r="A9" s="115" t="s">
        <v>18</v>
      </c>
      <c r="B9" s="126">
        <v>840352510</v>
      </c>
      <c r="C9" s="126">
        <v>622534147</v>
      </c>
      <c r="D9" s="126">
        <v>621085700</v>
      </c>
      <c r="E9" s="126">
        <v>578738370</v>
      </c>
      <c r="F9" s="126">
        <v>219266810</v>
      </c>
      <c r="G9" s="126">
        <v>43795777</v>
      </c>
      <c r="H9" s="157" t="s">
        <v>18</v>
      </c>
      <c r="I9" s="158"/>
      <c r="J9" s="147"/>
    </row>
    <row r="10" spans="1:10" ht="13.5">
      <c r="A10" s="115" t="s">
        <v>19</v>
      </c>
      <c r="B10" s="126">
        <v>792038680</v>
      </c>
      <c r="C10" s="126">
        <v>715451303</v>
      </c>
      <c r="D10" s="126">
        <v>711070000</v>
      </c>
      <c r="E10" s="126">
        <v>683344523</v>
      </c>
      <c r="F10" s="126">
        <v>80968680</v>
      </c>
      <c r="G10" s="126">
        <v>32106780</v>
      </c>
      <c r="H10" s="157" t="s">
        <v>19</v>
      </c>
      <c r="I10" s="158"/>
      <c r="J10" s="147"/>
    </row>
    <row r="11" spans="1:10" ht="13.5">
      <c r="A11" s="134" t="s">
        <v>20</v>
      </c>
      <c r="B11" s="135">
        <v>531286531</v>
      </c>
      <c r="C11" s="135">
        <v>510970087</v>
      </c>
      <c r="D11" s="135">
        <v>507958500</v>
      </c>
      <c r="E11" s="135">
        <v>497355003</v>
      </c>
      <c r="F11" s="135">
        <v>23328031</v>
      </c>
      <c r="G11" s="135">
        <v>13615084</v>
      </c>
      <c r="H11" s="159" t="s">
        <v>20</v>
      </c>
      <c r="I11" s="158"/>
      <c r="J11" s="147"/>
    </row>
    <row r="12" spans="1:10" ht="13.5">
      <c r="A12" s="115" t="s">
        <v>21</v>
      </c>
      <c r="B12" s="126">
        <v>1932268467</v>
      </c>
      <c r="C12" s="126">
        <v>1486628762</v>
      </c>
      <c r="D12" s="126">
        <v>1475226000</v>
      </c>
      <c r="E12" s="126">
        <v>1387407724</v>
      </c>
      <c r="F12" s="126">
        <v>457042467</v>
      </c>
      <c r="G12" s="126">
        <v>99221038</v>
      </c>
      <c r="H12" s="157" t="s">
        <v>21</v>
      </c>
      <c r="I12" s="158"/>
      <c r="J12" s="147"/>
    </row>
    <row r="13" spans="1:10" ht="13.5">
      <c r="A13" s="115" t="s">
        <v>122</v>
      </c>
      <c r="B13" s="126">
        <v>758000070</v>
      </c>
      <c r="C13" s="126">
        <v>649410021</v>
      </c>
      <c r="D13" s="126">
        <v>641909800</v>
      </c>
      <c r="E13" s="126">
        <v>609056977</v>
      </c>
      <c r="F13" s="126">
        <v>116090270</v>
      </c>
      <c r="G13" s="126">
        <v>40353044</v>
      </c>
      <c r="H13" s="157" t="s">
        <v>95</v>
      </c>
      <c r="I13" s="158"/>
      <c r="J13" s="147"/>
    </row>
    <row r="14" spans="1:10" ht="13.5">
      <c r="A14" s="115" t="s">
        <v>125</v>
      </c>
      <c r="B14" s="126">
        <v>2176056689</v>
      </c>
      <c r="C14" s="126">
        <v>1552633194</v>
      </c>
      <c r="D14" s="126">
        <v>1548316700</v>
      </c>
      <c r="E14" s="126">
        <v>1450353579</v>
      </c>
      <c r="F14" s="126">
        <v>627739989</v>
      </c>
      <c r="G14" s="126">
        <v>102279615</v>
      </c>
      <c r="H14" s="157" t="s">
        <v>96</v>
      </c>
      <c r="I14" s="158"/>
      <c r="J14" s="147"/>
    </row>
    <row r="15" spans="1:10" ht="13.5">
      <c r="A15" s="115" t="s">
        <v>128</v>
      </c>
      <c r="B15" s="126">
        <v>2253817014</v>
      </c>
      <c r="C15" s="126">
        <v>1869268133</v>
      </c>
      <c r="D15" s="126">
        <v>1861053300</v>
      </c>
      <c r="E15" s="126">
        <v>1771308501</v>
      </c>
      <c r="F15" s="126">
        <v>392763714</v>
      </c>
      <c r="G15" s="126">
        <v>97959632</v>
      </c>
      <c r="H15" s="157" t="s">
        <v>97</v>
      </c>
      <c r="I15" s="158"/>
      <c r="J15" s="147"/>
    </row>
    <row r="16" spans="1:10" ht="13.5">
      <c r="A16" s="134" t="s">
        <v>22</v>
      </c>
      <c r="B16" s="135">
        <v>379323437</v>
      </c>
      <c r="C16" s="135">
        <v>345853521</v>
      </c>
      <c r="D16" s="135">
        <v>340048300</v>
      </c>
      <c r="E16" s="135">
        <v>329516198</v>
      </c>
      <c r="F16" s="135">
        <v>39275137</v>
      </c>
      <c r="G16" s="135">
        <v>16337323</v>
      </c>
      <c r="H16" s="159" t="s">
        <v>22</v>
      </c>
      <c r="I16" s="158"/>
      <c r="J16" s="147"/>
    </row>
    <row r="17" spans="1:10" ht="13.5">
      <c r="A17" s="115" t="s">
        <v>23</v>
      </c>
      <c r="B17" s="126">
        <v>44334071</v>
      </c>
      <c r="C17" s="126">
        <v>41722597</v>
      </c>
      <c r="D17" s="126">
        <v>41940700</v>
      </c>
      <c r="E17" s="126">
        <v>41172300</v>
      </c>
      <c r="F17" s="126">
        <v>2393371</v>
      </c>
      <c r="G17" s="126">
        <v>550297</v>
      </c>
      <c r="H17" s="157" t="s">
        <v>23</v>
      </c>
      <c r="I17" s="158"/>
      <c r="J17" s="147"/>
    </row>
    <row r="18" spans="1:10" ht="13.5">
      <c r="A18" s="115" t="s">
        <v>168</v>
      </c>
      <c r="B18" s="126">
        <v>238952780</v>
      </c>
      <c r="C18" s="126">
        <v>225185488</v>
      </c>
      <c r="D18" s="126">
        <v>222455700</v>
      </c>
      <c r="E18" s="126">
        <v>216517720</v>
      </c>
      <c r="F18" s="126">
        <v>16497080</v>
      </c>
      <c r="G18" s="126">
        <v>8667768</v>
      </c>
      <c r="H18" s="157" t="s">
        <v>98</v>
      </c>
      <c r="I18" s="158"/>
      <c r="J18" s="147"/>
    </row>
    <row r="19" spans="1:10" ht="13.5">
      <c r="A19" s="115" t="s">
        <v>217</v>
      </c>
      <c r="B19" s="126">
        <v>570877846</v>
      </c>
      <c r="C19" s="126">
        <v>477152339</v>
      </c>
      <c r="D19" s="126">
        <v>470010500</v>
      </c>
      <c r="E19" s="126">
        <v>451784249</v>
      </c>
      <c r="F19" s="126">
        <v>100867346</v>
      </c>
      <c r="G19" s="126">
        <v>25368090</v>
      </c>
      <c r="H19" s="157" t="s">
        <v>99</v>
      </c>
      <c r="I19" s="158"/>
      <c r="J19" s="147"/>
    </row>
    <row r="20" spans="1:10" ht="13.5">
      <c r="A20" s="115" t="s">
        <v>24</v>
      </c>
      <c r="B20" s="126">
        <v>281165714</v>
      </c>
      <c r="C20" s="126">
        <v>236761736</v>
      </c>
      <c r="D20" s="126">
        <v>236574200</v>
      </c>
      <c r="E20" s="126">
        <v>227680928</v>
      </c>
      <c r="F20" s="126">
        <v>44591514</v>
      </c>
      <c r="G20" s="126">
        <v>9080808</v>
      </c>
      <c r="H20" s="157" t="s">
        <v>24</v>
      </c>
      <c r="I20" s="158"/>
      <c r="J20" s="147"/>
    </row>
    <row r="21" spans="1:10" ht="13.5">
      <c r="A21" s="134" t="s">
        <v>25</v>
      </c>
      <c r="B21" s="135">
        <v>240153220</v>
      </c>
      <c r="C21" s="135">
        <v>203621230</v>
      </c>
      <c r="D21" s="135">
        <v>205484600</v>
      </c>
      <c r="E21" s="135">
        <v>195378700</v>
      </c>
      <c r="F21" s="135">
        <v>34668620</v>
      </c>
      <c r="G21" s="135">
        <v>8242530</v>
      </c>
      <c r="H21" s="159" t="s">
        <v>25</v>
      </c>
      <c r="I21" s="158"/>
      <c r="J21" s="147"/>
    </row>
    <row r="22" spans="1:10" ht="13.5">
      <c r="A22" s="115" t="s">
        <v>140</v>
      </c>
      <c r="B22" s="126">
        <v>138005544</v>
      </c>
      <c r="C22" s="126">
        <v>128560603</v>
      </c>
      <c r="D22" s="126">
        <v>127594200</v>
      </c>
      <c r="E22" s="126">
        <v>125660800</v>
      </c>
      <c r="F22" s="126">
        <v>10411344</v>
      </c>
      <c r="G22" s="126">
        <v>2899803</v>
      </c>
      <c r="H22" s="157" t="s">
        <v>100</v>
      </c>
      <c r="I22" s="158"/>
      <c r="J22" s="147"/>
    </row>
    <row r="23" spans="1:10" ht="13.5">
      <c r="A23" s="115" t="s">
        <v>224</v>
      </c>
      <c r="B23" s="126">
        <v>367474802</v>
      </c>
      <c r="C23" s="126">
        <v>348062175</v>
      </c>
      <c r="D23" s="126">
        <v>346748700</v>
      </c>
      <c r="E23" s="126">
        <v>341070200</v>
      </c>
      <c r="F23" s="126">
        <v>20726102</v>
      </c>
      <c r="G23" s="126">
        <v>6991975</v>
      </c>
      <c r="H23" s="157" t="s">
        <v>101</v>
      </c>
      <c r="I23" s="158"/>
      <c r="J23" s="147"/>
    </row>
    <row r="24" spans="1:10" ht="13.5">
      <c r="A24" s="308" t="s">
        <v>94</v>
      </c>
      <c r="B24" s="143">
        <f aca="true" t="shared" si="0" ref="B24:G24">SUM(B7:B23)</f>
        <v>22152320434</v>
      </c>
      <c r="C24" s="143">
        <f t="shared" si="0"/>
        <v>16295732614</v>
      </c>
      <c r="D24" s="143">
        <f t="shared" si="0"/>
        <v>16231289700</v>
      </c>
      <c r="E24" s="143">
        <f t="shared" si="0"/>
        <v>15158543066</v>
      </c>
      <c r="F24" s="143">
        <f t="shared" si="0"/>
        <v>5921030734</v>
      </c>
      <c r="G24" s="143">
        <f t="shared" si="0"/>
        <v>1137189548</v>
      </c>
      <c r="H24" s="310" t="s">
        <v>250</v>
      </c>
      <c r="I24" s="158"/>
      <c r="J24" s="147"/>
    </row>
    <row r="25" spans="1:10" ht="13.5">
      <c r="A25" s="115" t="s">
        <v>26</v>
      </c>
      <c r="B25" s="144">
        <v>266443600</v>
      </c>
      <c r="C25" s="144">
        <v>266443600</v>
      </c>
      <c r="D25" s="144">
        <v>266443600</v>
      </c>
      <c r="E25" s="144">
        <v>266443600</v>
      </c>
      <c r="F25" s="144">
        <v>0</v>
      </c>
      <c r="G25" s="144">
        <v>0</v>
      </c>
      <c r="H25" s="165" t="s">
        <v>26</v>
      </c>
      <c r="I25" s="158"/>
      <c r="J25" s="147"/>
    </row>
    <row r="26" spans="1:10" ht="13.5">
      <c r="A26" s="115" t="s">
        <v>27</v>
      </c>
      <c r="B26" s="144">
        <v>336617600</v>
      </c>
      <c r="C26" s="144">
        <v>336617600</v>
      </c>
      <c r="D26" s="144">
        <v>336491600</v>
      </c>
      <c r="E26" s="144">
        <v>336491600</v>
      </c>
      <c r="F26" s="144">
        <v>126000</v>
      </c>
      <c r="G26" s="144">
        <v>126000</v>
      </c>
      <c r="H26" s="165" t="s">
        <v>27</v>
      </c>
      <c r="I26" s="158"/>
      <c r="J26" s="147"/>
    </row>
    <row r="27" spans="1:10" ht="13.5">
      <c r="A27" s="134" t="s">
        <v>28</v>
      </c>
      <c r="B27" s="145">
        <v>97435800</v>
      </c>
      <c r="C27" s="145">
        <v>97435800</v>
      </c>
      <c r="D27" s="145">
        <v>97435800</v>
      </c>
      <c r="E27" s="145">
        <v>97435800</v>
      </c>
      <c r="F27" s="145">
        <v>0</v>
      </c>
      <c r="G27" s="145">
        <v>0</v>
      </c>
      <c r="H27" s="140" t="s">
        <v>28</v>
      </c>
      <c r="I27" s="158"/>
      <c r="J27" s="147"/>
    </row>
    <row r="28" spans="1:10" ht="14.25" thickBot="1">
      <c r="A28" s="358" t="s">
        <v>29</v>
      </c>
      <c r="B28" s="351">
        <f aca="true" t="shared" si="1" ref="B28:G28">SUM(B25:B27)</f>
        <v>700497000</v>
      </c>
      <c r="C28" s="351">
        <f t="shared" si="1"/>
        <v>700497000</v>
      </c>
      <c r="D28" s="351">
        <f t="shared" si="1"/>
        <v>700371000</v>
      </c>
      <c r="E28" s="351">
        <f t="shared" si="1"/>
        <v>700371000</v>
      </c>
      <c r="F28" s="351">
        <f t="shared" si="1"/>
        <v>126000</v>
      </c>
      <c r="G28" s="351">
        <f t="shared" si="1"/>
        <v>126000</v>
      </c>
      <c r="H28" s="359" t="s">
        <v>251</v>
      </c>
      <c r="I28" s="158"/>
      <c r="J28" s="147"/>
    </row>
    <row r="29" spans="1:10" ht="15" thickBot="1" thickTop="1">
      <c r="A29" s="311" t="s">
        <v>30</v>
      </c>
      <c r="B29" s="146">
        <f aca="true" t="shared" si="2" ref="B29:G29">B24+B28</f>
        <v>22852817434</v>
      </c>
      <c r="C29" s="146">
        <f t="shared" si="2"/>
        <v>16996229614</v>
      </c>
      <c r="D29" s="146">
        <f t="shared" si="2"/>
        <v>16931660700</v>
      </c>
      <c r="E29" s="146">
        <f t="shared" si="2"/>
        <v>15858914066</v>
      </c>
      <c r="F29" s="146">
        <f t="shared" si="2"/>
        <v>5921156734</v>
      </c>
      <c r="G29" s="146">
        <f t="shared" si="2"/>
        <v>1137315548</v>
      </c>
      <c r="H29" s="313" t="s">
        <v>252</v>
      </c>
      <c r="I29" s="158"/>
      <c r="J29" s="147"/>
    </row>
  </sheetData>
  <sheetProtection/>
  <mergeCells count="4">
    <mergeCell ref="B4:G4"/>
    <mergeCell ref="F5:G5"/>
    <mergeCell ref="A3:A6"/>
    <mergeCell ref="H3:H6"/>
  </mergeCells>
  <printOptions/>
  <pageMargins left="0.98" right="0.787" top="0.76" bottom="0.71" header="0.512" footer="0.512"/>
  <pageSetup horizontalDpi="600" verticalDpi="600" orientation="landscape" paperSize="8" scale="92" r:id="rId1"/>
  <headerFooter alignWithMargins="0">
    <oddFooter>&amp;C55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172863</cp:lastModifiedBy>
  <cp:lastPrinted>2018-05-01T11:39:41Z</cp:lastPrinted>
  <dcterms:created xsi:type="dcterms:W3CDTF">2000-12-03T08:10:22Z</dcterms:created>
  <dcterms:modified xsi:type="dcterms:W3CDTF">2018-05-02T06:20:44Z</dcterms:modified>
  <cp:category/>
  <cp:version/>
  <cp:contentType/>
  <cp:contentStatus/>
</cp:coreProperties>
</file>