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885" windowWidth="16290" windowHeight="4710"/>
  </bookViews>
  <sheets>
    <sheet name="水道事業" sheetId="13" r:id="rId1"/>
    <sheet name="簡易水道事業" sheetId="12" r:id="rId2"/>
    <sheet name="下水道事業" sheetId="14" r:id="rId3"/>
    <sheet name="下水道事業（特定環境保全）" sheetId="17" r:id="rId4"/>
    <sheet name="下水道事業（農業集落排水）" sheetId="18" r:id="rId5"/>
    <sheet name="下水道事業（漁業集落排水）" sheetId="15" r:id="rId6"/>
    <sheet name="下水道事業（小規模集合排水）" sheetId="16" r:id="rId7"/>
    <sheet name="病院事業" sheetId="1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Criteria" localSheetId="2">下水道事業!#REF!</definedName>
    <definedName name="_xlnm.Criteria" localSheetId="5">'下水道事業（漁業集落排水）'!#REF!</definedName>
    <definedName name="_xlnm.Criteria" localSheetId="6">'下水道事業（小規模集合排水）'!#REF!</definedName>
    <definedName name="_xlnm.Criteria" localSheetId="3">'下水道事業（特定環境保全）'!#REF!</definedName>
    <definedName name="_xlnm.Criteria" localSheetId="4">'下水道事業（農業集落排水）'!#REF!</definedName>
    <definedName name="_xlnm.Criteria" localSheetId="1">簡易水道事業!#REF!</definedName>
    <definedName name="_xlnm.Criteria" localSheetId="0">水道事業!#REF!</definedName>
    <definedName name="_xlnm.Criteria" localSheetId="7">病院事業!#REF!</definedName>
    <definedName name="_xlnm.Print_Area" localSheetId="2">下水道事業!#REF!</definedName>
    <definedName name="_xlnm.Print_Area" localSheetId="5">'下水道事業（漁業集落排水）'!$A$1:$BR$38</definedName>
    <definedName name="_xlnm.Print_Area" localSheetId="6">'下水道事業（小規模集合排水）'!$A$1:$BR$38</definedName>
    <definedName name="_xlnm.Print_Area" localSheetId="3">'下水道事業（特定環境保全）'!$A$1:$BR$38</definedName>
    <definedName name="_xlnm.Print_Area" localSheetId="4">'下水道事業（農業集落排水）'!$A$1:$BR$38</definedName>
    <definedName name="_xlnm.Print_Area" localSheetId="1">簡易水道事業!#REF!</definedName>
    <definedName name="_xlnm.Print_Area" localSheetId="0">水道事業!#REF!</definedName>
    <definedName name="_xlnm.Print_Area" localSheetId="7">病院事業!$A$1:$BR$51</definedName>
  </definedNames>
  <calcPr calcId="125725"/>
</workbook>
</file>

<file path=xl/calcChain.xml><?xml version="1.0" encoding="utf-8"?>
<calcChain xmlns="http://schemas.openxmlformats.org/spreadsheetml/2006/main">
  <c r="AM45" i="19"/>
  <c r="U45"/>
  <c r="N45"/>
  <c r="N39"/>
  <c r="N33"/>
  <c r="BB22"/>
  <c r="AT22"/>
  <c r="AM22"/>
  <c r="AF22"/>
  <c r="Y22"/>
  <c r="R22"/>
  <c r="K22"/>
  <c r="D22"/>
  <c r="AJ11"/>
  <c r="Y11"/>
  <c r="C11"/>
  <c r="AM37" l="1"/>
  <c r="BM36"/>
  <c r="BI36"/>
  <c r="BE36"/>
  <c r="AU37"/>
  <c r="U33"/>
  <c r="AO31" i="18" l="1"/>
  <c r="D31"/>
  <c r="BB22"/>
  <c r="AT22"/>
  <c r="AM22"/>
  <c r="AF22"/>
  <c r="Y22"/>
  <c r="R22"/>
  <c r="K22"/>
  <c r="D22"/>
  <c r="AJ11"/>
  <c r="Y11"/>
  <c r="C11"/>
  <c r="AO31" i="17" l="1"/>
  <c r="D31"/>
  <c r="BB22"/>
  <c r="AT22"/>
  <c r="AM22"/>
  <c r="AF22"/>
  <c r="Y22"/>
  <c r="R22"/>
  <c r="K22"/>
  <c r="D22"/>
  <c r="AJ11"/>
  <c r="Y11"/>
  <c r="C11"/>
  <c r="AO31" i="16" l="1"/>
  <c r="D31"/>
  <c r="BB22"/>
  <c r="AT22"/>
  <c r="AM22"/>
  <c r="AF22"/>
  <c r="Y22"/>
  <c r="R22"/>
  <c r="K22"/>
  <c r="D22"/>
  <c r="AJ11"/>
  <c r="Y11"/>
  <c r="C11"/>
  <c r="AO31" i="15" l="1"/>
  <c r="D31"/>
  <c r="BB22"/>
  <c r="AT22"/>
  <c r="AM22"/>
  <c r="AF22"/>
  <c r="Y22"/>
  <c r="R22"/>
  <c r="K22"/>
  <c r="D22"/>
  <c r="AJ11"/>
  <c r="Y11"/>
  <c r="C11"/>
  <c r="AO31" i="14" l="1"/>
  <c r="D31"/>
  <c r="BB22"/>
  <c r="AT22"/>
  <c r="AM22"/>
  <c r="AF22"/>
  <c r="Y22"/>
  <c r="R22"/>
  <c r="K22"/>
  <c r="D22"/>
  <c r="AJ11"/>
  <c r="Y11"/>
  <c r="C11"/>
</calcChain>
</file>

<file path=xl/sharedStrings.xml><?xml version="1.0" encoding="utf-8"?>
<sst xmlns="http://schemas.openxmlformats.org/spreadsheetml/2006/main" count="152" uniqueCount="40">
  <si>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</si>
  <si>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</si>
  <si>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</si>
  <si>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</si>
  <si>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</si>
  <si>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</si>
  <si>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</si>
  <si>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</si>
  <si>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</si>
  <si>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</si>
  <si>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</si>
  <si>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</si>
  <si>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</si>
  <si>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</si>
  <si>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</si>
  <si>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</si>
  <si>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越前町</t>
  </si>
  <si>
    <t>簡易水道事業</t>
  </si>
  <si>
    <t>　必要な知見、ノウハウの不足により、抜本的改革の実施の検討ができていないことや、人員に余裕がなく、通常業務をこなすだけで精一杯であり、抜本的な改革の実施が検討できていないため。</t>
  </si>
  <si>
    <t>　現行の体制では、健全な経営が行われたいるとは言えないため、経営改革は今後の課題である。</t>
  </si>
  <si>
    <t>水道事業</t>
  </si>
  <si>
    <t>　現行の体制では、健全な経営が行われたいるとは言い難いため、経営改革は今後の課題である。</t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</si>
  <si>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</si>
  <si>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</si>
  <si>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</si>
  <si>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</si>
  <si>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</si>
  <si>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</si>
  <si>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</si>
  <si>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</si>
  <si>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</si>
  <si>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</si>
  <si>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</si>
  <si>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</si>
  <si>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</si>
  <si>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</si>
  <si>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</si>
  <si>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</si>
  <si>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PFI</t>
    <phoneticPr fontId="2"/>
  </si>
  <si>
    <t>PFI</t>
    <phoneticPr fontId="2"/>
  </si>
</sst>
</file>

<file path=xl/styles.xml><?xml version="1.0" encoding="utf-8"?>
<styleSheet xmlns="http://schemas.openxmlformats.org/spreadsheetml/2006/main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left" wrapText="1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26" fillId="4" borderId="8" xfId="0" applyFont="1" applyFill="1" applyBorder="1" applyAlignment="1"/>
    <xf numFmtId="0" fontId="32" fillId="4" borderId="0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23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115932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889250"/>
          <a:ext cx="2679699" cy="481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53693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115932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889250"/>
          <a:ext cx="2679699" cy="481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47625</xdr:rowOff>
    </xdr:to>
    <xdr:sp macro="" textlink="">
      <xdr:nvSpPr>
        <xdr:cNvPr id="6" name="角丸四角形 5"/>
        <xdr:cNvSpPr/>
      </xdr:nvSpPr>
      <xdr:spPr>
        <a:xfrm>
          <a:off x="241301" y="2435225"/>
          <a:ext cx="2679699" cy="4064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5" name="角丸四角形 24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142875</xdr:rowOff>
    </xdr:to>
    <xdr:sp macro="" textlink="">
      <xdr:nvSpPr>
        <xdr:cNvPr id="3" name="角丸四角形 2"/>
        <xdr:cNvSpPr/>
      </xdr:nvSpPr>
      <xdr:spPr>
        <a:xfrm>
          <a:off x="241301" y="2435225"/>
          <a:ext cx="2679699" cy="5016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47625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4651375"/>
          <a:ext cx="8458200" cy="47216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111125</xdr:rowOff>
    </xdr:to>
    <xdr:sp macro="" textlink="">
      <xdr:nvSpPr>
        <xdr:cNvPr id="3" name="角丸四角形 2"/>
        <xdr:cNvSpPr/>
      </xdr:nvSpPr>
      <xdr:spPr>
        <a:xfrm>
          <a:off x="241301" y="2435225"/>
          <a:ext cx="2679699" cy="4699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0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4556125"/>
          <a:ext cx="8458200" cy="5197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79375</xdr:rowOff>
    </xdr:to>
    <xdr:sp macro="" textlink="">
      <xdr:nvSpPr>
        <xdr:cNvPr id="3" name="角丸四角形 2"/>
        <xdr:cNvSpPr/>
      </xdr:nvSpPr>
      <xdr:spPr>
        <a:xfrm>
          <a:off x="241301" y="2435225"/>
          <a:ext cx="2679699" cy="4381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123824</xdr:colOff>
      <xdr:row>25</xdr:row>
      <xdr:rowOff>15875</xdr:rowOff>
    </xdr:from>
    <xdr:to>
      <xdr:col>46</xdr:col>
      <xdr:colOff>9524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314324" y="4572000"/>
          <a:ext cx="8458200" cy="50391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95250</xdr:rowOff>
    </xdr:to>
    <xdr:sp macro="" textlink="">
      <xdr:nvSpPr>
        <xdr:cNvPr id="3" name="角丸四角形 2"/>
        <xdr:cNvSpPr/>
      </xdr:nvSpPr>
      <xdr:spPr>
        <a:xfrm>
          <a:off x="241301" y="2435225"/>
          <a:ext cx="2679699" cy="4540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31750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4587875"/>
          <a:ext cx="8458200" cy="48804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111125</xdr:rowOff>
    </xdr:to>
    <xdr:sp macro="" textlink="">
      <xdr:nvSpPr>
        <xdr:cNvPr id="3" name="角丸四角形 2"/>
        <xdr:cNvSpPr/>
      </xdr:nvSpPr>
      <xdr:spPr>
        <a:xfrm>
          <a:off x="241301" y="2435225"/>
          <a:ext cx="2679699" cy="4699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45</xdr:row>
      <xdr:rowOff>38100</xdr:rowOff>
    </xdr:from>
    <xdr:to>
      <xdr:col>19</xdr:col>
      <xdr:colOff>127000</xdr:colOff>
      <xdr:row>46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</xdr:row>
      <xdr:rowOff>177800</xdr:rowOff>
    </xdr:from>
    <xdr:to>
      <xdr:col>19</xdr:col>
      <xdr:colOff>127000</xdr:colOff>
      <xdr:row>38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62647/AppData/Local/Temp/Temp1_03%20&#25552;&#20986;&#12288;&#36234;&#21069;&#30010;&#19979;&#27700;&#36947;&#65288;&#20844;&#21942;&#20225;&#26989;&#25244;&#26412;&#25913;&#38761;&#65289;.zip/03%20&#25552;&#20986;&#12288;&#36234;&#21069;&#30010;&#19979;&#27700;&#36947;&#65288;&#20844;&#21942;&#20225;&#26989;&#25244;&#26412;&#25913;&#38761;&#65289;/01-&#35519;&#26619;&#31080;(H28.5.10&#20462;&#27491;)&#12288;&#36234;&#21069;&#30010;&#12288;&#20844;&#20849;&#19979;&#277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62647/AppData/Local/Temp/Temp1_03%20&#25552;&#20986;&#12288;&#36234;&#21069;&#30010;&#19979;&#27700;&#36947;&#65288;&#20844;&#21942;&#20225;&#26989;&#25244;&#26412;&#25913;&#38761;&#65289;.zip/03%20&#25552;&#20986;&#12288;&#36234;&#21069;&#30010;&#19979;&#27700;&#36947;&#65288;&#20844;&#21942;&#20225;&#26989;&#25244;&#26412;&#25913;&#38761;&#65289;/01-&#35519;&#26619;&#31080;(H28.5.10&#20462;&#27491;)&#12288;&#36234;&#21069;&#30010;&#12288;&#28417;&#26989;&#38598;&#3385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62647/AppData/Local/Temp/Temp1_03%20&#25552;&#20986;&#12288;&#36234;&#21069;&#30010;&#19979;&#27700;&#36947;&#65288;&#20844;&#21942;&#20225;&#26989;&#25244;&#26412;&#25913;&#38761;&#65289;.zip/03%20&#25552;&#20986;&#12288;&#36234;&#21069;&#30010;&#19979;&#27700;&#36947;&#65288;&#20844;&#21942;&#20225;&#26989;&#25244;&#26412;&#25913;&#38761;&#65289;/01-&#35519;&#26619;&#31080;(H28.5.10&#20462;&#27491;)&#12288;&#36234;&#21069;&#30010;&#12288;&#23567;&#35215;&#27169;&#38598;&#21512;&#25490;&#277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62647/AppData/Local/Temp/Temp1_03%20&#25552;&#20986;&#12288;&#36234;&#21069;&#30010;&#19979;&#27700;&#36947;&#65288;&#20844;&#21942;&#20225;&#26989;&#25244;&#26412;&#25913;&#38761;&#65289;.zip/03%20&#25552;&#20986;&#12288;&#36234;&#21069;&#30010;&#19979;&#27700;&#36947;&#65288;&#20844;&#21942;&#20225;&#26989;&#25244;&#26412;&#25913;&#38761;&#65289;/01-&#35519;&#26619;&#31080;(H28.5.10&#20462;&#27491;)&#12288;&#36234;&#21069;&#30010;&#12288;&#29305;&#29872;&#19979;&#2770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62647/AppData/Local/Temp/Temp1_03%20&#25552;&#20986;&#12288;&#36234;&#21069;&#30010;&#19979;&#27700;&#36947;&#65288;&#20844;&#21942;&#20225;&#26989;&#25244;&#26412;&#25913;&#38761;&#65289;.zip/03%20&#25552;&#20986;&#12288;&#36234;&#21069;&#30010;&#19979;&#27700;&#36947;&#65288;&#20844;&#21942;&#20225;&#26989;&#25244;&#26412;&#25913;&#38761;&#65289;/01-&#35519;&#26619;&#31080;(H28.5.10&#20462;&#27491;)&#12288;&#36234;&#21069;&#30010;&#12288;&#36786;&#26989;&#38598;&#33853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30149;&#38498;/01-&#35519;&#26619;&#31080;(H28.5.10&#20462;&#27491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 refreshError="1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>○</v>
          </cell>
          <cell r="AA6" t="str">
            <v>事業改革の必要性は感じるが、必要な知見、ノウハウが不足し、また実施した場合の影響の度合いが不明なため未着手状態である。</v>
          </cell>
          <cell r="AB6" t="str">
            <v>町職員では不足しがちな専門技術的な維持管理について、民間企業活力を積極的に取り入れる</v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GT6" t="str">
            <v/>
          </cell>
          <cell r="HX6" t="str">
            <v/>
          </cell>
        </row>
      </sheetData>
      <sheetData sheetId="2">
        <row r="8">
          <cell r="B8" t="str">
            <v>越前町</v>
          </cell>
          <cell r="C8" t="str">
            <v>下水道事業</v>
          </cell>
          <cell r="D8" t="str">
            <v>公共下水道事業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>○</v>
          </cell>
          <cell r="AA6" t="str">
            <v>事業改革の必要性は感じるが、必要な知見、ノウハウが不足し、また実施した場合の影響の度合いが不明なため未着手状態である。</v>
          </cell>
          <cell r="AB6" t="str">
            <v>町職員では不足しがちな専門技術的な維持管理について、民間企業活力を積極的に取り入れる</v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GT6" t="str">
            <v/>
          </cell>
          <cell r="HX6" t="str">
            <v/>
          </cell>
        </row>
      </sheetData>
      <sheetData sheetId="2">
        <row r="8">
          <cell r="B8" t="str">
            <v>越前町</v>
          </cell>
          <cell r="C8" t="str">
            <v>下水道事業</v>
          </cell>
          <cell r="D8" t="str">
            <v>漁業集落排水事業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>○</v>
          </cell>
          <cell r="AA6" t="str">
            <v>事業改革の必要性は感じるが、必要な知見、ノウハウが不足し、また実施した場合の影響の度合いが不明なため未着手状態である。</v>
          </cell>
          <cell r="AB6" t="str">
            <v>町職員では不足しがちな専門技術的な維持管理について、民間企業活力を積極的に取り入れる</v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GT6" t="str">
            <v/>
          </cell>
          <cell r="HX6" t="str">
            <v/>
          </cell>
        </row>
      </sheetData>
      <sheetData sheetId="2">
        <row r="8">
          <cell r="B8" t="str">
            <v>越前町</v>
          </cell>
          <cell r="C8" t="str">
            <v>下水道事業</v>
          </cell>
          <cell r="D8" t="str">
            <v>小規模集合排水処理事業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>○</v>
          </cell>
          <cell r="AA6" t="str">
            <v>事業改革の必要性は感じるが、必要な知見、ノウハウが不足し、また実施した場合の影響の度合いが不明なため未着手状態である。</v>
          </cell>
          <cell r="AB6" t="str">
            <v>町職員では不足しがちな専門技術的な維持管理について、民間企業活力を積極的に取り入れる</v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GT6" t="str">
            <v/>
          </cell>
          <cell r="HX6" t="str">
            <v/>
          </cell>
        </row>
      </sheetData>
      <sheetData sheetId="2">
        <row r="8">
          <cell r="B8" t="str">
            <v>越前町</v>
          </cell>
          <cell r="C8" t="str">
            <v>下水道事業</v>
          </cell>
          <cell r="D8" t="str">
            <v>特定環境保全公共下水道事業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>○</v>
          </cell>
          <cell r="AA6" t="str">
            <v>事業改革の必要性は感じるが、必要な知見、ノウハウが不足し、また実施した場合の影響の度合いが不明なため未着手状態である。</v>
          </cell>
          <cell r="AB6" t="str">
            <v>町職員では不足しがちな専門技術的な維持管理について、民間企業活力を積極的に取り入れる</v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GT6" t="str">
            <v/>
          </cell>
          <cell r="HX6" t="str">
            <v/>
          </cell>
        </row>
      </sheetData>
      <sheetData sheetId="2">
        <row r="8">
          <cell r="B8" t="str">
            <v>越前町</v>
          </cell>
          <cell r="C8" t="str">
            <v>下水道事業</v>
          </cell>
          <cell r="D8" t="str">
            <v>農業集落排水事業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>○</v>
          </cell>
          <cell r="O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AA6" t="str">
            <v/>
          </cell>
          <cell r="AB6" t="str">
            <v/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GB6" t="str">
            <v>織田病院の運営</v>
          </cell>
          <cell r="GC6" t="str">
            <v/>
          </cell>
          <cell r="GD6" t="str">
            <v>○</v>
          </cell>
          <cell r="GE6">
            <v>24</v>
          </cell>
          <cell r="GF6">
            <v>4</v>
          </cell>
          <cell r="GG6">
            <v>1</v>
          </cell>
          <cell r="GR6" t="str">
            <v/>
          </cell>
          <cell r="GS6" t="str">
            <v/>
          </cell>
          <cell r="GT6" t="str">
            <v/>
          </cell>
          <cell r="GU6" t="str">
            <v/>
          </cell>
          <cell r="GV6" t="str">
            <v/>
          </cell>
          <cell r="GW6" t="str">
            <v/>
          </cell>
          <cell r="GY6" t="str">
            <v/>
          </cell>
          <cell r="GZ6" t="str">
            <v/>
          </cell>
          <cell r="HA6" t="str">
            <v/>
          </cell>
          <cell r="HB6" t="str">
            <v/>
          </cell>
          <cell r="HC6" t="str">
            <v/>
          </cell>
          <cell r="HX6" t="str">
            <v/>
          </cell>
        </row>
      </sheetData>
      <sheetData sheetId="2">
        <row r="8">
          <cell r="B8" t="str">
            <v>越前町</v>
          </cell>
          <cell r="C8" t="str">
            <v>病院事業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tabSelected="1" view="pageBreakPreview" zoomScale="60" zoomScaleNormal="70" zoomScalePageLayoutView="40" workbookViewId="0">
      <selection activeCell="U39" sqref="U39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20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16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31.5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27.75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18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21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BR37">
    <cfRule type="expression" dxfId="6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BH27" sqref="BH27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06" t="s">
        <v>16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17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16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9.25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24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18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19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BR37">
    <cfRule type="expression" dxfId="7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BS22" sqref="BS22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tr">
        <f>[1]様式０!B8</f>
        <v>越前町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tr">
        <f>[1]様式０!C8</f>
        <v>下水道事業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tr">
        <f>[1]様式０!D8</f>
        <v>公共下水道事業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31.5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tr">
        <f>IF(AND(OR([1]集計用シート!I6="○",[1]集計用シート!R6="○"),[1]集計用シート!AU6=""),"○","")</f>
        <v/>
      </c>
      <c r="E22" s="73"/>
      <c r="F22" s="73"/>
      <c r="G22" s="73"/>
      <c r="H22" s="73"/>
      <c r="I22" s="73"/>
      <c r="J22" s="74"/>
      <c r="K22" s="72" t="str">
        <f>IF(AND(OR([1]集計用シート!J6="○",[1]集計用シート!S6="○"),[1]集計用シート!CB6=""),"○","")</f>
        <v/>
      </c>
      <c r="L22" s="73"/>
      <c r="M22" s="73"/>
      <c r="N22" s="73"/>
      <c r="O22" s="73"/>
      <c r="P22" s="73"/>
      <c r="Q22" s="74"/>
      <c r="R22" s="72" t="str">
        <f>IF(AND(OR([1]集計用シート!K6="○",[1]集計用シート!T6="○"),[1]集計用シート!DD6=""),"○","")</f>
        <v/>
      </c>
      <c r="S22" s="73"/>
      <c r="T22" s="73"/>
      <c r="U22" s="73"/>
      <c r="V22" s="73"/>
      <c r="W22" s="73"/>
      <c r="X22" s="74"/>
      <c r="Y22" s="72" t="str">
        <f>IF(AND(OR([1]集計用シート!L6="○",[1]集計用シート!U6="○"),[1]集計用シート!EH6=""),"○","")</f>
        <v/>
      </c>
      <c r="Z22" s="73"/>
      <c r="AA22" s="73"/>
      <c r="AB22" s="73"/>
      <c r="AC22" s="73"/>
      <c r="AD22" s="73"/>
      <c r="AE22" s="74"/>
      <c r="AF22" s="72" t="str">
        <f>IF(AND(OR([1]集計用シート!M6="○",[1]集計用シート!V6="○"),[1]集計用シート!FO6=""),"○","")</f>
        <v/>
      </c>
      <c r="AG22" s="73"/>
      <c r="AH22" s="73"/>
      <c r="AI22" s="73"/>
      <c r="AJ22" s="73"/>
      <c r="AK22" s="73"/>
      <c r="AL22" s="74"/>
      <c r="AM22" s="72" t="str">
        <f>IF(AND(OR([1]集計用シート!N6="○",[1]集計用シート!W6="○"),[1]集計用シート!GT6=""),"○","")</f>
        <v/>
      </c>
      <c r="AN22" s="73"/>
      <c r="AO22" s="73"/>
      <c r="AP22" s="73"/>
      <c r="AQ22" s="73"/>
      <c r="AR22" s="73"/>
      <c r="AS22" s="74"/>
      <c r="AT22" s="72" t="str">
        <f>IF(AND(OR([1]集計用シート!O6="○",[1]集計用シート!X6="○"),[1]集計用シート!HX6=""),"○","")</f>
        <v/>
      </c>
      <c r="AU22" s="73"/>
      <c r="AV22" s="73"/>
      <c r="AW22" s="73"/>
      <c r="AX22" s="73"/>
      <c r="AY22" s="73"/>
      <c r="AZ22" s="74"/>
      <c r="BA22" s="26"/>
      <c r="BB22" s="72" t="str">
        <f>IF(OR([1]集計用シート!Y6="○",[1]集計用シート!AA6&lt;&gt;"",[1]集計用シート!AB6&lt;&gt;""),"○","")</f>
        <v>○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26.25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tr">
        <f>IF([1]集計用シート!AA6="","",[1]集計用シート!AA6)</f>
        <v>事業改革の必要性は感じるが、必要な知見、ノウハウが不足し、また実施した場合の影響の度合いが不明なため未着手状態である。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tr">
        <f>IF([1]集計用シート!AB6="","",[1]集計用シート!AB6)</f>
        <v>町職員では不足しがちな専門技術的な維持管理について、民間企業活力を積極的に取り入れる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5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AE46" sqref="AE4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106" t="str">
        <f>[4]様式０!B8</f>
        <v>越前町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tr">
        <f>[4]様式０!C8</f>
        <v>下水道事業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tr">
        <f>[4]様式０!D8</f>
        <v>特定環境保全公共下水道事業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39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8.5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tr">
        <f>IF(AND(OR([4]集計用シート!I6="○",[4]集計用シート!R6="○"),[4]集計用シート!AU6=""),"○","")</f>
        <v/>
      </c>
      <c r="E22" s="73"/>
      <c r="F22" s="73"/>
      <c r="G22" s="73"/>
      <c r="H22" s="73"/>
      <c r="I22" s="73"/>
      <c r="J22" s="74"/>
      <c r="K22" s="72" t="str">
        <f>IF(AND(OR([4]集計用シート!J6="○",[4]集計用シート!S6="○"),[4]集計用シート!CB6=""),"○","")</f>
        <v/>
      </c>
      <c r="L22" s="73"/>
      <c r="M22" s="73"/>
      <c r="N22" s="73"/>
      <c r="O22" s="73"/>
      <c r="P22" s="73"/>
      <c r="Q22" s="74"/>
      <c r="R22" s="72" t="str">
        <f>IF(AND(OR([4]集計用シート!K6="○",[4]集計用シート!T6="○"),[4]集計用シート!DD6=""),"○","")</f>
        <v/>
      </c>
      <c r="S22" s="73"/>
      <c r="T22" s="73"/>
      <c r="U22" s="73"/>
      <c r="V22" s="73"/>
      <c r="W22" s="73"/>
      <c r="X22" s="74"/>
      <c r="Y22" s="72" t="str">
        <f>IF(AND(OR([4]集計用シート!L6="○",[4]集計用シート!U6="○"),[4]集計用シート!EH6=""),"○","")</f>
        <v/>
      </c>
      <c r="Z22" s="73"/>
      <c r="AA22" s="73"/>
      <c r="AB22" s="73"/>
      <c r="AC22" s="73"/>
      <c r="AD22" s="73"/>
      <c r="AE22" s="74"/>
      <c r="AF22" s="72" t="str">
        <f>IF(AND(OR([4]集計用シート!M6="○",[4]集計用シート!V6="○"),[4]集計用シート!FO6=""),"○","")</f>
        <v/>
      </c>
      <c r="AG22" s="73"/>
      <c r="AH22" s="73"/>
      <c r="AI22" s="73"/>
      <c r="AJ22" s="73"/>
      <c r="AK22" s="73"/>
      <c r="AL22" s="74"/>
      <c r="AM22" s="72" t="str">
        <f>IF(AND(OR([4]集計用シート!N6="○",[4]集計用シート!W6="○"),[4]集計用シート!GT6=""),"○","")</f>
        <v/>
      </c>
      <c r="AN22" s="73"/>
      <c r="AO22" s="73"/>
      <c r="AP22" s="73"/>
      <c r="AQ22" s="73"/>
      <c r="AR22" s="73"/>
      <c r="AS22" s="74"/>
      <c r="AT22" s="72" t="str">
        <f>IF(AND(OR([4]集計用シート!O6="○",[4]集計用シート!X6="○"),[4]集計用シート!HX6=""),"○","")</f>
        <v/>
      </c>
      <c r="AU22" s="73"/>
      <c r="AV22" s="73"/>
      <c r="AW22" s="73"/>
      <c r="AX22" s="73"/>
      <c r="AY22" s="73"/>
      <c r="AZ22" s="74"/>
      <c r="BA22" s="26"/>
      <c r="BB22" s="72" t="str">
        <f>IF(OR([4]集計用シート!Y6="○",[4]集計用シート!AA6&lt;&gt;"",[4]集計用シート!AB6&lt;&gt;""),"○","")</f>
        <v>○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26.25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tr">
        <f>IF([4]集計用シート!AA6="","",[4]集計用シート!AA6)</f>
        <v>事業改革の必要性は感じるが、必要な知見、ノウハウが不足し、また実施した場合の影響の度合いが不明なため未着手状態である。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tr">
        <f>IF([4]集計用シート!AB6="","",[4]集計用シート!AB6)</f>
        <v>町職員では不足しがちな専門技術的な維持管理について、民間企業活力を積極的に取り入れる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2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BA26" sqref="BA2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106" t="str">
        <f>[5]様式０!B8</f>
        <v>越前町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tr">
        <f>[5]様式０!C8</f>
        <v>下水道事業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tr">
        <f>[5]様式０!D8</f>
        <v>農業集落排水事業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4.75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tr">
        <f>IF(AND(OR([5]集計用シート!I6="○",[5]集計用シート!R6="○"),[5]集計用シート!AU6=""),"○","")</f>
        <v/>
      </c>
      <c r="E22" s="73"/>
      <c r="F22" s="73"/>
      <c r="G22" s="73"/>
      <c r="H22" s="73"/>
      <c r="I22" s="73"/>
      <c r="J22" s="74"/>
      <c r="K22" s="72" t="str">
        <f>IF(AND(OR([5]集計用シート!J6="○",[5]集計用シート!S6="○"),[5]集計用シート!CB6=""),"○","")</f>
        <v/>
      </c>
      <c r="L22" s="73"/>
      <c r="M22" s="73"/>
      <c r="N22" s="73"/>
      <c r="O22" s="73"/>
      <c r="P22" s="73"/>
      <c r="Q22" s="74"/>
      <c r="R22" s="72" t="str">
        <f>IF(AND(OR([5]集計用シート!K6="○",[5]集計用シート!T6="○"),[5]集計用シート!DD6=""),"○","")</f>
        <v/>
      </c>
      <c r="S22" s="73"/>
      <c r="T22" s="73"/>
      <c r="U22" s="73"/>
      <c r="V22" s="73"/>
      <c r="W22" s="73"/>
      <c r="X22" s="74"/>
      <c r="Y22" s="72" t="str">
        <f>IF(AND(OR([5]集計用シート!L6="○",[5]集計用シート!U6="○"),[5]集計用シート!EH6=""),"○","")</f>
        <v/>
      </c>
      <c r="Z22" s="73"/>
      <c r="AA22" s="73"/>
      <c r="AB22" s="73"/>
      <c r="AC22" s="73"/>
      <c r="AD22" s="73"/>
      <c r="AE22" s="74"/>
      <c r="AF22" s="72" t="str">
        <f>IF(AND(OR([5]集計用シート!M6="○",[5]集計用シート!V6="○"),[5]集計用シート!FO6=""),"○","")</f>
        <v/>
      </c>
      <c r="AG22" s="73"/>
      <c r="AH22" s="73"/>
      <c r="AI22" s="73"/>
      <c r="AJ22" s="73"/>
      <c r="AK22" s="73"/>
      <c r="AL22" s="74"/>
      <c r="AM22" s="72" t="str">
        <f>IF(AND(OR([5]集計用シート!N6="○",[5]集計用シート!W6="○"),[5]集計用シート!GT6=""),"○","")</f>
        <v/>
      </c>
      <c r="AN22" s="73"/>
      <c r="AO22" s="73"/>
      <c r="AP22" s="73"/>
      <c r="AQ22" s="73"/>
      <c r="AR22" s="73"/>
      <c r="AS22" s="74"/>
      <c r="AT22" s="72" t="str">
        <f>IF(AND(OR([5]集計用シート!O6="○",[5]集計用シート!X6="○"),[5]集計用シート!HX6=""),"○","")</f>
        <v/>
      </c>
      <c r="AU22" s="73"/>
      <c r="AV22" s="73"/>
      <c r="AW22" s="73"/>
      <c r="AX22" s="73"/>
      <c r="AY22" s="73"/>
      <c r="AZ22" s="74"/>
      <c r="BA22" s="26"/>
      <c r="BB22" s="72" t="str">
        <f>IF(OR([5]集計用シート!Y6="○",[5]集計用シート!AA6&lt;&gt;"",[5]集計用シート!AB6&lt;&gt;""),"○","")</f>
        <v>○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29.25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tr">
        <f>IF([5]集計用シート!AA6="","",[5]集計用シート!AA6)</f>
        <v>事業改革の必要性は感じるが、必要な知見、ノウハウが不足し、また実施した場合の影響の度合いが不明なため未着手状態である。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tr">
        <f>IF([5]集計用シート!AB6="","",[5]集計用シート!AB6)</f>
        <v>町職員では不足しがちな専門技術的な維持管理について、民間企業活力を積極的に取り入れる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H47" sqref="H47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106" t="str">
        <f>[2]様式０!B8</f>
        <v>越前町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tr">
        <f>[2]様式０!C8</f>
        <v>下水道事業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tr">
        <f>[2]様式０!D8</f>
        <v>漁業集落排水事業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4.75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tr">
        <f>IF(AND(OR([2]集計用シート!I6="○",[2]集計用シート!R6="○"),[2]集計用シート!AU6=""),"○","")</f>
        <v/>
      </c>
      <c r="E22" s="73"/>
      <c r="F22" s="73"/>
      <c r="G22" s="73"/>
      <c r="H22" s="73"/>
      <c r="I22" s="73"/>
      <c r="J22" s="74"/>
      <c r="K22" s="72" t="str">
        <f>IF(AND(OR([2]集計用シート!J6="○",[2]集計用シート!S6="○"),[2]集計用シート!CB6=""),"○","")</f>
        <v/>
      </c>
      <c r="L22" s="73"/>
      <c r="M22" s="73"/>
      <c r="N22" s="73"/>
      <c r="O22" s="73"/>
      <c r="P22" s="73"/>
      <c r="Q22" s="74"/>
      <c r="R22" s="72" t="str">
        <f>IF(AND(OR([2]集計用シート!K6="○",[2]集計用シート!T6="○"),[2]集計用シート!DD6=""),"○","")</f>
        <v/>
      </c>
      <c r="S22" s="73"/>
      <c r="T22" s="73"/>
      <c r="U22" s="73"/>
      <c r="V22" s="73"/>
      <c r="W22" s="73"/>
      <c r="X22" s="74"/>
      <c r="Y22" s="72" t="str">
        <f>IF(AND(OR([2]集計用シート!L6="○",[2]集計用シート!U6="○"),[2]集計用シート!EH6=""),"○","")</f>
        <v/>
      </c>
      <c r="Z22" s="73"/>
      <c r="AA22" s="73"/>
      <c r="AB22" s="73"/>
      <c r="AC22" s="73"/>
      <c r="AD22" s="73"/>
      <c r="AE22" s="74"/>
      <c r="AF22" s="72" t="str">
        <f>IF(AND(OR([2]集計用シート!M6="○",[2]集計用シート!V6="○"),[2]集計用シート!FO6=""),"○","")</f>
        <v/>
      </c>
      <c r="AG22" s="73"/>
      <c r="AH22" s="73"/>
      <c r="AI22" s="73"/>
      <c r="AJ22" s="73"/>
      <c r="AK22" s="73"/>
      <c r="AL22" s="74"/>
      <c r="AM22" s="72" t="str">
        <f>IF(AND(OR([2]集計用シート!N6="○",[2]集計用シート!W6="○"),[2]集計用シート!GT6=""),"○","")</f>
        <v/>
      </c>
      <c r="AN22" s="73"/>
      <c r="AO22" s="73"/>
      <c r="AP22" s="73"/>
      <c r="AQ22" s="73"/>
      <c r="AR22" s="73"/>
      <c r="AS22" s="74"/>
      <c r="AT22" s="72" t="str">
        <f>IF(AND(OR([2]集計用シート!O6="○",[2]集計用シート!X6="○"),[2]集計用シート!HX6=""),"○","")</f>
        <v/>
      </c>
      <c r="AU22" s="73"/>
      <c r="AV22" s="73"/>
      <c r="AW22" s="73"/>
      <c r="AX22" s="73"/>
      <c r="AY22" s="73"/>
      <c r="AZ22" s="74"/>
      <c r="BA22" s="26"/>
      <c r="BB22" s="72" t="str">
        <f>IF(OR([2]集計用シート!Y6="○",[2]集計用シート!AA6&lt;&gt;"",[2]集計用シート!AB6&lt;&gt;""),"○","")</f>
        <v>○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27.75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tr">
        <f>IF([2]集計用シート!AA6="","",[2]集計用シート!AA6)</f>
        <v>事業改革の必要性は感じるが、必要な知見、ノウハウが不足し、また実施した場合の影響の度合いが不明なため未着手状態である。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tr">
        <f>IF([2]集計用シート!AB6="","",[2]集計用シート!AB6)</f>
        <v>町職員では不足しがちな専門技術的な維持管理について、民間企業活力を積極的に取り入れる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4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AI46" sqref="AI4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106" t="str">
        <f>[3]様式０!B8</f>
        <v>越前町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tr">
        <f>[3]様式０!C8</f>
        <v>下水道事業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tr">
        <f>[3]様式０!D8</f>
        <v>小規模集合排水処理事業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38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4.75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tr">
        <f>IF(AND(OR([3]集計用シート!I6="○",[3]集計用シート!R6="○"),[3]集計用シート!AU6=""),"○","")</f>
        <v/>
      </c>
      <c r="E22" s="73"/>
      <c r="F22" s="73"/>
      <c r="G22" s="73"/>
      <c r="H22" s="73"/>
      <c r="I22" s="73"/>
      <c r="J22" s="74"/>
      <c r="K22" s="72" t="str">
        <f>IF(AND(OR([3]集計用シート!J6="○",[3]集計用シート!S6="○"),[3]集計用シート!CB6=""),"○","")</f>
        <v/>
      </c>
      <c r="L22" s="73"/>
      <c r="M22" s="73"/>
      <c r="N22" s="73"/>
      <c r="O22" s="73"/>
      <c r="P22" s="73"/>
      <c r="Q22" s="74"/>
      <c r="R22" s="72" t="str">
        <f>IF(AND(OR([3]集計用シート!K6="○",[3]集計用シート!T6="○"),[3]集計用シート!DD6=""),"○","")</f>
        <v/>
      </c>
      <c r="S22" s="73"/>
      <c r="T22" s="73"/>
      <c r="U22" s="73"/>
      <c r="V22" s="73"/>
      <c r="W22" s="73"/>
      <c r="X22" s="74"/>
      <c r="Y22" s="72" t="str">
        <f>IF(AND(OR([3]集計用シート!L6="○",[3]集計用シート!U6="○"),[3]集計用シート!EH6=""),"○","")</f>
        <v/>
      </c>
      <c r="Z22" s="73"/>
      <c r="AA22" s="73"/>
      <c r="AB22" s="73"/>
      <c r="AC22" s="73"/>
      <c r="AD22" s="73"/>
      <c r="AE22" s="74"/>
      <c r="AF22" s="72" t="str">
        <f>IF(AND(OR([3]集計用シート!M6="○",[3]集計用シート!V6="○"),[3]集計用シート!FO6=""),"○","")</f>
        <v/>
      </c>
      <c r="AG22" s="73"/>
      <c r="AH22" s="73"/>
      <c r="AI22" s="73"/>
      <c r="AJ22" s="73"/>
      <c r="AK22" s="73"/>
      <c r="AL22" s="74"/>
      <c r="AM22" s="72" t="str">
        <f>IF(AND(OR([3]集計用シート!N6="○",[3]集計用シート!W6="○"),[3]集計用シート!GT6=""),"○","")</f>
        <v/>
      </c>
      <c r="AN22" s="73"/>
      <c r="AO22" s="73"/>
      <c r="AP22" s="73"/>
      <c r="AQ22" s="73"/>
      <c r="AR22" s="73"/>
      <c r="AS22" s="74"/>
      <c r="AT22" s="72" t="str">
        <f>IF(AND(OR([3]集計用シート!O6="○",[3]集計用シート!X6="○"),[3]集計用シート!HX6=""),"○","")</f>
        <v/>
      </c>
      <c r="AU22" s="73"/>
      <c r="AV22" s="73"/>
      <c r="AW22" s="73"/>
      <c r="AX22" s="73"/>
      <c r="AY22" s="73"/>
      <c r="AZ22" s="74"/>
      <c r="BA22" s="26"/>
      <c r="BB22" s="72" t="str">
        <f>IF(OR([3]集計用シート!Y6="○",[3]集計用シート!AA6&lt;&gt;"",[3]集計用シート!AB6&lt;&gt;""),"○","")</f>
        <v>○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27.75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tr">
        <f>IF([3]集計用シート!AA6="","",[3]集計用シート!AA6)</f>
        <v>事業改革の必要性は感じるが、必要な知見、ノウハウが不足し、また実施した場合の影響の度合いが不明なため未着手状態である。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tr">
        <f>IF([3]集計用シート!AB6="","",[3]集計用シート!AB6)</f>
        <v>町職員では不足しがちな専門技術的な維持管理について、民間企業活力を積極的に取り入れる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3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1"/>
  <sheetViews>
    <sheetView view="pageBreakPreview" zoomScale="60" zoomScaleNormal="70" zoomScalePageLayoutView="40" workbookViewId="0">
      <selection activeCell="S16" sqref="S1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106" t="str">
        <f>[6]様式０!B8</f>
        <v>越前町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tr">
        <f>[6]様式０!C8</f>
        <v>病院事業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>
        <f>[6]様式０!D8</f>
        <v>0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39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8.5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tr">
        <f>IF(AND(OR([6]集計用シート!I6="○",[6]集計用シート!R6="○"),[6]集計用シート!AU6=""),"○","")</f>
        <v/>
      </c>
      <c r="E22" s="73"/>
      <c r="F22" s="73"/>
      <c r="G22" s="73"/>
      <c r="H22" s="73"/>
      <c r="I22" s="73"/>
      <c r="J22" s="74"/>
      <c r="K22" s="72" t="str">
        <f>IF(AND(OR([6]集計用シート!J6="○",[6]集計用シート!S6="○"),[6]集計用シート!CB6=""),"○","")</f>
        <v/>
      </c>
      <c r="L22" s="73"/>
      <c r="M22" s="73"/>
      <c r="N22" s="73"/>
      <c r="O22" s="73"/>
      <c r="P22" s="73"/>
      <c r="Q22" s="74"/>
      <c r="R22" s="72" t="str">
        <f>IF(AND(OR([6]集計用シート!K6="○",[6]集計用シート!T6="○"),[6]集計用シート!DD6=""),"○","")</f>
        <v/>
      </c>
      <c r="S22" s="73"/>
      <c r="T22" s="73"/>
      <c r="U22" s="73"/>
      <c r="V22" s="73"/>
      <c r="W22" s="73"/>
      <c r="X22" s="74"/>
      <c r="Y22" s="72" t="str">
        <f>IF(AND(OR([6]集計用シート!L6="○",[6]集計用シート!U6="○"),[6]集計用シート!EH6=""),"○","")</f>
        <v/>
      </c>
      <c r="Z22" s="73"/>
      <c r="AA22" s="73"/>
      <c r="AB22" s="73"/>
      <c r="AC22" s="73"/>
      <c r="AD22" s="73"/>
      <c r="AE22" s="74"/>
      <c r="AF22" s="72" t="str">
        <f>IF(AND(OR([6]集計用シート!M6="○",[6]集計用シート!V6="○"),[6]集計用シート!FO6=""),"○","")</f>
        <v/>
      </c>
      <c r="AG22" s="73"/>
      <c r="AH22" s="73"/>
      <c r="AI22" s="73"/>
      <c r="AJ22" s="73"/>
      <c r="AK22" s="73"/>
      <c r="AL22" s="74"/>
      <c r="AM22" s="72" t="str">
        <f>IF(AND(OR([6]集計用シート!N6="○",[6]集計用シート!W6="○"),[6]集計用シート!GT6=""),"○","")</f>
        <v>○</v>
      </c>
      <c r="AN22" s="73"/>
      <c r="AO22" s="73"/>
      <c r="AP22" s="73"/>
      <c r="AQ22" s="73"/>
      <c r="AR22" s="73"/>
      <c r="AS22" s="74"/>
      <c r="AT22" s="72" t="str">
        <f>IF(AND(OR([6]集計用シート!O6="○",[6]集計用シート!X6="○"),[6]集計用シート!HX6=""),"○","")</f>
        <v/>
      </c>
      <c r="AU22" s="73"/>
      <c r="AV22" s="73"/>
      <c r="AW22" s="73"/>
      <c r="AX22" s="73"/>
      <c r="AY22" s="73"/>
      <c r="AZ22" s="74"/>
      <c r="BA22" s="26"/>
      <c r="BB22" s="72" t="str">
        <f>IF(OR([6]集計用シート!Y6="○",[6]集計用シート!AA6&lt;&gt;"",[6]集計用シート!AB6&lt;&gt;""),"○","")</f>
        <v/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</row>
    <row r="27" spans="1:72" ht="12.6" customHeight="1">
      <c r="C27" s="116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18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20"/>
      <c r="BR27" s="5"/>
    </row>
    <row r="28" spans="1:72" ht="12.6" customHeight="1">
      <c r="C28" s="121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4"/>
      <c r="Y28" s="134"/>
      <c r="Z28" s="134"/>
      <c r="AA28" s="135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28"/>
      <c r="AO28" s="136"/>
      <c r="AP28" s="137"/>
      <c r="AQ28" s="137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25"/>
      <c r="BD28" s="126"/>
      <c r="BE28" s="126"/>
      <c r="BF28" s="126"/>
      <c r="BG28" s="126"/>
      <c r="BH28" s="126"/>
      <c r="BI28" s="126"/>
      <c r="BJ28" s="126"/>
      <c r="BK28" s="126"/>
      <c r="BL28" s="126"/>
      <c r="BM28" s="127"/>
      <c r="BN28" s="127"/>
      <c r="BO28" s="127"/>
      <c r="BP28" s="128"/>
      <c r="BQ28" s="129"/>
      <c r="BR28" s="5"/>
    </row>
    <row r="29" spans="1:72" ht="12.6" customHeight="1">
      <c r="C29" s="121"/>
      <c r="D29" s="122" t="s">
        <v>22</v>
      </c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4"/>
      <c r="R29" s="122" t="s">
        <v>35</v>
      </c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4"/>
      <c r="BC29" s="125"/>
      <c r="BD29" s="126"/>
      <c r="BE29" s="126"/>
      <c r="BF29" s="126"/>
      <c r="BG29" s="126"/>
      <c r="BH29" s="126"/>
      <c r="BI29" s="126"/>
      <c r="BJ29" s="126"/>
      <c r="BK29" s="126"/>
      <c r="BL29" s="126"/>
      <c r="BM29" s="127"/>
      <c r="BN29" s="127"/>
      <c r="BO29" s="127"/>
      <c r="BP29" s="128"/>
      <c r="BQ29" s="129"/>
      <c r="BR29" s="5"/>
    </row>
    <row r="30" spans="1:72" ht="12.6" customHeight="1">
      <c r="C30" s="121"/>
      <c r="D30" s="130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2"/>
      <c r="R30" s="130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2"/>
      <c r="BC30" s="125"/>
      <c r="BD30" s="126"/>
      <c r="BE30" s="126"/>
      <c r="BF30" s="126"/>
      <c r="BG30" s="126"/>
      <c r="BH30" s="126"/>
      <c r="BI30" s="126"/>
      <c r="BJ30" s="126"/>
      <c r="BK30" s="126"/>
      <c r="BL30" s="126"/>
      <c r="BM30" s="127"/>
      <c r="BN30" s="127"/>
      <c r="BO30" s="127"/>
      <c r="BP30" s="128"/>
      <c r="BQ30" s="129"/>
      <c r="BR30" s="5"/>
    </row>
    <row r="31" spans="1:72" ht="12.6" customHeight="1">
      <c r="C31" s="121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4"/>
      <c r="Y31" s="134"/>
      <c r="Z31" s="134"/>
      <c r="AA31" s="135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28"/>
      <c r="AO31" s="136"/>
      <c r="AP31" s="137"/>
      <c r="AQ31" s="137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25"/>
      <c r="BD31" s="126"/>
      <c r="BE31" s="126"/>
      <c r="BF31" s="126"/>
      <c r="BG31" s="126"/>
      <c r="BH31" s="126"/>
      <c r="BI31" s="126"/>
      <c r="BJ31" s="126"/>
      <c r="BK31" s="126"/>
      <c r="BL31" s="126"/>
      <c r="BM31" s="127"/>
      <c r="BN31" s="127"/>
      <c r="BO31" s="127"/>
      <c r="BP31" s="128"/>
      <c r="BQ31" s="129"/>
      <c r="BR31" s="5"/>
    </row>
    <row r="32" spans="1:72" ht="16.149999999999999" customHeight="1">
      <c r="C32" s="121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64" t="s">
        <v>23</v>
      </c>
      <c r="V32" s="133"/>
      <c r="W32" s="133"/>
      <c r="X32" s="139"/>
      <c r="Y32" s="139"/>
      <c r="Z32" s="139"/>
      <c r="AA32" s="140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31" t="s">
        <v>34</v>
      </c>
      <c r="AN32" s="142"/>
      <c r="AO32" s="141"/>
      <c r="AP32" s="143"/>
      <c r="AQ32" s="143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5"/>
      <c r="BD32" s="140"/>
      <c r="BE32" s="146" t="s">
        <v>24</v>
      </c>
      <c r="BF32" s="163"/>
      <c r="BG32" s="163"/>
      <c r="BH32" s="163"/>
      <c r="BI32" s="163"/>
      <c r="BJ32" s="163"/>
      <c r="BK32" s="163"/>
      <c r="BL32" s="140"/>
      <c r="BM32" s="140"/>
      <c r="BN32" s="140"/>
      <c r="BO32" s="140"/>
      <c r="BP32" s="142"/>
      <c r="BQ32" s="129"/>
      <c r="BR32" s="5"/>
    </row>
    <row r="33" spans="3:70" ht="12.6" customHeight="1">
      <c r="C33" s="121"/>
      <c r="D33" s="78" t="s">
        <v>25</v>
      </c>
      <c r="E33" s="78"/>
      <c r="F33" s="78"/>
      <c r="G33" s="78"/>
      <c r="H33" s="78"/>
      <c r="I33" s="78"/>
      <c r="J33" s="78"/>
      <c r="K33" s="78"/>
      <c r="L33" s="78"/>
      <c r="M33" s="78"/>
      <c r="N33" s="169" t="str">
        <f>IF([6]集計用シート!N6="","",[6]集計用シート!N6)</f>
        <v>○</v>
      </c>
      <c r="O33" s="169"/>
      <c r="P33" s="169"/>
      <c r="Q33" s="169"/>
      <c r="R33" s="133"/>
      <c r="S33" s="133"/>
      <c r="T33" s="133"/>
      <c r="U33" s="54" t="str">
        <f>IF(AND(N33="○",N39=""),[6]集計用シート!GB6,IF(AND(N33="",N39="○"),[6]集計用シート!GU6,""))</f>
        <v>織田病院の運営</v>
      </c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6"/>
      <c r="AK33" s="147"/>
      <c r="AL33" s="147"/>
      <c r="AM33" s="165" t="s">
        <v>36</v>
      </c>
      <c r="AN33" s="166"/>
      <c r="AO33" s="166"/>
      <c r="AP33" s="166"/>
      <c r="AQ33" s="166"/>
      <c r="AR33" s="166"/>
      <c r="AS33" s="166"/>
      <c r="AT33" s="166"/>
      <c r="AU33" s="165" t="s">
        <v>37</v>
      </c>
      <c r="AV33" s="166"/>
      <c r="AW33" s="166"/>
      <c r="AX33" s="166"/>
      <c r="AY33" s="166"/>
      <c r="AZ33" s="166"/>
      <c r="BA33" s="166"/>
      <c r="BB33" s="166"/>
      <c r="BC33" s="136"/>
      <c r="BD33" s="126"/>
      <c r="BE33" s="148" t="s">
        <v>26</v>
      </c>
      <c r="BF33" s="149"/>
      <c r="BG33" s="149"/>
      <c r="BH33" s="149"/>
      <c r="BI33" s="148"/>
      <c r="BJ33" s="149"/>
      <c r="BK33" s="149"/>
      <c r="BL33" s="149"/>
      <c r="BM33" s="148"/>
      <c r="BN33" s="149"/>
      <c r="BO33" s="149"/>
      <c r="BP33" s="150"/>
      <c r="BQ33" s="129"/>
      <c r="BR33" s="5"/>
    </row>
    <row r="34" spans="3:70" ht="12.6" customHeight="1">
      <c r="C34" s="121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169"/>
      <c r="O34" s="169"/>
      <c r="P34" s="169"/>
      <c r="Q34" s="169"/>
      <c r="R34" s="133"/>
      <c r="S34" s="133"/>
      <c r="T34" s="133"/>
      <c r="U34" s="57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9"/>
      <c r="AK34" s="147"/>
      <c r="AL34" s="147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36"/>
      <c r="BD34" s="126"/>
      <c r="BE34" s="151"/>
      <c r="BF34" s="152"/>
      <c r="BG34" s="152"/>
      <c r="BH34" s="152"/>
      <c r="BI34" s="151"/>
      <c r="BJ34" s="152"/>
      <c r="BK34" s="152"/>
      <c r="BL34" s="152"/>
      <c r="BM34" s="151"/>
      <c r="BN34" s="152"/>
      <c r="BO34" s="152"/>
      <c r="BP34" s="153"/>
      <c r="BQ34" s="129"/>
      <c r="BR34" s="5"/>
    </row>
    <row r="35" spans="3:70" ht="12.6" customHeight="1">
      <c r="C35" s="121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169"/>
      <c r="O35" s="169"/>
      <c r="P35" s="169"/>
      <c r="Q35" s="169"/>
      <c r="R35" s="133"/>
      <c r="S35" s="133"/>
      <c r="T35" s="133"/>
      <c r="U35" s="57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9"/>
      <c r="AK35" s="147"/>
      <c r="AL35" s="147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36"/>
      <c r="BD35" s="126"/>
      <c r="BE35" s="151"/>
      <c r="BF35" s="152"/>
      <c r="BG35" s="152"/>
      <c r="BH35" s="152"/>
      <c r="BI35" s="151"/>
      <c r="BJ35" s="152"/>
      <c r="BK35" s="152"/>
      <c r="BL35" s="152"/>
      <c r="BM35" s="151"/>
      <c r="BN35" s="152"/>
      <c r="BO35" s="152"/>
      <c r="BP35" s="153"/>
      <c r="BQ35" s="129"/>
      <c r="BR35" s="5"/>
    </row>
    <row r="36" spans="3:70" ht="12.6" customHeight="1">
      <c r="C36" s="121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169"/>
      <c r="O36" s="169"/>
      <c r="P36" s="169"/>
      <c r="Q36" s="169"/>
      <c r="R36" s="133"/>
      <c r="S36" s="133"/>
      <c r="T36" s="133"/>
      <c r="U36" s="57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9"/>
      <c r="AK36" s="147"/>
      <c r="AL36" s="147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36"/>
      <c r="BD36" s="126"/>
      <c r="BE36" s="151">
        <f>IF(AND(N33="○",N39=""),[6]集計用シート!GE6,IF(AND(N33="",N39="○"),[6]集計用シート!GY6,""))</f>
        <v>24</v>
      </c>
      <c r="BF36" s="152"/>
      <c r="BG36" s="152"/>
      <c r="BH36" s="152"/>
      <c r="BI36" s="151">
        <f>IF(AND(N33="○",N39=""),[6]集計用シート!GF6,IF(AND(N33="",N39="○"),[6]集計用シート!GZ6,""))</f>
        <v>4</v>
      </c>
      <c r="BJ36" s="152"/>
      <c r="BK36" s="152"/>
      <c r="BL36" s="152"/>
      <c r="BM36" s="151">
        <f>IF(AND(N33="○",N39=""),[6]集計用シート!GG6,IF(AND(N33="",N39="○"),[6]集計用シート!HA6,""))</f>
        <v>1</v>
      </c>
      <c r="BN36" s="152"/>
      <c r="BO36" s="152"/>
      <c r="BP36" s="153"/>
      <c r="BQ36" s="129"/>
      <c r="BR36" s="5"/>
    </row>
    <row r="37" spans="3:70" ht="12.6" customHeight="1">
      <c r="C37" s="121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5"/>
      <c r="O37" s="155"/>
      <c r="P37" s="155"/>
      <c r="Q37" s="155"/>
      <c r="R37" s="155"/>
      <c r="S37" s="155"/>
      <c r="T37" s="155"/>
      <c r="U37" s="57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9"/>
      <c r="AK37" s="147"/>
      <c r="AL37" s="147"/>
      <c r="AM37" s="172" t="str">
        <f>IF(AND(N33="○",N39=""),[6]集計用シート!GC6,IF(AND(N33="",N39="○"),[6]集計用シート!GV6,""))</f>
        <v/>
      </c>
      <c r="AN37" s="172"/>
      <c r="AO37" s="172"/>
      <c r="AP37" s="172"/>
      <c r="AQ37" s="172"/>
      <c r="AR37" s="172"/>
      <c r="AS37" s="172"/>
      <c r="AT37" s="172"/>
      <c r="AU37" s="172" t="str">
        <f>IF(AND(N33="○",N39=""),[6]集計用シート!GD6,IF(AND(N33="",N39="○"),[6]集計用シート!GW6,""))</f>
        <v>○</v>
      </c>
      <c r="AV37" s="172"/>
      <c r="AW37" s="172"/>
      <c r="AX37" s="172"/>
      <c r="AY37" s="172"/>
      <c r="AZ37" s="172"/>
      <c r="BA37" s="172"/>
      <c r="BB37" s="172"/>
      <c r="BC37" s="136"/>
      <c r="BD37" s="136"/>
      <c r="BE37" s="151"/>
      <c r="BF37" s="152"/>
      <c r="BG37" s="152"/>
      <c r="BH37" s="152"/>
      <c r="BI37" s="151"/>
      <c r="BJ37" s="152"/>
      <c r="BK37" s="152"/>
      <c r="BL37" s="152"/>
      <c r="BM37" s="151"/>
      <c r="BN37" s="152"/>
      <c r="BO37" s="152"/>
      <c r="BP37" s="153"/>
      <c r="BQ37" s="129"/>
      <c r="BR37" s="5"/>
    </row>
    <row r="38" spans="3:70" ht="12.6" customHeight="1">
      <c r="C38" s="121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5"/>
      <c r="O38" s="155"/>
      <c r="P38" s="155"/>
      <c r="Q38" s="155"/>
      <c r="R38" s="155"/>
      <c r="S38" s="155"/>
      <c r="T38" s="155"/>
      <c r="U38" s="57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9"/>
      <c r="AK38" s="147"/>
      <c r="AL38" s="147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36"/>
      <c r="BD38" s="126"/>
      <c r="BE38" s="151"/>
      <c r="BF38" s="152"/>
      <c r="BG38" s="152"/>
      <c r="BH38" s="152"/>
      <c r="BI38" s="151"/>
      <c r="BJ38" s="152"/>
      <c r="BK38" s="152"/>
      <c r="BL38" s="152"/>
      <c r="BM38" s="151"/>
      <c r="BN38" s="152"/>
      <c r="BO38" s="152"/>
      <c r="BP38" s="153"/>
      <c r="BQ38" s="129"/>
      <c r="BR38" s="5"/>
    </row>
    <row r="39" spans="3:70" ht="12.6" customHeight="1">
      <c r="C39" s="121"/>
      <c r="D39" s="170" t="s">
        <v>27</v>
      </c>
      <c r="E39" s="78"/>
      <c r="F39" s="78"/>
      <c r="G39" s="78"/>
      <c r="H39" s="78"/>
      <c r="I39" s="78"/>
      <c r="J39" s="78"/>
      <c r="K39" s="78"/>
      <c r="L39" s="78"/>
      <c r="M39" s="171"/>
      <c r="N39" s="169" t="str">
        <f>IF([6]集計用シート!GR6="","",[6]集計用シート!GR6)</f>
        <v/>
      </c>
      <c r="O39" s="169"/>
      <c r="P39" s="169"/>
      <c r="Q39" s="169"/>
      <c r="R39" s="133"/>
      <c r="S39" s="133"/>
      <c r="T39" s="133"/>
      <c r="U39" s="57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/>
      <c r="AK39" s="147"/>
      <c r="AL39" s="147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36"/>
      <c r="BD39" s="156"/>
      <c r="BE39" s="151"/>
      <c r="BF39" s="152"/>
      <c r="BG39" s="152"/>
      <c r="BH39" s="152"/>
      <c r="BI39" s="151"/>
      <c r="BJ39" s="152"/>
      <c r="BK39" s="152"/>
      <c r="BL39" s="152"/>
      <c r="BM39" s="151"/>
      <c r="BN39" s="152"/>
      <c r="BO39" s="152"/>
      <c r="BP39" s="153"/>
      <c r="BQ39" s="129"/>
      <c r="BR39" s="5"/>
    </row>
    <row r="40" spans="3:70" ht="12.6" customHeight="1">
      <c r="C40" s="121"/>
      <c r="D40" s="78"/>
      <c r="E40" s="78"/>
      <c r="F40" s="78"/>
      <c r="G40" s="78"/>
      <c r="H40" s="78"/>
      <c r="I40" s="78"/>
      <c r="J40" s="78"/>
      <c r="K40" s="78"/>
      <c r="L40" s="78"/>
      <c r="M40" s="171"/>
      <c r="N40" s="169"/>
      <c r="O40" s="169"/>
      <c r="P40" s="169"/>
      <c r="Q40" s="169"/>
      <c r="R40" s="133"/>
      <c r="S40" s="133"/>
      <c r="T40" s="133"/>
      <c r="U40" s="57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K40" s="147"/>
      <c r="AL40" s="147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36"/>
      <c r="BD40" s="156"/>
      <c r="BE40" s="151" t="s">
        <v>28</v>
      </c>
      <c r="BF40" s="152"/>
      <c r="BG40" s="152"/>
      <c r="BH40" s="152"/>
      <c r="BI40" s="151" t="s">
        <v>29</v>
      </c>
      <c r="BJ40" s="152"/>
      <c r="BK40" s="152"/>
      <c r="BL40" s="152"/>
      <c r="BM40" s="151" t="s">
        <v>30</v>
      </c>
      <c r="BN40" s="152"/>
      <c r="BO40" s="152"/>
      <c r="BP40" s="153"/>
      <c r="BQ40" s="129"/>
      <c r="BR40" s="5"/>
    </row>
    <row r="41" spans="3:70" ht="12.6" customHeight="1">
      <c r="C41" s="121"/>
      <c r="D41" s="78"/>
      <c r="E41" s="78"/>
      <c r="F41" s="78"/>
      <c r="G41" s="78"/>
      <c r="H41" s="78"/>
      <c r="I41" s="78"/>
      <c r="J41" s="78"/>
      <c r="K41" s="78"/>
      <c r="L41" s="78"/>
      <c r="M41" s="171"/>
      <c r="N41" s="169"/>
      <c r="O41" s="169"/>
      <c r="P41" s="169"/>
      <c r="Q41" s="169"/>
      <c r="R41" s="133"/>
      <c r="S41" s="133"/>
      <c r="T41" s="133"/>
      <c r="U41" s="57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/>
      <c r="AK41" s="147"/>
      <c r="AL41" s="147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36"/>
      <c r="BD41" s="156"/>
      <c r="BE41" s="151"/>
      <c r="BF41" s="152"/>
      <c r="BG41" s="152"/>
      <c r="BH41" s="152"/>
      <c r="BI41" s="151"/>
      <c r="BJ41" s="152"/>
      <c r="BK41" s="152"/>
      <c r="BL41" s="152"/>
      <c r="BM41" s="151"/>
      <c r="BN41" s="152"/>
      <c r="BO41" s="152"/>
      <c r="BP41" s="153"/>
      <c r="BQ41" s="129"/>
      <c r="BR41" s="5"/>
    </row>
    <row r="42" spans="3:70" ht="12.6" customHeight="1">
      <c r="C42" s="121"/>
      <c r="D42" s="78"/>
      <c r="E42" s="78"/>
      <c r="F42" s="78"/>
      <c r="G42" s="78"/>
      <c r="H42" s="78"/>
      <c r="I42" s="78"/>
      <c r="J42" s="78"/>
      <c r="K42" s="78"/>
      <c r="L42" s="78"/>
      <c r="M42" s="171"/>
      <c r="N42" s="169"/>
      <c r="O42" s="169"/>
      <c r="P42" s="169"/>
      <c r="Q42" s="169"/>
      <c r="R42" s="133"/>
      <c r="S42" s="133"/>
      <c r="T42" s="133"/>
      <c r="U42" s="60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2"/>
      <c r="AK42" s="147"/>
      <c r="AL42" s="147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36"/>
      <c r="BD42" s="156"/>
      <c r="BE42" s="157"/>
      <c r="BF42" s="158"/>
      <c r="BG42" s="158"/>
      <c r="BH42" s="158"/>
      <c r="BI42" s="157"/>
      <c r="BJ42" s="158"/>
      <c r="BK42" s="158"/>
      <c r="BL42" s="158"/>
      <c r="BM42" s="157"/>
      <c r="BN42" s="158"/>
      <c r="BO42" s="158"/>
      <c r="BP42" s="159"/>
      <c r="BQ42" s="129"/>
      <c r="BR42" s="5"/>
    </row>
    <row r="43" spans="3:70" ht="12.6" customHeight="1">
      <c r="C43" s="121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4"/>
      <c r="Y43" s="134"/>
      <c r="Z43" s="134"/>
      <c r="AA43" s="127"/>
      <c r="AB43" s="127"/>
      <c r="AC43" s="127"/>
      <c r="AD43" s="127"/>
      <c r="AE43" s="127"/>
      <c r="AF43" s="127"/>
      <c r="AG43" s="127"/>
      <c r="AH43" s="127"/>
      <c r="AI43" s="127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29"/>
      <c r="BR43" s="5"/>
    </row>
    <row r="44" spans="3:70" ht="16.149999999999999" customHeight="1">
      <c r="C44" s="121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33"/>
      <c r="O44" s="133"/>
      <c r="P44" s="133"/>
      <c r="Q44" s="133"/>
      <c r="R44" s="133"/>
      <c r="S44" s="133"/>
      <c r="T44" s="133"/>
      <c r="U44" s="31" t="s">
        <v>33</v>
      </c>
      <c r="V44" s="133"/>
      <c r="W44" s="133"/>
      <c r="X44" s="139"/>
      <c r="Y44" s="139"/>
      <c r="Z44" s="139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31" t="s">
        <v>31</v>
      </c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4"/>
      <c r="BQ44" s="129"/>
      <c r="BR44" s="5"/>
    </row>
    <row r="45" spans="3:70" ht="12.6" customHeight="1">
      <c r="C45" s="121"/>
      <c r="D45" s="78" t="s">
        <v>32</v>
      </c>
      <c r="E45" s="78"/>
      <c r="F45" s="78"/>
      <c r="G45" s="78"/>
      <c r="H45" s="78"/>
      <c r="I45" s="78"/>
      <c r="J45" s="78"/>
      <c r="K45" s="78"/>
      <c r="L45" s="78"/>
      <c r="M45" s="171"/>
      <c r="N45" s="169" t="str">
        <f>IF([6]集計用シート!GS6="","",[6]集計用シート!GS6)</f>
        <v/>
      </c>
      <c r="O45" s="169"/>
      <c r="P45" s="169"/>
      <c r="Q45" s="169"/>
      <c r="R45" s="133"/>
      <c r="S45" s="133"/>
      <c r="T45" s="133"/>
      <c r="U45" s="54" t="str">
        <f>IF([6]集計用シート!HB6="","",[6]集計用シート!HB6)</f>
        <v/>
      </c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6"/>
      <c r="AK45" s="173"/>
      <c r="AL45" s="173"/>
      <c r="AM45" s="54" t="str">
        <f>IF([6]集計用シート!HC6="","",[6]集計用シート!HC6)</f>
        <v/>
      </c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6"/>
      <c r="BQ45" s="129"/>
      <c r="BR45" s="5"/>
    </row>
    <row r="46" spans="3:70" ht="12.6" customHeight="1">
      <c r="C46" s="121"/>
      <c r="D46" s="78"/>
      <c r="E46" s="78"/>
      <c r="F46" s="78"/>
      <c r="G46" s="78"/>
      <c r="H46" s="78"/>
      <c r="I46" s="78"/>
      <c r="J46" s="78"/>
      <c r="K46" s="78"/>
      <c r="L46" s="78"/>
      <c r="M46" s="171"/>
      <c r="N46" s="169"/>
      <c r="O46" s="169"/>
      <c r="P46" s="169"/>
      <c r="Q46" s="169"/>
      <c r="R46" s="133"/>
      <c r="S46" s="133"/>
      <c r="T46" s="133"/>
      <c r="U46" s="57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9"/>
      <c r="AK46" s="173"/>
      <c r="AL46" s="173"/>
      <c r="AM46" s="57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9"/>
      <c r="BQ46" s="129"/>
      <c r="BR46" s="5"/>
    </row>
    <row r="47" spans="3:70" ht="12.6" customHeight="1">
      <c r="C47" s="121"/>
      <c r="D47" s="78"/>
      <c r="E47" s="78"/>
      <c r="F47" s="78"/>
      <c r="G47" s="78"/>
      <c r="H47" s="78"/>
      <c r="I47" s="78"/>
      <c r="J47" s="78"/>
      <c r="K47" s="78"/>
      <c r="L47" s="78"/>
      <c r="M47" s="171"/>
      <c r="N47" s="169"/>
      <c r="O47" s="169"/>
      <c r="P47" s="169"/>
      <c r="Q47" s="169"/>
      <c r="R47" s="133"/>
      <c r="S47" s="133"/>
      <c r="T47" s="133"/>
      <c r="U47" s="57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9"/>
      <c r="AK47" s="173"/>
      <c r="AL47" s="173"/>
      <c r="AM47" s="57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9"/>
      <c r="BQ47" s="129"/>
      <c r="BR47" s="5"/>
    </row>
    <row r="48" spans="3:70" ht="12.6" customHeight="1">
      <c r="C48" s="121"/>
      <c r="D48" s="78"/>
      <c r="E48" s="78"/>
      <c r="F48" s="78"/>
      <c r="G48" s="78"/>
      <c r="H48" s="78"/>
      <c r="I48" s="78"/>
      <c r="J48" s="78"/>
      <c r="K48" s="78"/>
      <c r="L48" s="78"/>
      <c r="M48" s="171"/>
      <c r="N48" s="169"/>
      <c r="O48" s="169"/>
      <c r="P48" s="169"/>
      <c r="Q48" s="169"/>
      <c r="R48" s="133"/>
      <c r="S48" s="133"/>
      <c r="T48" s="133"/>
      <c r="U48" s="60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2"/>
      <c r="AK48" s="173"/>
      <c r="AL48" s="173"/>
      <c r="AM48" s="60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2"/>
      <c r="BQ48" s="129"/>
      <c r="BR48" s="5"/>
    </row>
    <row r="49" spans="1:72" ht="12.6" customHeight="1">
      <c r="C49" s="160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2"/>
      <c r="BR49" s="5"/>
    </row>
    <row r="50" spans="1:72" ht="12.6" customHeight="1">
      <c r="A50" s="5"/>
      <c r="B50" s="5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5"/>
      <c r="BS50" s="5"/>
      <c r="BT50" s="5"/>
    </row>
    <row r="51" spans="1:72" ht="12.6" customHeight="1">
      <c r="A51" s="2"/>
      <c r="B51" s="5"/>
      <c r="C51" s="51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1"/>
      <c r="Y51" s="51"/>
      <c r="Z51" s="51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1"/>
      <c r="BR51" s="2"/>
      <c r="BS51" s="2"/>
      <c r="BT51" s="2"/>
    </row>
  </sheetData>
  <sheetProtection selectLockedCells="1"/>
  <mergeCells count="48">
    <mergeCell ref="D39:M42"/>
    <mergeCell ref="N39:Q42"/>
    <mergeCell ref="BE40:BH42"/>
    <mergeCell ref="BI40:BL42"/>
    <mergeCell ref="BM40:BP42"/>
    <mergeCell ref="D45:M48"/>
    <mergeCell ref="N45:Q48"/>
    <mergeCell ref="U45:AJ48"/>
    <mergeCell ref="AM45:BP48"/>
    <mergeCell ref="BE33:BH35"/>
    <mergeCell ref="BI33:BL35"/>
    <mergeCell ref="BM33:BP35"/>
    <mergeCell ref="BE36:BH39"/>
    <mergeCell ref="BI36:BL39"/>
    <mergeCell ref="BM36:BP39"/>
    <mergeCell ref="AR27:BB28"/>
    <mergeCell ref="D29:Q30"/>
    <mergeCell ref="R29:BB30"/>
    <mergeCell ref="D33:M36"/>
    <mergeCell ref="N33:Q36"/>
    <mergeCell ref="U33:AJ42"/>
    <mergeCell ref="AM33:AT36"/>
    <mergeCell ref="AU33:BB36"/>
    <mergeCell ref="AM37:AT42"/>
    <mergeCell ref="AU37:BB42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50">
    <cfRule type="expression" dxfId="0" priority="8">
      <formula>$AM$22=""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rowBreaks count="1" manualBreakCount="1">
    <brk id="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水道事業</vt:lpstr>
      <vt:lpstr>簡易水道事業</vt:lpstr>
      <vt:lpstr>下水道事業</vt:lpstr>
      <vt:lpstr>下水道事業（特定環境保全）</vt:lpstr>
      <vt:lpstr>下水道事業（農業集落排水）</vt:lpstr>
      <vt:lpstr>下水道事業（漁業集落排水）</vt:lpstr>
      <vt:lpstr>下水道事業（小規模集合排水）</vt:lpstr>
      <vt:lpstr>病院事業</vt:lpstr>
      <vt:lpstr>'下水道事業（漁業集落排水）'!Print_Area</vt:lpstr>
      <vt:lpstr>'下水道事業（小規模集合排水）'!Print_Area</vt:lpstr>
      <vt:lpstr>'下水道事業（特定環境保全）'!Print_Area</vt:lpstr>
      <vt:lpstr>'下水道事業（農業集落排水）'!Print_Area</vt:lpstr>
      <vt:lpstr>病院事業!Print_Area</vt:lpstr>
    </vt:vector>
  </TitlesOfParts>
  <Company>総務省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162647</cp:lastModifiedBy>
  <cp:lastPrinted>2016-04-25T10:08:39Z</cp:lastPrinted>
  <dcterms:created xsi:type="dcterms:W3CDTF">2016-02-29T11:30:48Z</dcterms:created>
  <dcterms:modified xsi:type="dcterms:W3CDTF">2016-07-26T12:17:48Z</dcterms:modified>
</cp:coreProperties>
</file>