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222551\Desktop\R6事前提出資料様式\"/>
    </mc:Choice>
  </mc:AlternateContent>
  <xr:revisionPtr revIDLastSave="0" documentId="13_ncr:1_{37E085F0-C605-446C-948E-3B7566C391EB}" xr6:coauthVersionLast="47" xr6:coauthVersionMax="47" xr10:uidLastSave="{00000000-0000-0000-0000-000000000000}"/>
  <bookViews>
    <workbookView xWindow="-28920" yWindow="-120" windowWidth="29040" windowHeight="15840" tabRatio="870" xr2:uid="{00000000-000D-0000-FFFF-FFFF00000000}"/>
  </bookViews>
  <sheets>
    <sheet name="表紙" sheetId="1" r:id="rId1"/>
    <sheet name="添付書類等" sheetId="35" r:id="rId2"/>
    <sheet name="1勤務表" sheetId="49" r:id="rId3"/>
    <sheet name="シフト記号表（勤務時間帯）" sheetId="50" r:id="rId4"/>
    <sheet name="【記載例】勤務表" sheetId="46" r:id="rId5"/>
    <sheet name="【記載例】シフト記号表（勤務時間帯）" sheetId="47" r:id="rId6"/>
    <sheet name="記入方法" sheetId="51" r:id="rId7"/>
    <sheet name="プルダウン・リスト" sheetId="52" r:id="rId8"/>
    <sheet name="２苦情・事故" sheetId="38" r:id="rId9"/>
    <sheet name="３運営状況" sheetId="42" r:id="rId10"/>
    <sheet name="加算等自己点検 通所介護費" sheetId="40" r:id="rId11"/>
    <sheet name="基準自己点検" sheetId="45" r:id="rId12"/>
  </sheets>
  <definedNames>
    <definedName name="【記載例】シフト記号" localSheetId="3">'シフト記号表（勤務時間帯）'!$C$6:$C$35</definedName>
    <definedName name="【記載例】シフト記号">'【記載例】シフト記号表（勤務時間帯）'!$C$6:$C$35</definedName>
    <definedName name="_xlnm.Print_Area" localSheetId="4">【記載例】勤務表!$A$1:$BF$71</definedName>
    <definedName name="_xlnm.Print_Area" localSheetId="2">'1勤務表'!$A$1:$BF$71</definedName>
    <definedName name="_xlnm.Print_Area" localSheetId="8">'２苦情・事故'!$A$1:$AW$27</definedName>
    <definedName name="_xlnm.Print_Area" localSheetId="10">'加算等自己点検 通所介護費'!$A$1:$G$327</definedName>
    <definedName name="_xlnm.Print_Area" localSheetId="11">基準自己点検!$A$1:$M$286</definedName>
    <definedName name="_xlnm.Print_Area" localSheetId="6">記入方法!$B$1:$P$84</definedName>
    <definedName name="_xlnm.Print_Titles" localSheetId="2">'1勤務表'!$1:$21</definedName>
    <definedName name="_xlnm.Print_Titles" localSheetId="10">'加算等自己点検 通所介護費'!$4:$4</definedName>
    <definedName name="_xlnm.Print_Titles" localSheetId="11">基準自己点検!$10:$11</definedName>
    <definedName name="シフト記号表">'シフト記号表（勤務時間帯）'!$C$6:$C$35</definedName>
    <definedName name="介護職員">プルダウン・リスト!$F$14:$F$26</definedName>
    <definedName name="看護職員">プルダウン・リスト!$E$14:$E$26</definedName>
    <definedName name="管理者">プルダウン・リスト!$C$14:$C$26</definedName>
    <definedName name="機能訓練指導員">プルダウン・リスト!$G$14:$G$26</definedName>
    <definedName name="職種">プルダウン・リスト!$C$13:$L$13</definedName>
    <definedName name="生活相談員">プルダウン・リスト!$D$14:$D$26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50" l="1"/>
  <c r="U25" i="50" s="1"/>
  <c r="Q25" i="50"/>
  <c r="K25" i="50"/>
  <c r="S24" i="50"/>
  <c r="U24" i="50" s="1"/>
  <c r="Q24" i="50"/>
  <c r="K24" i="50"/>
  <c r="S23" i="50"/>
  <c r="Q23" i="50"/>
  <c r="K23" i="50"/>
  <c r="S22" i="50"/>
  <c r="Q22" i="50"/>
  <c r="K22" i="50"/>
  <c r="S21" i="50"/>
  <c r="Q21" i="50"/>
  <c r="K21" i="50"/>
  <c r="S20" i="50"/>
  <c r="U20" i="50" s="1"/>
  <c r="Q20" i="50"/>
  <c r="K20" i="50"/>
  <c r="S19" i="50"/>
  <c r="Q19" i="50"/>
  <c r="K19" i="50"/>
  <c r="S18" i="50"/>
  <c r="Q18" i="50"/>
  <c r="K18" i="50"/>
  <c r="S17" i="50"/>
  <c r="Q17" i="50"/>
  <c r="K17" i="50"/>
  <c r="S16" i="50"/>
  <c r="U16" i="50" s="1"/>
  <c r="Q16" i="50"/>
  <c r="K16" i="50"/>
  <c r="S15" i="50"/>
  <c r="Q15" i="50"/>
  <c r="K15" i="50"/>
  <c r="S14" i="50"/>
  <c r="Q14" i="50"/>
  <c r="K14" i="50"/>
  <c r="S13" i="50"/>
  <c r="Q13" i="50"/>
  <c r="K13" i="50"/>
  <c r="S12" i="50"/>
  <c r="U12" i="50" s="1"/>
  <c r="Q12" i="50"/>
  <c r="K12" i="50"/>
  <c r="S11" i="50"/>
  <c r="Q11" i="50"/>
  <c r="K11" i="50"/>
  <c r="S10" i="50"/>
  <c r="Q10" i="50"/>
  <c r="K10" i="50"/>
  <c r="S9" i="50"/>
  <c r="U9" i="50" s="1"/>
  <c r="Q9" i="50"/>
  <c r="K9" i="50"/>
  <c r="S8" i="50"/>
  <c r="U8" i="50" s="1"/>
  <c r="Q8" i="50"/>
  <c r="K8" i="50"/>
  <c r="S7" i="50"/>
  <c r="Q7" i="50"/>
  <c r="K7" i="50"/>
  <c r="S6" i="50"/>
  <c r="Q6" i="50"/>
  <c r="K6" i="50"/>
  <c r="AW71" i="49"/>
  <c r="AV71" i="49"/>
  <c r="AU71" i="49"/>
  <c r="AT71" i="49"/>
  <c r="AS71" i="49"/>
  <c r="AR71" i="49"/>
  <c r="AQ71" i="49"/>
  <c r="AP71" i="49"/>
  <c r="AO71" i="49"/>
  <c r="AN71" i="49"/>
  <c r="AM71" i="49"/>
  <c r="AL71" i="49"/>
  <c r="AK71" i="49"/>
  <c r="AJ71" i="49"/>
  <c r="AI71" i="49"/>
  <c r="AH71" i="49"/>
  <c r="AG71" i="49"/>
  <c r="AF71" i="49"/>
  <c r="AE71" i="49"/>
  <c r="AD71" i="49"/>
  <c r="AC71" i="49"/>
  <c r="AB71" i="49"/>
  <c r="AA71" i="49"/>
  <c r="Z71" i="49"/>
  <c r="Y71" i="49"/>
  <c r="X71" i="49"/>
  <c r="W71" i="49"/>
  <c r="V71" i="49"/>
  <c r="U71" i="49"/>
  <c r="T71" i="49"/>
  <c r="S71" i="49"/>
  <c r="AW66" i="49"/>
  <c r="AV66" i="49"/>
  <c r="AU66" i="49"/>
  <c r="AT66" i="49"/>
  <c r="AS66" i="49"/>
  <c r="AR66" i="49"/>
  <c r="AQ66" i="49"/>
  <c r="AP66" i="49"/>
  <c r="AO66" i="49"/>
  <c r="AN66" i="49"/>
  <c r="AM66" i="49"/>
  <c r="AL66" i="49"/>
  <c r="AK66" i="49"/>
  <c r="AJ66" i="49"/>
  <c r="AI66" i="49"/>
  <c r="AH66" i="49"/>
  <c r="AG66" i="49"/>
  <c r="AF66" i="49"/>
  <c r="AE66" i="49"/>
  <c r="AD66" i="49"/>
  <c r="AC66" i="49"/>
  <c r="AB66" i="49"/>
  <c r="AA66" i="49"/>
  <c r="Z66" i="49"/>
  <c r="Y66" i="49"/>
  <c r="X66" i="49"/>
  <c r="W66" i="49"/>
  <c r="V66" i="49"/>
  <c r="U66" i="49"/>
  <c r="T66" i="49"/>
  <c r="S66" i="49"/>
  <c r="AW60" i="49"/>
  <c r="AV60" i="49"/>
  <c r="AU60" i="49"/>
  <c r="AT60" i="49"/>
  <c r="AS60" i="49"/>
  <c r="AR60" i="49"/>
  <c r="AQ60" i="49"/>
  <c r="AP60" i="49"/>
  <c r="AO60" i="49"/>
  <c r="AN60" i="49"/>
  <c r="AM60" i="49"/>
  <c r="AL60" i="49"/>
  <c r="AK60" i="49"/>
  <c r="AJ60" i="49"/>
  <c r="AI60" i="49"/>
  <c r="AH60" i="49"/>
  <c r="AG60" i="49"/>
  <c r="AF60" i="49"/>
  <c r="AE60" i="49"/>
  <c r="AD60" i="49"/>
  <c r="AC60" i="49"/>
  <c r="AB60" i="49"/>
  <c r="AA60" i="49"/>
  <c r="Z60" i="49"/>
  <c r="Y60" i="49"/>
  <c r="X60" i="49"/>
  <c r="W60" i="49"/>
  <c r="V60" i="49"/>
  <c r="U60" i="49"/>
  <c r="T60" i="49"/>
  <c r="S60" i="49"/>
  <c r="F60" i="49"/>
  <c r="AW59" i="49"/>
  <c r="AV59" i="49"/>
  <c r="AU59" i="49"/>
  <c r="AT59" i="49"/>
  <c r="AS59" i="49"/>
  <c r="AR59" i="49"/>
  <c r="AQ59" i="49"/>
  <c r="AP59" i="49"/>
  <c r="AO59" i="49"/>
  <c r="AN59" i="49"/>
  <c r="AM59" i="49"/>
  <c r="AL59" i="49"/>
  <c r="AK59" i="49"/>
  <c r="AJ59" i="49"/>
  <c r="AI59" i="49"/>
  <c r="AH59" i="49"/>
  <c r="AG59" i="49"/>
  <c r="AF59" i="49"/>
  <c r="AE59" i="49"/>
  <c r="AD59" i="49"/>
  <c r="AC59" i="49"/>
  <c r="AB59" i="49"/>
  <c r="AA59" i="49"/>
  <c r="Z59" i="49"/>
  <c r="Y59" i="49"/>
  <c r="X59" i="49"/>
  <c r="W59" i="49"/>
  <c r="V59" i="49"/>
  <c r="U59" i="49"/>
  <c r="T59" i="49"/>
  <c r="S59" i="49"/>
  <c r="AW57" i="49"/>
  <c r="AV57" i="49"/>
  <c r="AU57" i="49"/>
  <c r="AT57" i="49"/>
  <c r="AS57" i="49"/>
  <c r="AR57" i="49"/>
  <c r="AQ57" i="49"/>
  <c r="AP57" i="49"/>
  <c r="AO57" i="49"/>
  <c r="AN57" i="49"/>
  <c r="AM57" i="49"/>
  <c r="AL57" i="49"/>
  <c r="AK57" i="49"/>
  <c r="AJ57" i="49"/>
  <c r="AI57" i="49"/>
  <c r="AH57" i="49"/>
  <c r="AG57" i="49"/>
  <c r="AF57" i="49"/>
  <c r="AE57" i="49"/>
  <c r="AD57" i="49"/>
  <c r="AC57" i="49"/>
  <c r="AB57" i="49"/>
  <c r="AA57" i="49"/>
  <c r="Z57" i="49"/>
  <c r="Y57" i="49"/>
  <c r="X57" i="49"/>
  <c r="W57" i="49"/>
  <c r="V57" i="49"/>
  <c r="U57" i="49"/>
  <c r="T57" i="49"/>
  <c r="S57" i="49"/>
  <c r="F57" i="49"/>
  <c r="AW56" i="49"/>
  <c r="AV56" i="49"/>
  <c r="AU56" i="49"/>
  <c r="AT56" i="49"/>
  <c r="AS56" i="49"/>
  <c r="AR56" i="49"/>
  <c r="AQ56" i="49"/>
  <c r="AP56" i="49"/>
  <c r="AO56" i="49"/>
  <c r="AN56" i="49"/>
  <c r="AM56" i="49"/>
  <c r="AL56" i="49"/>
  <c r="AK56" i="49"/>
  <c r="AJ56" i="49"/>
  <c r="AI56" i="49"/>
  <c r="AH56" i="49"/>
  <c r="AG56" i="49"/>
  <c r="AF56" i="49"/>
  <c r="AE56" i="49"/>
  <c r="AD56" i="49"/>
  <c r="AC56" i="49"/>
  <c r="AB56" i="49"/>
  <c r="AA56" i="49"/>
  <c r="Z56" i="49"/>
  <c r="Y56" i="49"/>
  <c r="X56" i="49"/>
  <c r="W56" i="49"/>
  <c r="V56" i="49"/>
  <c r="U56" i="49"/>
  <c r="T56" i="49"/>
  <c r="S56" i="49"/>
  <c r="AW54" i="49"/>
  <c r="AV54" i="49"/>
  <c r="AU54" i="49"/>
  <c r="AT54" i="49"/>
  <c r="AS54" i="49"/>
  <c r="AR54" i="49"/>
  <c r="AQ54" i="49"/>
  <c r="AP54" i="49"/>
  <c r="AO54" i="49"/>
  <c r="AN54" i="49"/>
  <c r="AM54" i="49"/>
  <c r="AL54" i="49"/>
  <c r="AK54" i="49"/>
  <c r="AJ54" i="49"/>
  <c r="AI54" i="49"/>
  <c r="AH54" i="49"/>
  <c r="AG54" i="49"/>
  <c r="AF54" i="49"/>
  <c r="AE54" i="49"/>
  <c r="AD54" i="49"/>
  <c r="AC54" i="49"/>
  <c r="AB54" i="49"/>
  <c r="AA54" i="49"/>
  <c r="Z54" i="49"/>
  <c r="Y54" i="49"/>
  <c r="X54" i="49"/>
  <c r="W54" i="49"/>
  <c r="V54" i="49"/>
  <c r="U54" i="49"/>
  <c r="T54" i="49"/>
  <c r="S54" i="49"/>
  <c r="F54"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AW51" i="49"/>
  <c r="AV51" i="49"/>
  <c r="AU51" i="49"/>
  <c r="AT51" i="49"/>
  <c r="AS51" i="49"/>
  <c r="AR51" i="49"/>
  <c r="AQ51" i="49"/>
  <c r="AP51" i="49"/>
  <c r="AO51" i="49"/>
  <c r="AN51" i="49"/>
  <c r="AM51" i="49"/>
  <c r="AL51" i="49"/>
  <c r="AK51" i="49"/>
  <c r="AJ51" i="49"/>
  <c r="AI51" i="49"/>
  <c r="AH51" i="49"/>
  <c r="AG51" i="49"/>
  <c r="AF51" i="49"/>
  <c r="AE51" i="49"/>
  <c r="AD51" i="49"/>
  <c r="AC51" i="49"/>
  <c r="AB51" i="49"/>
  <c r="AA51" i="49"/>
  <c r="Z51" i="49"/>
  <c r="Y51" i="49"/>
  <c r="X51" i="49"/>
  <c r="W51" i="49"/>
  <c r="V51" i="49"/>
  <c r="U51" i="49"/>
  <c r="T51" i="49"/>
  <c r="S51" i="49"/>
  <c r="F51" i="49"/>
  <c r="AW50" i="49"/>
  <c r="AV50" i="49"/>
  <c r="AU50" i="49"/>
  <c r="AT50" i="49"/>
  <c r="AS50" i="49"/>
  <c r="AR50" i="49"/>
  <c r="AQ50" i="49"/>
  <c r="AP50" i="49"/>
  <c r="AO50" i="49"/>
  <c r="AN50" i="49"/>
  <c r="AM50" i="49"/>
  <c r="AL50" i="49"/>
  <c r="AK50" i="49"/>
  <c r="AJ50" i="49"/>
  <c r="AI50" i="49"/>
  <c r="AH50" i="49"/>
  <c r="AG50" i="49"/>
  <c r="AF50" i="49"/>
  <c r="AE50" i="49"/>
  <c r="AD50" i="49"/>
  <c r="AC50" i="49"/>
  <c r="AB50" i="49"/>
  <c r="AA50" i="49"/>
  <c r="Z50" i="49"/>
  <c r="Y50" i="49"/>
  <c r="X50" i="49"/>
  <c r="W50" i="49"/>
  <c r="V50" i="49"/>
  <c r="U50" i="49"/>
  <c r="T50" i="49"/>
  <c r="S50" i="49"/>
  <c r="AW48" i="49"/>
  <c r="AV48" i="49"/>
  <c r="AU48" i="49"/>
  <c r="AT48" i="49"/>
  <c r="AS48" i="49"/>
  <c r="AR48" i="49"/>
  <c r="AQ48" i="49"/>
  <c r="AP48" i="49"/>
  <c r="AO48" i="49"/>
  <c r="AN48" i="49"/>
  <c r="AM48" i="49"/>
  <c r="AL48" i="49"/>
  <c r="AK48" i="49"/>
  <c r="AJ48" i="49"/>
  <c r="AI48" i="49"/>
  <c r="AH48" i="49"/>
  <c r="AG48" i="49"/>
  <c r="AF48" i="49"/>
  <c r="AE48" i="49"/>
  <c r="AD48" i="49"/>
  <c r="AC48" i="49"/>
  <c r="AB48" i="49"/>
  <c r="AA48" i="49"/>
  <c r="Z48" i="49"/>
  <c r="Y48" i="49"/>
  <c r="X48" i="49"/>
  <c r="W48" i="49"/>
  <c r="V48" i="49"/>
  <c r="U48" i="49"/>
  <c r="T48" i="49"/>
  <c r="S48" i="49"/>
  <c r="F48" i="49"/>
  <c r="AW47" i="49"/>
  <c r="AV47" i="49"/>
  <c r="AU47" i="49"/>
  <c r="AT47" i="49"/>
  <c r="AS47" i="49"/>
  <c r="AR47" i="49"/>
  <c r="AQ47" i="49"/>
  <c r="AP47" i="49"/>
  <c r="AO47" i="49"/>
  <c r="AN47" i="49"/>
  <c r="AM47" i="49"/>
  <c r="AL47" i="49"/>
  <c r="AK47" i="49"/>
  <c r="AJ47" i="49"/>
  <c r="AI47" i="49"/>
  <c r="AH47" i="49"/>
  <c r="AG47" i="49"/>
  <c r="AF47" i="49"/>
  <c r="AE47" i="49"/>
  <c r="AD47" i="49"/>
  <c r="AC47" i="49"/>
  <c r="AB47" i="49"/>
  <c r="AA47" i="49"/>
  <c r="Z47" i="49"/>
  <c r="Y47" i="49"/>
  <c r="X47" i="49"/>
  <c r="W47" i="49"/>
  <c r="V47" i="49"/>
  <c r="U47" i="49"/>
  <c r="T47" i="49"/>
  <c r="S47" i="49"/>
  <c r="AW45" i="49"/>
  <c r="AV45" i="49"/>
  <c r="AU45" i="49"/>
  <c r="AT45" i="49"/>
  <c r="AS45" i="49"/>
  <c r="AR45" i="49"/>
  <c r="AQ45" i="49"/>
  <c r="AP45" i="49"/>
  <c r="AO45" i="49"/>
  <c r="AN45" i="49"/>
  <c r="AM45" i="49"/>
  <c r="AL45" i="49"/>
  <c r="AK45" i="49"/>
  <c r="AJ45" i="49"/>
  <c r="AI45" i="49"/>
  <c r="AH45" i="49"/>
  <c r="AG45" i="49"/>
  <c r="AF45" i="49"/>
  <c r="AE45" i="49"/>
  <c r="AD45" i="49"/>
  <c r="AC45" i="49"/>
  <c r="AB45" i="49"/>
  <c r="AA45" i="49"/>
  <c r="Z45" i="49"/>
  <c r="Y45" i="49"/>
  <c r="X45" i="49"/>
  <c r="W45" i="49"/>
  <c r="V45" i="49"/>
  <c r="U45" i="49"/>
  <c r="T45" i="49"/>
  <c r="S45" i="49"/>
  <c r="F45" i="49"/>
  <c r="AW44" i="49"/>
  <c r="AV44" i="49"/>
  <c r="AU44" i="49"/>
  <c r="AT44" i="49"/>
  <c r="AS44" i="49"/>
  <c r="AR44" i="49"/>
  <c r="AQ44" i="49"/>
  <c r="AP44" i="49"/>
  <c r="AO44" i="49"/>
  <c r="AN44" i="49"/>
  <c r="AM44" i="49"/>
  <c r="AL44" i="49"/>
  <c r="AK44" i="49"/>
  <c r="AJ44" i="49"/>
  <c r="AI44" i="49"/>
  <c r="AH44" i="49"/>
  <c r="AG44" i="49"/>
  <c r="AF44" i="49"/>
  <c r="AE44" i="49"/>
  <c r="AD44" i="49"/>
  <c r="AC44" i="49"/>
  <c r="AB44" i="49"/>
  <c r="AA44" i="49"/>
  <c r="Z44" i="49"/>
  <c r="Y44" i="49"/>
  <c r="X44" i="49"/>
  <c r="W44" i="49"/>
  <c r="V44" i="49"/>
  <c r="U44" i="49"/>
  <c r="T44" i="49"/>
  <c r="S44" i="49"/>
  <c r="AW42" i="49"/>
  <c r="AV42" i="49"/>
  <c r="AU42" i="49"/>
  <c r="AT42" i="49"/>
  <c r="AS42" i="49"/>
  <c r="AR42" i="49"/>
  <c r="AQ42" i="49"/>
  <c r="AP42" i="49"/>
  <c r="AO42" i="49"/>
  <c r="AN42" i="49"/>
  <c r="AM42" i="49"/>
  <c r="AL42" i="49"/>
  <c r="AK42" i="49"/>
  <c r="AJ42" i="49"/>
  <c r="AI42" i="49"/>
  <c r="AH42" i="49"/>
  <c r="AG42" i="49"/>
  <c r="AF42" i="49"/>
  <c r="AE42" i="49"/>
  <c r="AD42" i="49"/>
  <c r="AC42" i="49"/>
  <c r="AB42" i="49"/>
  <c r="AA42" i="49"/>
  <c r="Z42" i="49"/>
  <c r="Y42" i="49"/>
  <c r="X42" i="49"/>
  <c r="W42" i="49"/>
  <c r="V42" i="49"/>
  <c r="U42" i="49"/>
  <c r="T42" i="49"/>
  <c r="S42" i="49"/>
  <c r="F42" i="49"/>
  <c r="AW41" i="49"/>
  <c r="AV41" i="49"/>
  <c r="AU41" i="49"/>
  <c r="AT41" i="49"/>
  <c r="AS41" i="49"/>
  <c r="AR41" i="49"/>
  <c r="AQ41" i="49"/>
  <c r="AP41" i="49"/>
  <c r="AO41" i="49"/>
  <c r="AN41" i="49"/>
  <c r="AM41" i="49"/>
  <c r="AL41" i="49"/>
  <c r="AK41" i="49"/>
  <c r="AJ41" i="49"/>
  <c r="AI41" i="49"/>
  <c r="AH41" i="49"/>
  <c r="AG41" i="49"/>
  <c r="AF41" i="49"/>
  <c r="AE41" i="49"/>
  <c r="AD41" i="49"/>
  <c r="AC41" i="49"/>
  <c r="AB41" i="49"/>
  <c r="AA41" i="49"/>
  <c r="Z41" i="49"/>
  <c r="Y41" i="49"/>
  <c r="X41" i="49"/>
  <c r="W41" i="49"/>
  <c r="V41" i="49"/>
  <c r="U41" i="49"/>
  <c r="T41" i="49"/>
  <c r="S41" i="49"/>
  <c r="AW39" i="49"/>
  <c r="AV39" i="49"/>
  <c r="AU39" i="49"/>
  <c r="AT39" i="49"/>
  <c r="AS39" i="49"/>
  <c r="AR39" i="49"/>
  <c r="AQ39" i="49"/>
  <c r="AP39" i="49"/>
  <c r="AO39" i="49"/>
  <c r="AN39" i="49"/>
  <c r="AM39" i="49"/>
  <c r="AL39" i="49"/>
  <c r="AK39" i="49"/>
  <c r="AJ39" i="49"/>
  <c r="AI39" i="49"/>
  <c r="AH39" i="49"/>
  <c r="AG39" i="49"/>
  <c r="AF39" i="49"/>
  <c r="AE39" i="49"/>
  <c r="AD39" i="49"/>
  <c r="AC39" i="49"/>
  <c r="AB39" i="49"/>
  <c r="AA39" i="49"/>
  <c r="Z39" i="49"/>
  <c r="Y39" i="49"/>
  <c r="X39" i="49"/>
  <c r="W39" i="49"/>
  <c r="V39" i="49"/>
  <c r="U39" i="49"/>
  <c r="T39" i="49"/>
  <c r="S39" i="49"/>
  <c r="F39" i="49"/>
  <c r="AW38" i="49"/>
  <c r="AV38" i="49"/>
  <c r="AU38" i="49"/>
  <c r="AT38" i="49"/>
  <c r="AS38" i="49"/>
  <c r="AR38" i="49"/>
  <c r="AQ38" i="49"/>
  <c r="AP38" i="49"/>
  <c r="AO38" i="49"/>
  <c r="AN38" i="49"/>
  <c r="AM38" i="49"/>
  <c r="AL38" i="49"/>
  <c r="AK38" i="49"/>
  <c r="AJ38" i="49"/>
  <c r="AI38" i="49"/>
  <c r="AH38" i="49"/>
  <c r="AG38" i="49"/>
  <c r="AF38" i="49"/>
  <c r="AE38" i="49"/>
  <c r="AD38" i="49"/>
  <c r="AC38" i="49"/>
  <c r="AB38" i="49"/>
  <c r="AA38" i="49"/>
  <c r="Z38" i="49"/>
  <c r="Y38" i="49"/>
  <c r="X38" i="49"/>
  <c r="W38" i="49"/>
  <c r="V38" i="49"/>
  <c r="U38" i="49"/>
  <c r="T38" i="49"/>
  <c r="S38" i="49"/>
  <c r="AW36" i="49"/>
  <c r="AV36" i="49"/>
  <c r="AU36" i="49"/>
  <c r="AT36" i="49"/>
  <c r="AS36" i="49"/>
  <c r="AR36" i="49"/>
  <c r="AQ36" i="49"/>
  <c r="AP36" i="49"/>
  <c r="AO36" i="49"/>
  <c r="AN36" i="49"/>
  <c r="AM36" i="49"/>
  <c r="AL36" i="49"/>
  <c r="AK36" i="49"/>
  <c r="AJ36" i="49"/>
  <c r="AI36" i="49"/>
  <c r="AH36" i="49"/>
  <c r="AG36" i="49"/>
  <c r="AF36" i="49"/>
  <c r="AE36" i="49"/>
  <c r="AD36" i="49"/>
  <c r="AC36" i="49"/>
  <c r="AB36" i="49"/>
  <c r="AA36" i="49"/>
  <c r="Z36" i="49"/>
  <c r="Y36" i="49"/>
  <c r="X36" i="49"/>
  <c r="W36" i="49"/>
  <c r="V36" i="49"/>
  <c r="U36" i="49"/>
  <c r="T36" i="49"/>
  <c r="S36" i="49"/>
  <c r="F36" i="49"/>
  <c r="AW35" i="49"/>
  <c r="AV35" i="49"/>
  <c r="AU35" i="49"/>
  <c r="AT35" i="49"/>
  <c r="AS35" i="49"/>
  <c r="AR35" i="49"/>
  <c r="AQ35" i="49"/>
  <c r="AP35" i="49"/>
  <c r="AO35" i="49"/>
  <c r="AN35" i="49"/>
  <c r="AM35" i="49"/>
  <c r="AL35" i="49"/>
  <c r="AK35" i="49"/>
  <c r="AJ35" i="49"/>
  <c r="AI35" i="49"/>
  <c r="AH35" i="49"/>
  <c r="AG35" i="49"/>
  <c r="AF35" i="49"/>
  <c r="AE35" i="49"/>
  <c r="AD35" i="49"/>
  <c r="AC35" i="49"/>
  <c r="AB35" i="49"/>
  <c r="AA35" i="49"/>
  <c r="Z35" i="49"/>
  <c r="Y35" i="49"/>
  <c r="X35" i="49"/>
  <c r="W35" i="49"/>
  <c r="V35" i="49"/>
  <c r="U35" i="49"/>
  <c r="T35" i="49"/>
  <c r="S35" i="49"/>
  <c r="B34" i="49"/>
  <c r="B37" i="49" s="1"/>
  <c r="B40" i="49" s="1"/>
  <c r="B43" i="49" s="1"/>
  <c r="B46" i="49" s="1"/>
  <c r="B49" i="49" s="1"/>
  <c r="B52" i="49" s="1"/>
  <c r="B55" i="49" s="1"/>
  <c r="B58" i="49" s="1"/>
  <c r="AW33" i="49"/>
  <c r="AV33" i="49"/>
  <c r="AU33" i="49"/>
  <c r="AT33" i="49"/>
  <c r="AS33" i="49"/>
  <c r="AR33" i="49"/>
  <c r="AQ33" i="49"/>
  <c r="AP33" i="49"/>
  <c r="AO33" i="49"/>
  <c r="AN33" i="49"/>
  <c r="AM33" i="49"/>
  <c r="AL33" i="49"/>
  <c r="AK33" i="49"/>
  <c r="AJ33" i="49"/>
  <c r="AI33" i="49"/>
  <c r="AH33" i="49"/>
  <c r="AG33" i="49"/>
  <c r="AF33" i="49"/>
  <c r="AE33" i="49"/>
  <c r="AD33" i="49"/>
  <c r="AC33" i="49"/>
  <c r="AB33" i="49"/>
  <c r="AA33" i="49"/>
  <c r="Z33" i="49"/>
  <c r="Y33" i="49"/>
  <c r="X33" i="49"/>
  <c r="W33" i="49"/>
  <c r="V33" i="49"/>
  <c r="U33" i="49"/>
  <c r="T33" i="49"/>
  <c r="S33" i="49"/>
  <c r="F33" i="49"/>
  <c r="AK62" i="49" s="1"/>
  <c r="AW32" i="49"/>
  <c r="AV32" i="49"/>
  <c r="AU32" i="49"/>
  <c r="AT32" i="49"/>
  <c r="AS32" i="49"/>
  <c r="AR32" i="49"/>
  <c r="AQ32" i="49"/>
  <c r="AP32" i="49"/>
  <c r="AO32" i="49"/>
  <c r="AN32" i="49"/>
  <c r="AM32" i="49"/>
  <c r="AL32" i="49"/>
  <c r="AK32" i="49"/>
  <c r="AJ32" i="49"/>
  <c r="AI32" i="49"/>
  <c r="AH32" i="49"/>
  <c r="AG32" i="49"/>
  <c r="AF32" i="49"/>
  <c r="AE32" i="49"/>
  <c r="AD32" i="49"/>
  <c r="AC32" i="49"/>
  <c r="AB32" i="49"/>
  <c r="AA32" i="49"/>
  <c r="Z32" i="49"/>
  <c r="Y32" i="49"/>
  <c r="X32" i="49"/>
  <c r="W32" i="49"/>
  <c r="V32" i="49"/>
  <c r="U32" i="49"/>
  <c r="T32" i="49"/>
  <c r="S32" i="49"/>
  <c r="AW30" i="49"/>
  <c r="AV30" i="49"/>
  <c r="AU30" i="49"/>
  <c r="AT30" i="49"/>
  <c r="AS30" i="49"/>
  <c r="AR30" i="49"/>
  <c r="AQ30" i="49"/>
  <c r="AP30" i="49"/>
  <c r="AO30" i="49"/>
  <c r="AN30" i="49"/>
  <c r="AM30" i="49"/>
  <c r="AL30" i="49"/>
  <c r="AK30" i="49"/>
  <c r="AJ30" i="49"/>
  <c r="AI30" i="49"/>
  <c r="AH30" i="49"/>
  <c r="AG30" i="49"/>
  <c r="AF30" i="49"/>
  <c r="AE30" i="49"/>
  <c r="AD30" i="49"/>
  <c r="AC30" i="49"/>
  <c r="AB30" i="49"/>
  <c r="AA30" i="49"/>
  <c r="Z30" i="49"/>
  <c r="Y30" i="49"/>
  <c r="X30" i="49"/>
  <c r="W30" i="49"/>
  <c r="V30" i="49"/>
  <c r="U30" i="49"/>
  <c r="T30" i="49"/>
  <c r="S30" i="49"/>
  <c r="F30" i="49"/>
  <c r="AW29" i="49"/>
  <c r="AV29" i="49"/>
  <c r="AU29" i="49"/>
  <c r="AT29" i="49"/>
  <c r="AS29" i="49"/>
  <c r="AR29" i="49"/>
  <c r="AQ29" i="49"/>
  <c r="AP29" i="49"/>
  <c r="AO29" i="49"/>
  <c r="AN29" i="49"/>
  <c r="AM29" i="49"/>
  <c r="AL29" i="49"/>
  <c r="AK29" i="49"/>
  <c r="AJ29" i="49"/>
  <c r="AI29" i="49"/>
  <c r="AH29" i="49"/>
  <c r="AG29" i="49"/>
  <c r="AF29" i="49"/>
  <c r="AE29" i="49"/>
  <c r="AD29" i="49"/>
  <c r="AC29" i="49"/>
  <c r="AB29" i="49"/>
  <c r="AA29" i="49"/>
  <c r="Z29" i="49"/>
  <c r="Y29" i="49"/>
  <c r="X29" i="49"/>
  <c r="W29" i="49"/>
  <c r="V29" i="49"/>
  <c r="U29" i="49"/>
  <c r="T29" i="49"/>
  <c r="S29"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F27" i="49"/>
  <c r="AW26" i="49"/>
  <c r="AV26" i="49"/>
  <c r="AU26" i="49"/>
  <c r="AT26" i="49"/>
  <c r="AS26" i="49"/>
  <c r="AR26" i="49"/>
  <c r="AQ26" i="49"/>
  <c r="AP26" i="49"/>
  <c r="AO26" i="49"/>
  <c r="AN26" i="49"/>
  <c r="AM26" i="49"/>
  <c r="AL26" i="49"/>
  <c r="AK26" i="49"/>
  <c r="AJ26" i="49"/>
  <c r="AI26" i="49"/>
  <c r="AH26" i="49"/>
  <c r="AG26" i="49"/>
  <c r="AF26" i="49"/>
  <c r="AE26" i="49"/>
  <c r="AD26" i="49"/>
  <c r="AC26" i="49"/>
  <c r="AB26" i="49"/>
  <c r="AA26" i="49"/>
  <c r="Z26" i="49"/>
  <c r="Y26" i="49"/>
  <c r="X26" i="49"/>
  <c r="W26" i="49"/>
  <c r="V26" i="49"/>
  <c r="U26" i="49"/>
  <c r="T26" i="49"/>
  <c r="S26" i="49"/>
  <c r="B25" i="49"/>
  <c r="B28" i="49" s="1"/>
  <c r="B31" i="49" s="1"/>
  <c r="AW24" i="49"/>
  <c r="AV24" i="49"/>
  <c r="AU24" i="49"/>
  <c r="AT24" i="49"/>
  <c r="AS24" i="49"/>
  <c r="AR24" i="49"/>
  <c r="AQ24" i="49"/>
  <c r="AP24" i="49"/>
  <c r="AO24" i="49"/>
  <c r="AN24" i="49"/>
  <c r="AM24" i="49"/>
  <c r="AL24" i="49"/>
  <c r="AK24" i="49"/>
  <c r="AJ24" i="49"/>
  <c r="AI24" i="49"/>
  <c r="AH24" i="49"/>
  <c r="AG24" i="49"/>
  <c r="AF24" i="49"/>
  <c r="AE24" i="49"/>
  <c r="AD24" i="49"/>
  <c r="AC24" i="49"/>
  <c r="AB24" i="49"/>
  <c r="AA24" i="49"/>
  <c r="Z24" i="49"/>
  <c r="Y24" i="49"/>
  <c r="X24" i="49"/>
  <c r="W24" i="49"/>
  <c r="V24" i="49"/>
  <c r="U24" i="49"/>
  <c r="T24" i="49"/>
  <c r="S24" i="49"/>
  <c r="AW23" i="49"/>
  <c r="AV23" i="49"/>
  <c r="AU23" i="49"/>
  <c r="AT23" i="49"/>
  <c r="AS23" i="49"/>
  <c r="AR23" i="49"/>
  <c r="AQ23" i="49"/>
  <c r="AP23" i="49"/>
  <c r="AO23" i="49"/>
  <c r="AN23" i="49"/>
  <c r="AM23" i="49"/>
  <c r="AL23" i="49"/>
  <c r="AK23" i="49"/>
  <c r="AJ23" i="49"/>
  <c r="AI23" i="49"/>
  <c r="AH23" i="49"/>
  <c r="AG23" i="49"/>
  <c r="AF23" i="49"/>
  <c r="AE23" i="49"/>
  <c r="AD23" i="49"/>
  <c r="AC23" i="49"/>
  <c r="AB23" i="49"/>
  <c r="AA23" i="49"/>
  <c r="Z23" i="49"/>
  <c r="Y23" i="49"/>
  <c r="X23" i="49"/>
  <c r="W23" i="49"/>
  <c r="V23" i="49"/>
  <c r="U23" i="49"/>
  <c r="T23" i="49"/>
  <c r="S23" i="49"/>
  <c r="AW19" i="49"/>
  <c r="AW20" i="49" s="1"/>
  <c r="AW21" i="49" s="1"/>
  <c r="AV19" i="49"/>
  <c r="AV20" i="49" s="1"/>
  <c r="AV21" i="49" s="1"/>
  <c r="AU19" i="49"/>
  <c r="AU20" i="49" s="1"/>
  <c r="AU21" i="49" s="1"/>
  <c r="AX17" i="49"/>
  <c r="BC14" i="49"/>
  <c r="AC2" i="49"/>
  <c r="AS20" i="49" s="1"/>
  <c r="AS21" i="49" s="1"/>
  <c r="S25" i="47"/>
  <c r="Q25" i="47"/>
  <c r="K25" i="47"/>
  <c r="S24" i="47"/>
  <c r="Q24" i="47"/>
  <c r="K24" i="47"/>
  <c r="S23" i="47"/>
  <c r="U23" i="47" s="1"/>
  <c r="Q23" i="47"/>
  <c r="K23" i="47"/>
  <c r="S22" i="47"/>
  <c r="Q22" i="47"/>
  <c r="K22" i="47"/>
  <c r="S21" i="47"/>
  <c r="Q21" i="47"/>
  <c r="K21" i="47"/>
  <c r="S20" i="47"/>
  <c r="Q20" i="47"/>
  <c r="K20" i="47"/>
  <c r="S19" i="47"/>
  <c r="U19" i="47" s="1"/>
  <c r="Q19" i="47"/>
  <c r="K19" i="47"/>
  <c r="S18" i="47"/>
  <c r="Q18" i="47"/>
  <c r="K18" i="47"/>
  <c r="S17" i="47"/>
  <c r="Q17" i="47"/>
  <c r="K17" i="47"/>
  <c r="S16" i="47"/>
  <c r="Q16" i="47"/>
  <c r="K16" i="47"/>
  <c r="S15" i="47"/>
  <c r="U15" i="47" s="1"/>
  <c r="Q15" i="47"/>
  <c r="K15" i="47"/>
  <c r="S14" i="47"/>
  <c r="Q14" i="47"/>
  <c r="K14" i="47"/>
  <c r="S13" i="47"/>
  <c r="Q13" i="47"/>
  <c r="K13" i="47"/>
  <c r="S12" i="47"/>
  <c r="Q12" i="47"/>
  <c r="K12" i="47"/>
  <c r="S11" i="47"/>
  <c r="U11" i="47" s="1"/>
  <c r="Q11" i="47"/>
  <c r="K11" i="47"/>
  <c r="S10" i="47"/>
  <c r="Q10" i="47"/>
  <c r="K10" i="47"/>
  <c r="S9" i="47"/>
  <c r="Q9" i="47"/>
  <c r="K9" i="47"/>
  <c r="S8" i="47"/>
  <c r="Q8" i="47"/>
  <c r="K8" i="47"/>
  <c r="S7" i="47"/>
  <c r="U7" i="47" s="1"/>
  <c r="Q7" i="47"/>
  <c r="K7" i="47"/>
  <c r="S6" i="47"/>
  <c r="Q6" i="47"/>
  <c r="K6" i="47"/>
  <c r="AW71" i="46"/>
  <c r="AV71" i="46"/>
  <c r="AU71" i="46"/>
  <c r="AT71" i="46"/>
  <c r="AS71" i="46"/>
  <c r="AR71" i="46"/>
  <c r="AQ71" i="46"/>
  <c r="AP71" i="46"/>
  <c r="AO71" i="46"/>
  <c r="AN71" i="46"/>
  <c r="AM71" i="46"/>
  <c r="AL71" i="46"/>
  <c r="AK71" i="46"/>
  <c r="AJ71" i="46"/>
  <c r="AI71" i="46"/>
  <c r="AH71" i="46"/>
  <c r="AG71" i="46"/>
  <c r="AF71" i="46"/>
  <c r="AE71" i="46"/>
  <c r="AD71" i="46"/>
  <c r="AC71" i="46"/>
  <c r="AB71" i="46"/>
  <c r="AA71" i="46"/>
  <c r="Z71" i="46"/>
  <c r="Y71" i="46"/>
  <c r="X71" i="46"/>
  <c r="W71" i="46"/>
  <c r="V71" i="46"/>
  <c r="U71" i="46"/>
  <c r="T71" i="46"/>
  <c r="S71" i="46"/>
  <c r="AW66" i="46"/>
  <c r="AV66" i="46"/>
  <c r="AU66" i="46"/>
  <c r="AT66" i="46"/>
  <c r="AS66" i="46"/>
  <c r="AR66" i="46"/>
  <c r="AQ66" i="46"/>
  <c r="AP66" i="46"/>
  <c r="AO66" i="46"/>
  <c r="AN66" i="46"/>
  <c r="AM66" i="46"/>
  <c r="AL66" i="46"/>
  <c r="AK66" i="46"/>
  <c r="AJ66" i="46"/>
  <c r="AI66" i="46"/>
  <c r="AH66" i="46"/>
  <c r="AG66" i="46"/>
  <c r="AF66" i="46"/>
  <c r="AE66" i="46"/>
  <c r="AD66" i="46"/>
  <c r="AC66" i="46"/>
  <c r="AB66" i="46"/>
  <c r="AA66" i="46"/>
  <c r="Z66" i="46"/>
  <c r="Y66" i="46"/>
  <c r="X66" i="46"/>
  <c r="W66" i="46"/>
  <c r="V66" i="46"/>
  <c r="U66" i="46"/>
  <c r="T66" i="46"/>
  <c r="S66" i="46"/>
  <c r="AW60" i="46"/>
  <c r="AV60" i="46"/>
  <c r="AU60" i="46"/>
  <c r="AT60" i="46"/>
  <c r="AS60" i="46"/>
  <c r="AR60" i="46"/>
  <c r="AQ60" i="46"/>
  <c r="AP60" i="46"/>
  <c r="AO60" i="46"/>
  <c r="AN60" i="46"/>
  <c r="AM60" i="46"/>
  <c r="AL60" i="46"/>
  <c r="AK60" i="46"/>
  <c r="AJ60" i="46"/>
  <c r="AI60" i="46"/>
  <c r="AH60" i="46"/>
  <c r="AG60" i="46"/>
  <c r="AF60" i="46"/>
  <c r="AE60" i="46"/>
  <c r="AD60" i="46"/>
  <c r="AC60" i="46"/>
  <c r="AB60" i="46"/>
  <c r="AA60" i="46"/>
  <c r="Z60" i="46"/>
  <c r="Y60" i="46"/>
  <c r="X60" i="46"/>
  <c r="W60" i="46"/>
  <c r="V60" i="46"/>
  <c r="U60" i="46"/>
  <c r="T60" i="46"/>
  <c r="S60" i="46"/>
  <c r="F60" i="46"/>
  <c r="AW59" i="46"/>
  <c r="AV59" i="46"/>
  <c r="AU59" i="46"/>
  <c r="AT59" i="46"/>
  <c r="AS59" i="46"/>
  <c r="AR59" i="46"/>
  <c r="AQ59" i="46"/>
  <c r="AP59" i="46"/>
  <c r="AO59" i="46"/>
  <c r="AN59" i="46"/>
  <c r="AM59" i="46"/>
  <c r="AL59" i="46"/>
  <c r="AK59" i="46"/>
  <c r="AJ59" i="46"/>
  <c r="AI59" i="46"/>
  <c r="AH59" i="46"/>
  <c r="AG59" i="46"/>
  <c r="AF59" i="46"/>
  <c r="AE59" i="46"/>
  <c r="AD59" i="46"/>
  <c r="AC59" i="46"/>
  <c r="AB59" i="46"/>
  <c r="AA59" i="46"/>
  <c r="Z59" i="46"/>
  <c r="Y59" i="46"/>
  <c r="X59" i="46"/>
  <c r="W59" i="46"/>
  <c r="V59" i="46"/>
  <c r="U59" i="46"/>
  <c r="T59" i="46"/>
  <c r="S59" i="46"/>
  <c r="AW57" i="46"/>
  <c r="AV57" i="46"/>
  <c r="AU57" i="46"/>
  <c r="AT57" i="46"/>
  <c r="AS57" i="46"/>
  <c r="AR57" i="46"/>
  <c r="AQ57" i="46"/>
  <c r="AP57" i="46"/>
  <c r="AO57" i="46"/>
  <c r="AN57" i="46"/>
  <c r="AM57" i="46"/>
  <c r="AL57" i="46"/>
  <c r="AK57" i="46"/>
  <c r="AJ57" i="46"/>
  <c r="AI57" i="46"/>
  <c r="AH57" i="46"/>
  <c r="AG57" i="46"/>
  <c r="AF57" i="46"/>
  <c r="AE57" i="46"/>
  <c r="AD57" i="46"/>
  <c r="AC57" i="46"/>
  <c r="AB57" i="46"/>
  <c r="AA57" i="46"/>
  <c r="Z57" i="46"/>
  <c r="Y57" i="46"/>
  <c r="X57" i="46"/>
  <c r="W57" i="46"/>
  <c r="V57" i="46"/>
  <c r="U57" i="46"/>
  <c r="T57" i="46"/>
  <c r="S57" i="46"/>
  <c r="F57" i="46"/>
  <c r="AW56" i="46"/>
  <c r="AV56" i="46"/>
  <c r="AU56" i="46"/>
  <c r="AT56" i="46"/>
  <c r="AS56" i="46"/>
  <c r="AR56" i="46"/>
  <c r="AQ56" i="46"/>
  <c r="AP56" i="46"/>
  <c r="AO56" i="46"/>
  <c r="AN56" i="46"/>
  <c r="AM56" i="46"/>
  <c r="AL56" i="46"/>
  <c r="AK56" i="46"/>
  <c r="AJ56" i="46"/>
  <c r="AI56" i="46"/>
  <c r="AH56" i="46"/>
  <c r="AG56" i="46"/>
  <c r="AF56" i="46"/>
  <c r="AE56" i="46"/>
  <c r="AD56" i="46"/>
  <c r="AC56" i="46"/>
  <c r="AB56" i="46"/>
  <c r="AA56" i="46"/>
  <c r="Z56" i="46"/>
  <c r="Y56" i="46"/>
  <c r="X56" i="46"/>
  <c r="W56" i="46"/>
  <c r="V56" i="46"/>
  <c r="U56" i="46"/>
  <c r="T56" i="46"/>
  <c r="S56" i="46"/>
  <c r="AW54" i="46"/>
  <c r="AV54" i="46"/>
  <c r="AU54" i="46"/>
  <c r="AT54" i="46"/>
  <c r="AS54" i="46"/>
  <c r="AR54" i="46"/>
  <c r="AQ54" i="46"/>
  <c r="AP54" i="46"/>
  <c r="AO54" i="46"/>
  <c r="AN54" i="46"/>
  <c r="AM54" i="46"/>
  <c r="AL54" i="46"/>
  <c r="AK54" i="46"/>
  <c r="AJ54" i="46"/>
  <c r="AI54" i="46"/>
  <c r="AH54" i="46"/>
  <c r="AG54" i="46"/>
  <c r="AF54" i="46"/>
  <c r="AE54" i="46"/>
  <c r="AD54" i="46"/>
  <c r="AC54" i="46"/>
  <c r="AB54" i="46"/>
  <c r="AA54" i="46"/>
  <c r="Z54" i="46"/>
  <c r="Y54" i="46"/>
  <c r="X54" i="46"/>
  <c r="W54" i="46"/>
  <c r="V54" i="46"/>
  <c r="U54" i="46"/>
  <c r="T54" i="46"/>
  <c r="S54" i="46"/>
  <c r="F54" i="46"/>
  <c r="AW53" i="46"/>
  <c r="AV53" i="46"/>
  <c r="AU53" i="46"/>
  <c r="AT53" i="46"/>
  <c r="AS53" i="46"/>
  <c r="AR53" i="46"/>
  <c r="AQ53" i="46"/>
  <c r="AP53" i="46"/>
  <c r="AO53" i="46"/>
  <c r="AN53" i="46"/>
  <c r="AM53" i="46"/>
  <c r="AL53" i="46"/>
  <c r="AK53" i="46"/>
  <c r="AJ53" i="46"/>
  <c r="AI53" i="46"/>
  <c r="AH53" i="46"/>
  <c r="AG53" i="46"/>
  <c r="AF53" i="46"/>
  <c r="AE53" i="46"/>
  <c r="AD53" i="46"/>
  <c r="AC53" i="46"/>
  <c r="AB53" i="46"/>
  <c r="AA53" i="46"/>
  <c r="Z53" i="46"/>
  <c r="Y53" i="46"/>
  <c r="X53" i="46"/>
  <c r="W53" i="46"/>
  <c r="V53" i="46"/>
  <c r="U53" i="46"/>
  <c r="T53" i="46"/>
  <c r="S53" i="46"/>
  <c r="AW51" i="46"/>
  <c r="AV51" i="46"/>
  <c r="AU51" i="46"/>
  <c r="AT51" i="46"/>
  <c r="AS51" i="46"/>
  <c r="AR51" i="46"/>
  <c r="AQ51" i="46"/>
  <c r="AP51" i="46"/>
  <c r="AO51" i="46"/>
  <c r="AN51" i="46"/>
  <c r="AM51" i="46"/>
  <c r="AL51" i="46"/>
  <c r="AK51" i="46"/>
  <c r="AJ51" i="46"/>
  <c r="AI51" i="46"/>
  <c r="AH51" i="46"/>
  <c r="AG51" i="46"/>
  <c r="AF51" i="46"/>
  <c r="AE51" i="46"/>
  <c r="AD51" i="46"/>
  <c r="AC51" i="46"/>
  <c r="AB51" i="46"/>
  <c r="AA51" i="46"/>
  <c r="Z51" i="46"/>
  <c r="Y51" i="46"/>
  <c r="X51" i="46"/>
  <c r="W51" i="46"/>
  <c r="V51" i="46"/>
  <c r="U51" i="46"/>
  <c r="T51" i="46"/>
  <c r="S51" i="46"/>
  <c r="F51" i="46"/>
  <c r="AW50" i="46"/>
  <c r="AV50" i="46"/>
  <c r="AU50" i="46"/>
  <c r="AT50" i="46"/>
  <c r="AS50" i="46"/>
  <c r="AR50" i="46"/>
  <c r="AQ50" i="46"/>
  <c r="AP50" i="46"/>
  <c r="AO50" i="46"/>
  <c r="AN50" i="46"/>
  <c r="AM50" i="46"/>
  <c r="AL50" i="46"/>
  <c r="AK50" i="46"/>
  <c r="AJ50" i="46"/>
  <c r="AI50" i="46"/>
  <c r="AH50" i="46"/>
  <c r="AG50" i="46"/>
  <c r="AF50" i="46"/>
  <c r="AE50" i="46"/>
  <c r="AD50" i="46"/>
  <c r="AC50" i="46"/>
  <c r="AB50" i="46"/>
  <c r="AA50" i="46"/>
  <c r="Z50" i="46"/>
  <c r="Y50" i="46"/>
  <c r="X50" i="46"/>
  <c r="W50" i="46"/>
  <c r="V50" i="46"/>
  <c r="U50" i="46"/>
  <c r="T50" i="46"/>
  <c r="AX50" i="46" s="1"/>
  <c r="AZ50" i="46" s="1"/>
  <c r="S50" i="46"/>
  <c r="AW48" i="46"/>
  <c r="AV48" i="46"/>
  <c r="AU48" i="46"/>
  <c r="AT48" i="46"/>
  <c r="AP48" i="46"/>
  <c r="AM48" i="46"/>
  <c r="AI48" i="46"/>
  <c r="AF48" i="46"/>
  <c r="AB48" i="46"/>
  <c r="Y48" i="46"/>
  <c r="U48" i="46"/>
  <c r="F48" i="46"/>
  <c r="AW47" i="46"/>
  <c r="AV47" i="46"/>
  <c r="AU47" i="46"/>
  <c r="AT47" i="46"/>
  <c r="AS47" i="46"/>
  <c r="AR47" i="46"/>
  <c r="AQ47" i="46"/>
  <c r="AP47" i="46"/>
  <c r="AO47" i="46"/>
  <c r="AN47" i="46"/>
  <c r="AM47" i="46"/>
  <c r="AL47" i="46"/>
  <c r="AK47" i="46"/>
  <c r="AJ47" i="46"/>
  <c r="AI47" i="46"/>
  <c r="AH47" i="46"/>
  <c r="AG47" i="46"/>
  <c r="AF47" i="46"/>
  <c r="AE47" i="46"/>
  <c r="AD47" i="46"/>
  <c r="AC47" i="46"/>
  <c r="AB47" i="46"/>
  <c r="AA47" i="46"/>
  <c r="Z47" i="46"/>
  <c r="Y47" i="46"/>
  <c r="X47" i="46"/>
  <c r="W47" i="46"/>
  <c r="V47" i="46"/>
  <c r="U47" i="46"/>
  <c r="T47" i="46"/>
  <c r="S47" i="46"/>
  <c r="AW45" i="46"/>
  <c r="AV45" i="46"/>
  <c r="AU45" i="46"/>
  <c r="AS45" i="46"/>
  <c r="AO45" i="46"/>
  <c r="AL45" i="46"/>
  <c r="AH45" i="46"/>
  <c r="AE45" i="46"/>
  <c r="AA45" i="46"/>
  <c r="X45" i="46"/>
  <c r="T45" i="46"/>
  <c r="F45" i="46"/>
  <c r="AW44" i="46"/>
  <c r="AV44" i="46"/>
  <c r="AU44" i="46"/>
  <c r="AT44" i="46"/>
  <c r="AS44" i="46"/>
  <c r="AR44" i="46"/>
  <c r="AQ44" i="46"/>
  <c r="AP44" i="46"/>
  <c r="AO44" i="46"/>
  <c r="AN44" i="46"/>
  <c r="AM44" i="46"/>
  <c r="AL44" i="46"/>
  <c r="AK44" i="46"/>
  <c r="AJ44" i="46"/>
  <c r="AI44" i="46"/>
  <c r="AH44" i="46"/>
  <c r="AG44" i="46"/>
  <c r="AF44" i="46"/>
  <c r="AE44" i="46"/>
  <c r="AD44" i="46"/>
  <c r="AC44" i="46"/>
  <c r="AB44" i="46"/>
  <c r="AA44" i="46"/>
  <c r="Z44" i="46"/>
  <c r="Y44" i="46"/>
  <c r="X44" i="46"/>
  <c r="W44" i="46"/>
  <c r="V44" i="46"/>
  <c r="U44" i="46"/>
  <c r="T44" i="46"/>
  <c r="S44" i="46"/>
  <c r="AW42" i="46"/>
  <c r="AV42" i="46"/>
  <c r="AU42" i="46"/>
  <c r="AS42" i="46"/>
  <c r="AR42" i="46"/>
  <c r="AQ42" i="46"/>
  <c r="AP42" i="46"/>
  <c r="AO42" i="46"/>
  <c r="AN42" i="46"/>
  <c r="AL42" i="46"/>
  <c r="AK42" i="46"/>
  <c r="AJ42" i="46"/>
  <c r="AI42" i="46"/>
  <c r="AH42" i="46"/>
  <c r="AG42" i="46"/>
  <c r="AE42" i="46"/>
  <c r="AD42" i="46"/>
  <c r="AC42" i="46"/>
  <c r="AB42" i="46"/>
  <c r="AA42" i="46"/>
  <c r="Z42" i="46"/>
  <c r="X42" i="46"/>
  <c r="W42" i="46"/>
  <c r="V42" i="46"/>
  <c r="U42" i="46"/>
  <c r="T42" i="46"/>
  <c r="S42" i="46"/>
  <c r="F42" i="46"/>
  <c r="AW41" i="46"/>
  <c r="AV41" i="46"/>
  <c r="AU41" i="46"/>
  <c r="AT41" i="46"/>
  <c r="AS41" i="46"/>
  <c r="AR41" i="46"/>
  <c r="AQ41" i="46"/>
  <c r="AP41" i="46"/>
  <c r="AO41" i="46"/>
  <c r="AN41" i="46"/>
  <c r="AM41" i="46"/>
  <c r="AL41" i="46"/>
  <c r="AK41" i="46"/>
  <c r="AJ41" i="46"/>
  <c r="AI41" i="46"/>
  <c r="AH41" i="46"/>
  <c r="AG41" i="46"/>
  <c r="AF41" i="46"/>
  <c r="AE41" i="46"/>
  <c r="AD41" i="46"/>
  <c r="AC41" i="46"/>
  <c r="AB41" i="46"/>
  <c r="AA41" i="46"/>
  <c r="Z41" i="46"/>
  <c r="Y41" i="46"/>
  <c r="X41" i="46"/>
  <c r="W41" i="46"/>
  <c r="V41" i="46"/>
  <c r="U41" i="46"/>
  <c r="T41" i="46"/>
  <c r="AX41" i="46" s="1"/>
  <c r="AZ41" i="46" s="1"/>
  <c r="S41" i="46"/>
  <c r="AW39" i="46"/>
  <c r="AV39" i="46"/>
  <c r="AU39" i="46"/>
  <c r="AT39" i="46"/>
  <c r="AR39" i="46"/>
  <c r="AQ39" i="46"/>
  <c r="AN39" i="46"/>
  <c r="AM39" i="46"/>
  <c r="AK39" i="46"/>
  <c r="AJ39" i="46"/>
  <c r="AG39" i="46"/>
  <c r="AF39" i="46"/>
  <c r="AD39" i="46"/>
  <c r="AC39" i="46"/>
  <c r="Z39" i="46"/>
  <c r="Y39" i="46"/>
  <c r="W39" i="46"/>
  <c r="V39" i="46"/>
  <c r="S39" i="46"/>
  <c r="F39" i="46"/>
  <c r="AW38" i="46"/>
  <c r="AV38" i="46"/>
  <c r="AU38" i="46"/>
  <c r="AT38" i="46"/>
  <c r="AS38" i="46"/>
  <c r="AR38" i="46"/>
  <c r="AQ38" i="46"/>
  <c r="AP38" i="46"/>
  <c r="AO38" i="46"/>
  <c r="AN38" i="46"/>
  <c r="AM38" i="46"/>
  <c r="AL38" i="46"/>
  <c r="AK38" i="46"/>
  <c r="AJ38" i="46"/>
  <c r="AI38" i="46"/>
  <c r="AH38" i="46"/>
  <c r="AG38" i="46"/>
  <c r="AF38" i="46"/>
  <c r="AE38" i="46"/>
  <c r="AD38" i="46"/>
  <c r="AC38" i="46"/>
  <c r="AB38" i="46"/>
  <c r="AA38" i="46"/>
  <c r="Z38" i="46"/>
  <c r="Y38" i="46"/>
  <c r="X38" i="46"/>
  <c r="W38" i="46"/>
  <c r="V38" i="46"/>
  <c r="U38" i="46"/>
  <c r="T38" i="46"/>
  <c r="S38" i="46"/>
  <c r="AW36" i="46"/>
  <c r="AV36" i="46"/>
  <c r="AU36" i="46"/>
  <c r="AT36" i="46"/>
  <c r="AS36" i="46"/>
  <c r="AR36" i="46"/>
  <c r="AQ36" i="46"/>
  <c r="AP36" i="46"/>
  <c r="AO36" i="46"/>
  <c r="AN36" i="46"/>
  <c r="AM36" i="46"/>
  <c r="AL36" i="46"/>
  <c r="AK36" i="46"/>
  <c r="AJ36" i="46"/>
  <c r="AI36" i="46"/>
  <c r="AH36" i="46"/>
  <c r="AG36" i="46"/>
  <c r="AF36" i="46"/>
  <c r="AE36" i="46"/>
  <c r="AD36" i="46"/>
  <c r="AC36" i="46"/>
  <c r="AB36" i="46"/>
  <c r="AA36" i="46"/>
  <c r="Z36" i="46"/>
  <c r="Y36" i="46"/>
  <c r="X36" i="46"/>
  <c r="W36" i="46"/>
  <c r="V36" i="46"/>
  <c r="U36" i="46"/>
  <c r="T36" i="46"/>
  <c r="S36" i="46"/>
  <c r="F36" i="46"/>
  <c r="AW35" i="46"/>
  <c r="AV35" i="46"/>
  <c r="AU35" i="46"/>
  <c r="AT35" i="46"/>
  <c r="AS35" i="46"/>
  <c r="AR35" i="46"/>
  <c r="AQ35" i="46"/>
  <c r="AP35" i="46"/>
  <c r="AO35" i="46"/>
  <c r="AN35" i="46"/>
  <c r="AM35" i="46"/>
  <c r="AL35" i="46"/>
  <c r="AK35" i="46"/>
  <c r="AJ35" i="46"/>
  <c r="AI35" i="46"/>
  <c r="AH35" i="46"/>
  <c r="AG35" i="46"/>
  <c r="AF35" i="46"/>
  <c r="AE35" i="46"/>
  <c r="AD35" i="46"/>
  <c r="AC35" i="46"/>
  <c r="AB35" i="46"/>
  <c r="AA35" i="46"/>
  <c r="Z35" i="46"/>
  <c r="Y35" i="46"/>
  <c r="X35" i="46"/>
  <c r="W35" i="46"/>
  <c r="V35" i="46"/>
  <c r="U35" i="46"/>
  <c r="T35" i="46"/>
  <c r="S35" i="46"/>
  <c r="AW33" i="46"/>
  <c r="AV33" i="46"/>
  <c r="AU33" i="46"/>
  <c r="AT33" i="46"/>
  <c r="AS33" i="46"/>
  <c r="AR33" i="46"/>
  <c r="AQ33" i="46"/>
  <c r="AP33" i="46"/>
  <c r="AO33" i="46"/>
  <c r="AN33" i="46"/>
  <c r="AM33" i="46"/>
  <c r="AL33" i="46"/>
  <c r="AK33" i="46"/>
  <c r="AJ33" i="46"/>
  <c r="AI33" i="46"/>
  <c r="AH33" i="46"/>
  <c r="AG33" i="46"/>
  <c r="AF33" i="46"/>
  <c r="AE33" i="46"/>
  <c r="AD33" i="46"/>
  <c r="AC33" i="46"/>
  <c r="AB33" i="46"/>
  <c r="AA33" i="46"/>
  <c r="Z33" i="46"/>
  <c r="Y33" i="46"/>
  <c r="X33" i="46"/>
  <c r="W33" i="46"/>
  <c r="V33" i="46"/>
  <c r="U33" i="46"/>
  <c r="T33" i="46"/>
  <c r="S33" i="46"/>
  <c r="F33" i="46"/>
  <c r="AW32" i="46"/>
  <c r="AV32" i="46"/>
  <c r="AU32" i="46"/>
  <c r="AT32" i="46"/>
  <c r="AS32" i="46"/>
  <c r="AR32" i="46"/>
  <c r="AQ32" i="46"/>
  <c r="AP32" i="46"/>
  <c r="AO32" i="46"/>
  <c r="AN32" i="46"/>
  <c r="AM32" i="46"/>
  <c r="AL32" i="46"/>
  <c r="AK32" i="46"/>
  <c r="AJ32" i="46"/>
  <c r="AI32" i="46"/>
  <c r="AH32" i="46"/>
  <c r="AG32" i="46"/>
  <c r="AF32" i="46"/>
  <c r="AE32" i="46"/>
  <c r="AD32" i="46"/>
  <c r="AC32" i="46"/>
  <c r="AB32" i="46"/>
  <c r="AA32" i="46"/>
  <c r="Z32" i="46"/>
  <c r="Y32" i="46"/>
  <c r="X32" i="46"/>
  <c r="W32" i="46"/>
  <c r="V32" i="46"/>
  <c r="U32" i="46"/>
  <c r="T32" i="46"/>
  <c r="S32" i="46"/>
  <c r="AW30" i="46"/>
  <c r="AV30" i="46"/>
  <c r="AU30" i="46"/>
  <c r="AS30" i="46"/>
  <c r="AR30" i="46"/>
  <c r="AQ30" i="46"/>
  <c r="AP30" i="46"/>
  <c r="AO30" i="46"/>
  <c r="AL30" i="46"/>
  <c r="AK30" i="46"/>
  <c r="AJ30" i="46"/>
  <c r="AI30" i="46"/>
  <c r="AH30" i="46"/>
  <c r="AE30" i="46"/>
  <c r="AD30" i="46"/>
  <c r="AC30" i="46"/>
  <c r="AB30" i="46"/>
  <c r="AA30" i="46"/>
  <c r="X30" i="46"/>
  <c r="W30" i="46"/>
  <c r="V30" i="46"/>
  <c r="U30" i="46"/>
  <c r="T30" i="46"/>
  <c r="F30" i="46"/>
  <c r="AW29" i="46"/>
  <c r="AV29" i="46"/>
  <c r="AU29" i="46"/>
  <c r="AT29" i="46"/>
  <c r="AS29" i="46"/>
  <c r="AR29" i="46"/>
  <c r="AQ29" i="46"/>
  <c r="AP29" i="46"/>
  <c r="AO29" i="46"/>
  <c r="AN29" i="46"/>
  <c r="AM29" i="46"/>
  <c r="AL29" i="46"/>
  <c r="AK29" i="46"/>
  <c r="AJ29" i="46"/>
  <c r="AI29" i="46"/>
  <c r="AH29" i="46"/>
  <c r="AG29" i="46"/>
  <c r="AF29" i="46"/>
  <c r="AE29" i="46"/>
  <c r="AD29" i="46"/>
  <c r="AC29" i="46"/>
  <c r="AB29" i="46"/>
  <c r="AA29" i="46"/>
  <c r="Z29" i="46"/>
  <c r="Y29" i="46"/>
  <c r="X29" i="46"/>
  <c r="W29" i="46"/>
  <c r="V29" i="46"/>
  <c r="U29" i="46"/>
  <c r="T29" i="46"/>
  <c r="S29" i="46"/>
  <c r="AW27" i="46"/>
  <c r="AV27" i="46"/>
  <c r="AU27" i="46"/>
  <c r="AT27" i="46"/>
  <c r="AN27" i="46"/>
  <c r="AM27" i="46"/>
  <c r="AG27" i="46"/>
  <c r="AF27" i="46"/>
  <c r="Z27" i="46"/>
  <c r="Y27" i="46"/>
  <c r="S27" i="46"/>
  <c r="F27" i="46"/>
  <c r="AW26" i="46"/>
  <c r="AV26" i="46"/>
  <c r="AU26" i="46"/>
  <c r="AT26" i="46"/>
  <c r="AS26" i="46"/>
  <c r="AR26" i="46"/>
  <c r="AQ26" i="46"/>
  <c r="AP26" i="46"/>
  <c r="AO26" i="46"/>
  <c r="AN26" i="46"/>
  <c r="AM26" i="46"/>
  <c r="AL26" i="46"/>
  <c r="AK26" i="46"/>
  <c r="AJ26" i="46"/>
  <c r="AI26" i="46"/>
  <c r="AH26" i="46"/>
  <c r="AG26" i="46"/>
  <c r="AF26" i="46"/>
  <c r="AE26" i="46"/>
  <c r="AD26" i="46"/>
  <c r="AC26" i="46"/>
  <c r="AB26" i="46"/>
  <c r="AA26" i="46"/>
  <c r="Z26" i="46"/>
  <c r="Y26" i="46"/>
  <c r="X26" i="46"/>
  <c r="W26" i="46"/>
  <c r="V26" i="46"/>
  <c r="U26" i="46"/>
  <c r="T26" i="46"/>
  <c r="S26" i="46"/>
  <c r="B25" i="46"/>
  <c r="B28" i="46" s="1"/>
  <c r="B31" i="46" s="1"/>
  <c r="B34" i="46" s="1"/>
  <c r="B37" i="46" s="1"/>
  <c r="B40" i="46" s="1"/>
  <c r="B43" i="46" s="1"/>
  <c r="B46" i="46" s="1"/>
  <c r="B49" i="46" s="1"/>
  <c r="B52" i="46" s="1"/>
  <c r="B55" i="46" s="1"/>
  <c r="B58" i="46" s="1"/>
  <c r="AW24" i="46"/>
  <c r="AV24" i="46"/>
  <c r="AU24" i="46"/>
  <c r="AS24" i="46"/>
  <c r="AP24" i="46"/>
  <c r="AL24" i="46"/>
  <c r="AI24" i="46"/>
  <c r="AE24" i="46"/>
  <c r="AB24" i="46"/>
  <c r="X24" i="46"/>
  <c r="U24" i="46"/>
  <c r="F24" i="46"/>
  <c r="AQ70" i="46" s="1"/>
  <c r="AW23" i="46"/>
  <c r="AV23" i="46"/>
  <c r="AU23" i="46"/>
  <c r="AT23" i="46"/>
  <c r="AS23" i="46"/>
  <c r="AR23" i="46"/>
  <c r="AQ23" i="46"/>
  <c r="AP23" i="46"/>
  <c r="AO23" i="46"/>
  <c r="AN23" i="46"/>
  <c r="AM23" i="46"/>
  <c r="AL23" i="46"/>
  <c r="AK23" i="46"/>
  <c r="AJ23" i="46"/>
  <c r="AI23" i="46"/>
  <c r="AH23" i="46"/>
  <c r="AG23" i="46"/>
  <c r="AF23" i="46"/>
  <c r="AE23" i="46"/>
  <c r="AD23" i="46"/>
  <c r="AC23" i="46"/>
  <c r="AB23" i="46"/>
  <c r="AA23" i="46"/>
  <c r="Z23" i="46"/>
  <c r="Y23" i="46"/>
  <c r="X23" i="46"/>
  <c r="W23" i="46"/>
  <c r="V23" i="46"/>
  <c r="AX23" i="46" s="1"/>
  <c r="AZ23" i="46" s="1"/>
  <c r="U23" i="46"/>
  <c r="T23" i="46"/>
  <c r="S23" i="46"/>
  <c r="AW19" i="46"/>
  <c r="AW20" i="46" s="1"/>
  <c r="AW21" i="46" s="1"/>
  <c r="AV19" i="46"/>
  <c r="AV20" i="46" s="1"/>
  <c r="AV21" i="46" s="1"/>
  <c r="AU19" i="46"/>
  <c r="AU20" i="46" s="1"/>
  <c r="AU21" i="46" s="1"/>
  <c r="AX17" i="46"/>
  <c r="BC14" i="46"/>
  <c r="AC2" i="46"/>
  <c r="AQ20" i="46" s="1"/>
  <c r="AQ21" i="46" s="1"/>
  <c r="AX27" i="49" l="1"/>
  <c r="AZ27" i="49" s="1"/>
  <c r="AX33" i="49"/>
  <c r="AZ33" i="49" s="1"/>
  <c r="AX35" i="49"/>
  <c r="AZ35" i="49" s="1"/>
  <c r="AX59" i="49"/>
  <c r="AZ59" i="49" s="1"/>
  <c r="AX47" i="49"/>
  <c r="AZ47" i="49" s="1"/>
  <c r="AP20" i="49"/>
  <c r="AP21" i="49" s="1"/>
  <c r="S20" i="49"/>
  <c r="S21" i="49" s="1"/>
  <c r="AA20" i="49"/>
  <c r="AA21" i="49" s="1"/>
  <c r="AD20" i="49"/>
  <c r="AD21" i="49" s="1"/>
  <c r="AL20" i="49"/>
  <c r="AL21" i="49" s="1"/>
  <c r="Z20" i="49"/>
  <c r="Z21" i="49" s="1"/>
  <c r="AT20" i="49"/>
  <c r="AT21" i="49" s="1"/>
  <c r="AH20" i="49"/>
  <c r="AH21" i="49" s="1"/>
  <c r="AI20" i="49"/>
  <c r="AI21" i="49" s="1"/>
  <c r="V20" i="49"/>
  <c r="V21" i="49" s="1"/>
  <c r="AQ20" i="49"/>
  <c r="AQ21" i="49" s="1"/>
  <c r="AV63" i="46"/>
  <c r="AX36" i="46"/>
  <c r="AZ36" i="46" s="1"/>
  <c r="AX53" i="46"/>
  <c r="AZ53" i="46" s="1"/>
  <c r="U10" i="47"/>
  <c r="U18" i="47"/>
  <c r="T63" i="49"/>
  <c r="AX32" i="49"/>
  <c r="AZ32" i="49" s="1"/>
  <c r="AX39" i="49"/>
  <c r="AZ39" i="49" s="1"/>
  <c r="AX45" i="49"/>
  <c r="AZ45" i="49" s="1"/>
  <c r="AX57" i="49"/>
  <c r="AZ57" i="49" s="1"/>
  <c r="U7" i="50"/>
  <c r="U11" i="50"/>
  <c r="U15" i="50"/>
  <c r="U19" i="50"/>
  <c r="U23" i="50"/>
  <c r="AX26" i="46"/>
  <c r="AZ26" i="46" s="1"/>
  <c r="AV67" i="46"/>
  <c r="AX38" i="46"/>
  <c r="AZ38" i="46" s="1"/>
  <c r="AX47" i="46"/>
  <c r="AZ47" i="46" s="1"/>
  <c r="AX56" i="46"/>
  <c r="AZ56" i="46" s="1"/>
  <c r="AX57" i="46"/>
  <c r="AZ57" i="46" s="1"/>
  <c r="W70" i="46"/>
  <c r="U9" i="47"/>
  <c r="U13" i="47"/>
  <c r="U17" i="47"/>
  <c r="U21" i="47"/>
  <c r="U25" i="47"/>
  <c r="AO70" i="49"/>
  <c r="AX26" i="49"/>
  <c r="AZ26" i="49" s="1"/>
  <c r="AX36" i="49"/>
  <c r="AZ36" i="49" s="1"/>
  <c r="AX42" i="49"/>
  <c r="AZ42" i="49" s="1"/>
  <c r="AX44" i="49"/>
  <c r="AZ44" i="49" s="1"/>
  <c r="AX48" i="49"/>
  <c r="AZ48" i="49" s="1"/>
  <c r="AX54" i="49"/>
  <c r="AZ54" i="49" s="1"/>
  <c r="AX56" i="49"/>
  <c r="AZ56" i="49" s="1"/>
  <c r="AX60" i="49"/>
  <c r="AZ60" i="49" s="1"/>
  <c r="U6" i="50"/>
  <c r="U10" i="50"/>
  <c r="U14" i="50"/>
  <c r="U18" i="50"/>
  <c r="U22" i="50"/>
  <c r="AX33" i="46"/>
  <c r="AZ33" i="46" s="1"/>
  <c r="AX51" i="46"/>
  <c r="AZ51" i="46" s="1"/>
  <c r="AG68" i="46"/>
  <c r="AX35" i="46"/>
  <c r="AZ35" i="46" s="1"/>
  <c r="AX44" i="46"/>
  <c r="AZ44" i="46" s="1"/>
  <c r="AX54" i="46"/>
  <c r="AZ54" i="46" s="1"/>
  <c r="AO68" i="46"/>
  <c r="U6" i="47"/>
  <c r="U14" i="47"/>
  <c r="U22" i="47"/>
  <c r="AX30" i="49"/>
  <c r="AZ30" i="49" s="1"/>
  <c r="AX51" i="49"/>
  <c r="AZ51" i="49" s="1"/>
  <c r="AJ63" i="49"/>
  <c r="AW62" i="46"/>
  <c r="AX29" i="46"/>
  <c r="AZ29" i="46" s="1"/>
  <c r="AX32" i="46"/>
  <c r="AZ32" i="46" s="1"/>
  <c r="AX59" i="46"/>
  <c r="AZ59" i="46" s="1"/>
  <c r="AX60" i="46"/>
  <c r="AZ60" i="46" s="1"/>
  <c r="AU62" i="46"/>
  <c r="Y68" i="46"/>
  <c r="AM70" i="46"/>
  <c r="U8" i="47"/>
  <c r="U12" i="47"/>
  <c r="U16" i="47"/>
  <c r="U20" i="47"/>
  <c r="U24" i="47"/>
  <c r="W20" i="49"/>
  <c r="W21" i="49" s="1"/>
  <c r="AE20" i="49"/>
  <c r="AE21" i="49" s="1"/>
  <c r="AM20" i="49"/>
  <c r="AM21" i="49" s="1"/>
  <c r="AX38" i="49"/>
  <c r="AZ38" i="49" s="1"/>
  <c r="AX50" i="49"/>
  <c r="AZ50" i="49" s="1"/>
  <c r="U13" i="50"/>
  <c r="U17" i="50"/>
  <c r="U21" i="50"/>
  <c r="AX24" i="49"/>
  <c r="AZ24" i="49" s="1"/>
  <c r="AX23" i="49"/>
  <c r="AZ23" i="49" s="1"/>
  <c r="X20" i="46"/>
  <c r="X21" i="46" s="1"/>
  <c r="AN20" i="46"/>
  <c r="AN21" i="46" s="1"/>
  <c r="AS48" i="46"/>
  <c r="AS69" i="46" s="1"/>
  <c r="AO48" i="46"/>
  <c r="AK48" i="46"/>
  <c r="AG48" i="46"/>
  <c r="AG69" i="46" s="1"/>
  <c r="AC48" i="46"/>
  <c r="AC69" i="46" s="1"/>
  <c r="AK45" i="46"/>
  <c r="AG45" i="46"/>
  <c r="AC45" i="46"/>
  <c r="Y45" i="46"/>
  <c r="Y63" i="46" s="1"/>
  <c r="U45" i="46"/>
  <c r="Y42" i="46"/>
  <c r="AS39" i="46"/>
  <c r="AO39" i="46"/>
  <c r="AO63" i="46" s="1"/>
  <c r="U39" i="46"/>
  <c r="AQ48" i="46"/>
  <c r="AE48" i="46"/>
  <c r="AA48" i="46"/>
  <c r="W48" i="46"/>
  <c r="S48" i="46"/>
  <c r="AQ45" i="46"/>
  <c r="AQ63" i="46" s="1"/>
  <c r="AM45" i="46"/>
  <c r="AI45" i="46"/>
  <c r="W45" i="46"/>
  <c r="S45" i="46"/>
  <c r="AM42" i="46"/>
  <c r="AM63" i="46" s="1"/>
  <c r="AI39" i="46"/>
  <c r="AE39" i="46"/>
  <c r="AA39" i="46"/>
  <c r="AA63" i="46" s="1"/>
  <c r="AM30" i="46"/>
  <c r="AM62" i="46" s="1"/>
  <c r="V45" i="46"/>
  <c r="AT45" i="46"/>
  <c r="Z48" i="46"/>
  <c r="AA68" i="46"/>
  <c r="AI68" i="46"/>
  <c r="AQ68" i="46"/>
  <c r="AA70" i="46"/>
  <c r="T20" i="46"/>
  <c r="T21" i="46" s="1"/>
  <c r="AF20" i="46"/>
  <c r="AF21" i="46" s="1"/>
  <c r="BB8" i="46"/>
  <c r="U20" i="46"/>
  <c r="U21" i="46" s="1"/>
  <c r="AC20" i="46"/>
  <c r="AC21" i="46" s="1"/>
  <c r="AK20" i="46"/>
  <c r="AK21" i="46" s="1"/>
  <c r="AO20" i="46"/>
  <c r="AO21" i="46" s="1"/>
  <c r="AS20" i="46"/>
  <c r="AS21" i="46" s="1"/>
  <c r="AB45" i="46"/>
  <c r="AH48" i="46"/>
  <c r="S68" i="46"/>
  <c r="V20" i="46"/>
  <c r="V21" i="46" s="1"/>
  <c r="Z20" i="46"/>
  <c r="Z21" i="46" s="1"/>
  <c r="AD20" i="46"/>
  <c r="AD21" i="46" s="1"/>
  <c r="AH20" i="46"/>
  <c r="AH21" i="46" s="1"/>
  <c r="AL20" i="46"/>
  <c r="AL21" i="46" s="1"/>
  <c r="AP20" i="46"/>
  <c r="AP21" i="46" s="1"/>
  <c r="AT20" i="46"/>
  <c r="AT21" i="46" s="1"/>
  <c r="AT70" i="46"/>
  <c r="AP70" i="46"/>
  <c r="AL70" i="46"/>
  <c r="AH70" i="46"/>
  <c r="AD70" i="46"/>
  <c r="Z70" i="46"/>
  <c r="V70" i="46"/>
  <c r="AW69" i="46"/>
  <c r="AO69" i="46"/>
  <c r="AK69" i="46"/>
  <c r="Y69" i="46"/>
  <c r="U69" i="46"/>
  <c r="AV68" i="46"/>
  <c r="AR68" i="46"/>
  <c r="AN68" i="46"/>
  <c r="AJ68" i="46"/>
  <c r="AF68" i="46"/>
  <c r="AB68" i="46"/>
  <c r="X68" i="46"/>
  <c r="T68" i="46"/>
  <c r="AU67" i="46"/>
  <c r="AU63" i="46"/>
  <c r="AI63" i="46"/>
  <c r="AE63" i="46"/>
  <c r="W63" i="46"/>
  <c r="S63" i="46"/>
  <c r="AV62" i="46"/>
  <c r="AW70" i="46"/>
  <c r="AS70" i="46"/>
  <c r="AO70" i="46"/>
  <c r="AK70" i="46"/>
  <c r="AG70" i="46"/>
  <c r="AC70" i="46"/>
  <c r="Y70" i="46"/>
  <c r="U70" i="46"/>
  <c r="AV69" i="46"/>
  <c r="AU68" i="46"/>
  <c r="AV70" i="46"/>
  <c r="AR70" i="46"/>
  <c r="AN70" i="46"/>
  <c r="AJ70" i="46"/>
  <c r="AF70" i="46"/>
  <c r="AB70" i="46"/>
  <c r="X70" i="46"/>
  <c r="T70" i="46"/>
  <c r="AU69" i="46"/>
  <c r="AI69" i="46"/>
  <c r="AE69" i="46"/>
  <c r="W69" i="46"/>
  <c r="S69" i="46"/>
  <c r="AT68" i="46"/>
  <c r="AP68" i="46"/>
  <c r="AL68" i="46"/>
  <c r="AH68" i="46"/>
  <c r="AD68" i="46"/>
  <c r="Z68" i="46"/>
  <c r="V68" i="46"/>
  <c r="AW67" i="46"/>
  <c r="AW63" i="46"/>
  <c r="AS63" i="46"/>
  <c r="AK63" i="46"/>
  <c r="AG63" i="46"/>
  <c r="AC63" i="46"/>
  <c r="U63" i="46"/>
  <c r="AL62" i="46"/>
  <c r="V24" i="46"/>
  <c r="Z24" i="46"/>
  <c r="AD24" i="46"/>
  <c r="AH24" i="46"/>
  <c r="AT24" i="46"/>
  <c r="V27" i="46"/>
  <c r="AD27" i="46"/>
  <c r="AD62" i="46" s="1"/>
  <c r="AH27" i="46"/>
  <c r="AH67" i="46" s="1"/>
  <c r="AL27" i="46"/>
  <c r="AP27" i="46"/>
  <c r="AP67" i="46" s="1"/>
  <c r="Z30" i="46"/>
  <c r="Z67" i="46" s="1"/>
  <c r="AP39" i="46"/>
  <c r="AD45" i="46"/>
  <c r="AJ45" i="46"/>
  <c r="AP45" i="46"/>
  <c r="AP63" i="46" s="1"/>
  <c r="V48" i="46"/>
  <c r="AN48" i="46"/>
  <c r="AI62" i="46"/>
  <c r="U68" i="46"/>
  <c r="AC68" i="46"/>
  <c r="AK68" i="46"/>
  <c r="AS68" i="46"/>
  <c r="AE70" i="46"/>
  <c r="AU70" i="46"/>
  <c r="AB20" i="46"/>
  <c r="AB21" i="46" s="1"/>
  <c r="AJ20" i="46"/>
  <c r="AJ21" i="46" s="1"/>
  <c r="AR20" i="46"/>
  <c r="AR21" i="46" s="1"/>
  <c r="Y20" i="46"/>
  <c r="Y21" i="46" s="1"/>
  <c r="AG20" i="46"/>
  <c r="AG21" i="46" s="1"/>
  <c r="S20" i="46"/>
  <c r="S21" i="46" s="1"/>
  <c r="W20" i="46"/>
  <c r="W21" i="46" s="1"/>
  <c r="AA20" i="46"/>
  <c r="AA21" i="46" s="1"/>
  <c r="AE20" i="46"/>
  <c r="AE21" i="46" s="1"/>
  <c r="AI20" i="46"/>
  <c r="AI21" i="46" s="1"/>
  <c r="AM20" i="46"/>
  <c r="AM21" i="46" s="1"/>
  <c r="S24" i="46"/>
  <c r="W24" i="46"/>
  <c r="AA24" i="46"/>
  <c r="AM24" i="46"/>
  <c r="AQ24" i="46"/>
  <c r="W27" i="46"/>
  <c r="W62" i="46" s="1"/>
  <c r="AA27" i="46"/>
  <c r="AA67" i="46" s="1"/>
  <c r="AE27" i="46"/>
  <c r="AE62" i="46" s="1"/>
  <c r="AI27" i="46"/>
  <c r="AI67" i="46" s="1"/>
  <c r="AQ27" i="46"/>
  <c r="AQ62" i="46" s="1"/>
  <c r="S30" i="46"/>
  <c r="S67" i="46" s="1"/>
  <c r="AN30" i="46"/>
  <c r="AN67" i="46" s="1"/>
  <c r="AB39" i="46"/>
  <c r="AB69" i="46" s="1"/>
  <c r="AL39" i="46"/>
  <c r="Z45" i="46"/>
  <c r="Z69" i="46" s="1"/>
  <c r="AR45" i="46"/>
  <c r="X48" i="46"/>
  <c r="AD48" i="46"/>
  <c r="AD69" i="46" s="1"/>
  <c r="AJ48" i="46"/>
  <c r="AJ63" i="46" s="1"/>
  <c r="AB63" i="46"/>
  <c r="V67" i="46"/>
  <c r="AL67" i="46"/>
  <c r="W68" i="46"/>
  <c r="AE68" i="46"/>
  <c r="AM68" i="46"/>
  <c r="AW68" i="46"/>
  <c r="S70" i="46"/>
  <c r="AI70" i="46"/>
  <c r="S62" i="49"/>
  <c r="AS62" i="49"/>
  <c r="AT63" i="49"/>
  <c r="U62" i="49"/>
  <c r="AX29" i="49"/>
  <c r="AZ29" i="49" s="1"/>
  <c r="AJ69" i="49"/>
  <c r="T69" i="49"/>
  <c r="AI68" i="49"/>
  <c r="S68" i="49"/>
  <c r="AH67" i="49"/>
  <c r="AF69" i="49"/>
  <c r="AU68" i="49"/>
  <c r="AE68" i="49"/>
  <c r="AT67" i="49"/>
  <c r="AD67" i="49"/>
  <c r="AP63" i="49"/>
  <c r="AH63" i="49"/>
  <c r="Z63" i="49"/>
  <c r="AQ62" i="49"/>
  <c r="AI62" i="49"/>
  <c r="AA62" i="49"/>
  <c r="AX41" i="49"/>
  <c r="AZ41" i="49" s="1"/>
  <c r="AX53" i="49"/>
  <c r="AZ53" i="49" s="1"/>
  <c r="AC62" i="49"/>
  <c r="AB63" i="49"/>
  <c r="AV69" i="49"/>
  <c r="AG70" i="49"/>
  <c r="AW70" i="49"/>
  <c r="U70" i="49"/>
  <c r="AK70" i="49"/>
  <c r="T20" i="49"/>
  <c r="T21" i="49" s="1"/>
  <c r="X20" i="49"/>
  <c r="X21" i="49" s="1"/>
  <c r="AB20" i="49"/>
  <c r="AB21" i="49" s="1"/>
  <c r="AF20" i="49"/>
  <c r="AF21" i="49" s="1"/>
  <c r="AJ20" i="49"/>
  <c r="AJ21" i="49" s="1"/>
  <c r="AN20" i="49"/>
  <c r="AN21" i="49" s="1"/>
  <c r="AR20" i="49"/>
  <c r="AR21" i="49" s="1"/>
  <c r="W62" i="49"/>
  <c r="AE62" i="49"/>
  <c r="AM62" i="49"/>
  <c r="AU62" i="49"/>
  <c r="V63" i="49"/>
  <c r="AD63" i="49"/>
  <c r="AL63" i="49"/>
  <c r="AX63" i="49"/>
  <c r="AZ63" i="49" s="1"/>
  <c r="V67" i="49"/>
  <c r="AL67" i="49"/>
  <c r="W68" i="49"/>
  <c r="AM68" i="49"/>
  <c r="X69" i="49"/>
  <c r="AN69" i="49"/>
  <c r="Y70" i="49"/>
  <c r="BB8" i="49"/>
  <c r="U20" i="49"/>
  <c r="U21" i="49" s="1"/>
  <c r="Y20" i="49"/>
  <c r="Y21" i="49" s="1"/>
  <c r="AC20" i="49"/>
  <c r="AC21" i="49" s="1"/>
  <c r="AG20" i="49"/>
  <c r="AG21" i="49" s="1"/>
  <c r="AK20" i="49"/>
  <c r="AK21" i="49" s="1"/>
  <c r="AO20" i="49"/>
  <c r="AO21" i="49" s="1"/>
  <c r="AV70" i="49"/>
  <c r="AR70" i="49"/>
  <c r="AN70" i="49"/>
  <c r="AJ70" i="49"/>
  <c r="AF70" i="49"/>
  <c r="AB70" i="49"/>
  <c r="X70" i="49"/>
  <c r="T70" i="49"/>
  <c r="AU69" i="49"/>
  <c r="AQ69" i="49"/>
  <c r="AM69" i="49"/>
  <c r="AI69" i="49"/>
  <c r="AE69" i="49"/>
  <c r="AA69" i="49"/>
  <c r="W69" i="49"/>
  <c r="S69" i="49"/>
  <c r="AT68" i="49"/>
  <c r="AP68" i="49"/>
  <c r="AL68" i="49"/>
  <c r="AH68" i="49"/>
  <c r="AD68" i="49"/>
  <c r="Z68" i="49"/>
  <c r="V68" i="49"/>
  <c r="AW67" i="49"/>
  <c r="AS67" i="49"/>
  <c r="AO67" i="49"/>
  <c r="AK67" i="49"/>
  <c r="AG67" i="49"/>
  <c r="AC67" i="49"/>
  <c r="Y67" i="49"/>
  <c r="U67" i="49"/>
  <c r="AW63" i="49"/>
  <c r="AS63" i="49"/>
  <c r="AO63" i="49"/>
  <c r="AK63" i="49"/>
  <c r="AG63" i="49"/>
  <c r="AC63" i="49"/>
  <c r="Y63" i="49"/>
  <c r="U63" i="49"/>
  <c r="AX62" i="49"/>
  <c r="AZ62" i="49" s="1"/>
  <c r="AT62" i="49"/>
  <c r="AP62" i="49"/>
  <c r="AL62" i="49"/>
  <c r="AH62" i="49"/>
  <c r="AD62" i="49"/>
  <c r="Z62" i="49"/>
  <c r="V62" i="49"/>
  <c r="AU70" i="49"/>
  <c r="AQ70" i="49"/>
  <c r="AM70" i="49"/>
  <c r="AI70" i="49"/>
  <c r="AE70" i="49"/>
  <c r="AA70" i="49"/>
  <c r="W70" i="49"/>
  <c r="S70" i="49"/>
  <c r="AT69" i="49"/>
  <c r="AP69" i="49"/>
  <c r="AL69" i="49"/>
  <c r="AH69" i="49"/>
  <c r="AD69" i="49"/>
  <c r="Z69" i="49"/>
  <c r="V69" i="49"/>
  <c r="AW68" i="49"/>
  <c r="AS68" i="49"/>
  <c r="AO68" i="49"/>
  <c r="AK68" i="49"/>
  <c r="AG68" i="49"/>
  <c r="AC68" i="49"/>
  <c r="Y68" i="49"/>
  <c r="U68" i="49"/>
  <c r="AV67" i="49"/>
  <c r="AR67" i="49"/>
  <c r="AN67" i="49"/>
  <c r="AJ67" i="49"/>
  <c r="AF67" i="49"/>
  <c r="AB67" i="49"/>
  <c r="X67" i="49"/>
  <c r="T67" i="49"/>
  <c r="AV63" i="49"/>
  <c r="AR63" i="49"/>
  <c r="AT70" i="49"/>
  <c r="AP70" i="49"/>
  <c r="AL70" i="49"/>
  <c r="AH70" i="49"/>
  <c r="AD70" i="49"/>
  <c r="Z70" i="49"/>
  <c r="V70" i="49"/>
  <c r="AW69" i="49"/>
  <c r="AS69" i="49"/>
  <c r="AO69" i="49"/>
  <c r="AK69" i="49"/>
  <c r="AG69" i="49"/>
  <c r="AC69" i="49"/>
  <c r="Y69" i="49"/>
  <c r="U69" i="49"/>
  <c r="AV68" i="49"/>
  <c r="AR68" i="49"/>
  <c r="AN68" i="49"/>
  <c r="AJ68" i="49"/>
  <c r="AF68" i="49"/>
  <c r="AB68" i="49"/>
  <c r="X68" i="49"/>
  <c r="T68" i="49"/>
  <c r="AU67" i="49"/>
  <c r="AQ67" i="49"/>
  <c r="AM67" i="49"/>
  <c r="AI67" i="49"/>
  <c r="AE67" i="49"/>
  <c r="AA67" i="49"/>
  <c r="W67" i="49"/>
  <c r="S67" i="49"/>
  <c r="AU63" i="49"/>
  <c r="AQ63" i="49"/>
  <c r="AM63" i="49"/>
  <c r="AI63" i="49"/>
  <c r="AE63" i="49"/>
  <c r="AA63" i="49"/>
  <c r="W63" i="49"/>
  <c r="S63" i="49"/>
  <c r="AV62" i="49"/>
  <c r="AR62" i="49"/>
  <c r="AN62" i="49"/>
  <c r="AJ62" i="49"/>
  <c r="AF62" i="49"/>
  <c r="AB62" i="49"/>
  <c r="X62" i="49"/>
  <c r="T62" i="49"/>
  <c r="Y62" i="49"/>
  <c r="AG62" i="49"/>
  <c r="AO62" i="49"/>
  <c r="AW62" i="49"/>
  <c r="X63" i="49"/>
  <c r="AF63" i="49"/>
  <c r="AN63" i="49"/>
  <c r="Z67" i="49"/>
  <c r="AP67" i="49"/>
  <c r="AA68" i="49"/>
  <c r="AQ68" i="49"/>
  <c r="AB69" i="49"/>
  <c r="AR69" i="49"/>
  <c r="AC70" i="49"/>
  <c r="AS70" i="49"/>
  <c r="AJ69" i="46" l="1"/>
  <c r="AM67" i="46"/>
  <c r="AM69" i="46"/>
  <c r="AT63" i="46"/>
  <c r="AL48" i="46"/>
  <c r="AN45" i="46"/>
  <c r="AN63" i="46" s="1"/>
  <c r="AF42" i="46"/>
  <c r="AT30" i="46"/>
  <c r="AF30" i="46"/>
  <c r="AS27" i="46"/>
  <c r="AO24" i="46"/>
  <c r="AJ24" i="46"/>
  <c r="T48" i="46"/>
  <c r="AO27" i="46"/>
  <c r="AB27" i="46"/>
  <c r="AR24" i="46"/>
  <c r="AF45" i="46"/>
  <c r="AG30" i="46"/>
  <c r="AK24" i="46"/>
  <c r="AR48" i="46"/>
  <c r="AR69" i="46" s="1"/>
  <c r="T39" i="46"/>
  <c r="AR27" i="46"/>
  <c r="AK27" i="46"/>
  <c r="AC27" i="46"/>
  <c r="X27" i="46"/>
  <c r="AN24" i="46"/>
  <c r="AC24" i="46"/>
  <c r="X39" i="46"/>
  <c r="AX39" i="46" s="1"/>
  <c r="AZ39" i="46" s="1"/>
  <c r="Y30" i="46"/>
  <c r="AJ27" i="46"/>
  <c r="U27" i="46"/>
  <c r="AG24" i="46"/>
  <c r="AX24" i="46" s="1"/>
  <c r="AZ24" i="46" s="1"/>
  <c r="T24" i="46"/>
  <c r="AT42" i="46"/>
  <c r="AT69" i="46" s="1"/>
  <c r="AH39" i="46"/>
  <c r="T27" i="46"/>
  <c r="AX27" i="46" s="1"/>
  <c r="AZ27" i="46" s="1"/>
  <c r="AF24" i="46"/>
  <c r="Y24" i="46"/>
  <c r="S62" i="46"/>
  <c r="AD67" i="46"/>
  <c r="Z63" i="46"/>
  <c r="AP69" i="46"/>
  <c r="AA69" i="46"/>
  <c r="AQ69" i="46"/>
  <c r="V62" i="46"/>
  <c r="V63" i="46"/>
  <c r="V69" i="46"/>
  <c r="AA62" i="46"/>
  <c r="Z62" i="46"/>
  <c r="AP62" i="46"/>
  <c r="AN69" i="46"/>
  <c r="AN62" i="46"/>
  <c r="W67" i="46"/>
  <c r="AL63" i="46"/>
  <c r="AL69" i="46"/>
  <c r="AQ67" i="46"/>
  <c r="AX45" i="46"/>
  <c r="AZ45" i="46" s="1"/>
  <c r="AD63" i="46"/>
  <c r="AH62" i="46"/>
  <c r="AE67" i="46"/>
  <c r="AX48" i="46" l="1"/>
  <c r="AZ48" i="46" s="1"/>
  <c r="AR63" i="46"/>
  <c r="Y67" i="46"/>
  <c r="Y62" i="46"/>
  <c r="X67" i="46"/>
  <c r="X62" i="46"/>
  <c r="T63" i="46"/>
  <c r="T69" i="46"/>
  <c r="AF67" i="46"/>
  <c r="AF62" i="46"/>
  <c r="X69" i="46"/>
  <c r="AC62" i="46"/>
  <c r="AC67" i="46"/>
  <c r="AT67" i="46"/>
  <c r="AT62" i="46"/>
  <c r="AH63" i="46"/>
  <c r="AH69" i="46"/>
  <c r="U62" i="46"/>
  <c r="U67" i="46"/>
  <c r="AK62" i="46"/>
  <c r="AK67" i="46"/>
  <c r="AB67" i="46"/>
  <c r="AB62" i="46"/>
  <c r="AX42" i="46"/>
  <c r="AZ42" i="46" s="1"/>
  <c r="AF63" i="46"/>
  <c r="AF69" i="46"/>
  <c r="T67" i="46"/>
  <c r="T62" i="46"/>
  <c r="AX30" i="46"/>
  <c r="AZ30" i="46" s="1"/>
  <c r="X63" i="46"/>
  <c r="AJ62" i="46"/>
  <c r="AJ67" i="46"/>
  <c r="AR62" i="46"/>
  <c r="AR67" i="46"/>
  <c r="AG62" i="46"/>
  <c r="AG67" i="46"/>
  <c r="AO62" i="46"/>
  <c r="AO67" i="46"/>
  <c r="AS67" i="46"/>
  <c r="AS62" i="46"/>
  <c r="AX63" i="46"/>
  <c r="AZ63" i="46" s="1"/>
  <c r="AX62" i="46"/>
  <c r="AZ62" i="46" s="1"/>
</calcChain>
</file>

<file path=xl/sharedStrings.xml><?xml version="1.0" encoding="utf-8"?>
<sst xmlns="http://schemas.openxmlformats.org/spreadsheetml/2006/main" count="3073" uniqueCount="1051">
  <si>
    <t>①</t>
    <phoneticPr fontId="5"/>
  </si>
  <si>
    <t>届出状況</t>
  </si>
  <si>
    <t>□</t>
  </si>
  <si>
    <t>実施</t>
  </si>
  <si>
    <t>入浴介助を適切に行うことのできる人員及び設備</t>
  </si>
  <si>
    <t>満たす</t>
  </si>
  <si>
    <t>通所計画上の位置づけ</t>
  </si>
  <si>
    <t>あり</t>
  </si>
  <si>
    <t>入浴介助の実施</t>
  </si>
  <si>
    <t>配置</t>
  </si>
  <si>
    <t>計画に基づく機能訓練の実施</t>
  </si>
  <si>
    <t>３月ごとに実施</t>
  </si>
  <si>
    <t>定員、人員基準に適合</t>
  </si>
  <si>
    <t>月の算定回数</t>
  </si>
  <si>
    <t>２回以下</t>
  </si>
  <si>
    <t>言語聴覚士、歯科衛生士、看護職員を１名以上配置</t>
  </si>
  <si>
    <t>なし</t>
  </si>
  <si>
    <t>計画に基づく言語聴覚士、歯科衛生士又は看護職員による口腔機能向上サービスの提供、定期的な記録作成</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</si>
  <si>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</si>
  <si>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</si>
  <si>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</si>
  <si>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</si>
  <si>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</si>
  <si>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苦情処理に関するマニュアル、記録</t>
  </si>
  <si>
    <t>介護報酬請求レセプト控え</t>
  </si>
  <si>
    <t>利用料請求書控え</t>
  </si>
  <si>
    <t>運営規程</t>
  </si>
  <si>
    <t>重要事項説明書、パンフレット等</t>
  </si>
  <si>
    <t>事業所の平面図</t>
    <rPh sb="0" eb="3">
      <t>ジギョウショ</t>
    </rPh>
    <rPh sb="4" eb="7">
      <t>ヘイメンズ</t>
    </rPh>
    <phoneticPr fontId="5"/>
  </si>
  <si>
    <t>②</t>
    <phoneticPr fontId="5"/>
  </si>
  <si>
    <t>事業所作成のサービス計画、当該居宅サービス計画書（ケアプランⅠ、Ⅱ、Ⅲ表）、サービス提供の記録一式　直近のもの1名分</t>
    <rPh sb="0" eb="3">
      <t>ジギョウショ</t>
    </rPh>
    <rPh sb="3" eb="5">
      <t>サクセイ</t>
    </rPh>
    <rPh sb="10" eb="12">
      <t>ケイカク</t>
    </rPh>
    <rPh sb="13" eb="15">
      <t>トウガイ</t>
    </rPh>
    <rPh sb="15" eb="17">
      <t>キョタク</t>
    </rPh>
    <rPh sb="21" eb="24">
      <t>ケイカクショ</t>
    </rPh>
    <rPh sb="35" eb="36">
      <t>ヒョウ</t>
    </rPh>
    <rPh sb="42" eb="44">
      <t>テイキョウ</t>
    </rPh>
    <rPh sb="45" eb="47">
      <t>キロク</t>
    </rPh>
    <rPh sb="47" eb="49">
      <t>イッシキ</t>
    </rPh>
    <rPh sb="50" eb="51">
      <t>チョク</t>
    </rPh>
    <rPh sb="51" eb="52">
      <t>キン</t>
    </rPh>
    <rPh sb="55" eb="58">
      <t>１メイブン</t>
    </rPh>
    <phoneticPr fontId="5"/>
  </si>
  <si>
    <t>加算請求している場合は、加算対象となる個別計画、サービス提供の評価・記録一式　直近のもの1名分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4" eb="47">
      <t>１メイブン</t>
    </rPh>
    <phoneticPr fontId="5"/>
  </si>
  <si>
    <t>　　（利用者名、住所、電話番号、家族構成など個人情報に係わる部分はマジックなどで黒く塗りつぶしてください。）</t>
    <rPh sb="3" eb="6">
      <t>リヨウシャ</t>
    </rPh>
    <rPh sb="6" eb="7">
      <t>ナ</t>
    </rPh>
    <rPh sb="8" eb="10">
      <t>ジュウショ</t>
    </rPh>
    <rPh sb="11" eb="13">
      <t>デンワ</t>
    </rPh>
    <rPh sb="13" eb="15">
      <t>バンゴウ</t>
    </rPh>
    <rPh sb="16" eb="18">
      <t>カゾク</t>
    </rPh>
    <rPh sb="18" eb="20">
      <t>コウセイ</t>
    </rPh>
    <rPh sb="22" eb="24">
      <t>コジン</t>
    </rPh>
    <rPh sb="24" eb="26">
      <t>ジョウホウ</t>
    </rPh>
    <rPh sb="27" eb="28">
      <t>カカ</t>
    </rPh>
    <rPh sb="30" eb="32">
      <t>ブブン</t>
    </rPh>
    <rPh sb="40" eb="41">
      <t>クロ</t>
    </rPh>
    <rPh sb="42" eb="43">
      <t>ヌ</t>
    </rPh>
    <phoneticPr fontId="5"/>
  </si>
  <si>
    <t>利用者ごとの台帳（契約書、サービス計画、居宅サービス計画書（ケアプラン）、サービス提供の記録）</t>
    <rPh sb="17" eb="19">
      <t>ケイカク</t>
    </rPh>
    <rPh sb="20" eb="22">
      <t>キョタク</t>
    </rPh>
    <rPh sb="41" eb="43">
      <t>テイキョウ</t>
    </rPh>
    <phoneticPr fontId="6"/>
  </si>
  <si>
    <t>管理者名</t>
    <rPh sb="0" eb="3">
      <t>カンリシャ</t>
    </rPh>
    <rPh sb="3" eb="4">
      <t>メイ</t>
    </rPh>
    <phoneticPr fontId="5"/>
  </si>
  <si>
    <t>「その他」の事故の場合の具体的な内容を記載してください。</t>
    <rPh sb="3" eb="4">
      <t>タ</t>
    </rPh>
    <rPh sb="6" eb="8">
      <t>ジコ</t>
    </rPh>
    <rPh sb="9" eb="11">
      <t>バアイ</t>
    </rPh>
    <rPh sb="12" eb="15">
      <t>グタイテキ</t>
    </rPh>
    <rPh sb="16" eb="18">
      <t>ナイヨウ</t>
    </rPh>
    <rPh sb="19" eb="21">
      <t>キサイ</t>
    </rPh>
    <phoneticPr fontId="5"/>
  </si>
  <si>
    <t>死亡</t>
    <rPh sb="0" eb="2">
      <t>シボウ</t>
    </rPh>
    <phoneticPr fontId="5"/>
  </si>
  <si>
    <t>骨折</t>
    <rPh sb="0" eb="2">
      <t>コッセツ</t>
    </rPh>
    <phoneticPr fontId="5"/>
  </si>
  <si>
    <t>打撲・裂傷</t>
    <rPh sb="0" eb="2">
      <t>ダボク</t>
    </rPh>
    <rPh sb="3" eb="5">
      <t>レッショウ</t>
    </rPh>
    <phoneticPr fontId="5"/>
  </si>
  <si>
    <t>その他</t>
    <rPh sb="2" eb="3">
      <t>タ</t>
    </rPh>
    <phoneticPr fontId="5"/>
  </si>
  <si>
    <t>合計</t>
    <rPh sb="0" eb="2">
      <t>ゴウケイ</t>
    </rPh>
    <phoneticPr fontId="5"/>
  </si>
  <si>
    <t>歩行中の転倒</t>
    <rPh sb="0" eb="3">
      <t>ホコウチュウ</t>
    </rPh>
    <rPh sb="4" eb="6">
      <t>テントウ</t>
    </rPh>
    <phoneticPr fontId="5"/>
  </si>
  <si>
    <t>ベッド、イスからの転倒</t>
    <rPh sb="9" eb="11">
      <t>テントウ</t>
    </rPh>
    <phoneticPr fontId="5"/>
  </si>
  <si>
    <t>介護中の過失</t>
    <rPh sb="0" eb="2">
      <t>カイゴ</t>
    </rPh>
    <rPh sb="2" eb="3">
      <t>チュウ</t>
    </rPh>
    <rPh sb="4" eb="6">
      <t>カシツ</t>
    </rPh>
    <phoneticPr fontId="5"/>
  </si>
  <si>
    <t>誤嚥による窒息</t>
    <rPh sb="0" eb="1">
      <t>ゴ</t>
    </rPh>
    <rPh sb="1" eb="2">
      <t>エンゲ</t>
    </rPh>
    <rPh sb="5" eb="7">
      <t>チッソク</t>
    </rPh>
    <phoneticPr fontId="5"/>
  </si>
  <si>
    <t>床ずれ</t>
    <rPh sb="0" eb="1">
      <t>トコ</t>
    </rPh>
    <phoneticPr fontId="5"/>
  </si>
  <si>
    <t>薬に関わる事故</t>
    <rPh sb="0" eb="1">
      <t>クスリ</t>
    </rPh>
    <rPh sb="2" eb="3">
      <t>カカ</t>
    </rPh>
    <rPh sb="5" eb="7">
      <t>ジコ</t>
    </rPh>
    <phoneticPr fontId="5"/>
  </si>
  <si>
    <t>無断外出</t>
    <rPh sb="0" eb="2">
      <t>ムダン</t>
    </rPh>
    <rPh sb="2" eb="4">
      <t>ガイシュツ</t>
    </rPh>
    <phoneticPr fontId="5"/>
  </si>
  <si>
    <t>原因不明心停止</t>
    <rPh sb="0" eb="2">
      <t>ゲンイン</t>
    </rPh>
    <rPh sb="2" eb="4">
      <t>フメイ</t>
    </rPh>
    <rPh sb="4" eb="5">
      <t>シン</t>
    </rPh>
    <rPh sb="5" eb="7">
      <t>テイシ</t>
    </rPh>
    <phoneticPr fontId="5"/>
  </si>
  <si>
    <t>件</t>
    <rPh sb="0" eb="1">
      <t>ケン</t>
    </rPh>
    <phoneticPr fontId="5"/>
  </si>
  <si>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5"/>
  </si>
  <si>
    <t>＜苦情の内容を具体的に記載してください。＞</t>
    <rPh sb="1" eb="3">
      <t>クジョウ</t>
    </rPh>
    <rPh sb="4" eb="6">
      <t>ナイヨウ</t>
    </rPh>
    <rPh sb="7" eb="10">
      <t>グタイテキ</t>
    </rPh>
    <rPh sb="11" eb="13">
      <t>キサイ</t>
    </rPh>
    <phoneticPr fontId="5"/>
  </si>
  <si>
    <t>内容</t>
    <rPh sb="0" eb="2">
      <t>ナイヨウ</t>
    </rPh>
    <phoneticPr fontId="5"/>
  </si>
  <si>
    <t>左記の「内容」のうち、市町等に報告した件数</t>
    <rPh sb="0" eb="2">
      <t>サキ</t>
    </rPh>
    <rPh sb="4" eb="6">
      <t>ナイヨウ</t>
    </rPh>
    <rPh sb="11" eb="12">
      <t>シ</t>
    </rPh>
    <rPh sb="12" eb="13">
      <t>チョウ</t>
    </rPh>
    <rPh sb="13" eb="14">
      <t>トウ</t>
    </rPh>
    <rPh sb="15" eb="17">
      <t>ホウコク</t>
    </rPh>
    <rPh sb="19" eb="21">
      <t>ケンスウ</t>
    </rPh>
    <phoneticPr fontId="5"/>
  </si>
  <si>
    <t>左記の「内容」のうち、損害賠償を行った件数</t>
    <rPh sb="0" eb="2">
      <t>サキ</t>
    </rPh>
    <rPh sb="4" eb="6">
      <t>ナイヨウ</t>
    </rPh>
    <rPh sb="11" eb="13">
      <t>ソンガイ</t>
    </rPh>
    <rPh sb="13" eb="15">
      <t>バイショウ</t>
    </rPh>
    <rPh sb="16" eb="17">
      <t>オコナ</t>
    </rPh>
    <rPh sb="19" eb="21">
      <t>ケンスウ</t>
    </rPh>
    <phoneticPr fontId="5"/>
  </si>
  <si>
    <t>（参考：今年度中）</t>
    <rPh sb="1" eb="3">
      <t>サンコウ</t>
    </rPh>
    <rPh sb="4" eb="5">
      <t>イマ</t>
    </rPh>
    <rPh sb="5" eb="7">
      <t>ネンド</t>
    </rPh>
    <rPh sb="7" eb="8">
      <t>チュウ</t>
    </rPh>
    <phoneticPr fontId="5"/>
  </si>
  <si>
    <t>指導職員
チェック</t>
    <rPh sb="0" eb="2">
      <t>シドウ</t>
    </rPh>
    <rPh sb="2" eb="4">
      <t>ショクイン</t>
    </rPh>
    <phoneticPr fontId="5"/>
  </si>
  <si>
    <t>実施</t>
    <rPh sb="0" eb="2">
      <t>ジッシ</t>
    </rPh>
    <phoneticPr fontId="6"/>
  </si>
  <si>
    <t>該当</t>
    <rPh sb="0" eb="2">
      <t>ガイトウ</t>
    </rPh>
    <phoneticPr fontId="6"/>
  </si>
  <si>
    <t>配置</t>
    <rPh sb="0" eb="2">
      <t>ハイチ</t>
    </rPh>
    <phoneticPr fontId="6"/>
  </si>
  <si>
    <t>若年性認知症利用者ごとに個別の担当者を定める</t>
    <rPh sb="0" eb="3">
      <t>ジャクネンセイ</t>
    </rPh>
    <rPh sb="3" eb="5">
      <t>ニンチ</t>
    </rPh>
    <rPh sb="5" eb="6">
      <t>ショウ</t>
    </rPh>
    <rPh sb="6" eb="9">
      <t>リヨウシャ</t>
    </rPh>
    <rPh sb="12" eb="14">
      <t>コベツ</t>
    </rPh>
    <rPh sb="15" eb="18">
      <t>タントウシャ</t>
    </rPh>
    <rPh sb="19" eb="20">
      <t>サダ</t>
    </rPh>
    <phoneticPr fontId="6"/>
  </si>
  <si>
    <t>利用者に応じた適切なサービス提供</t>
    <rPh sb="0" eb="3">
      <t>リヨウシャ</t>
    </rPh>
    <rPh sb="4" eb="5">
      <t>オウ</t>
    </rPh>
    <rPh sb="7" eb="9">
      <t>テキセツ</t>
    </rPh>
    <rPh sb="14" eb="16">
      <t>テイキョウ</t>
    </rPh>
    <phoneticPr fontId="6"/>
  </si>
  <si>
    <t>厚生労働大臣の定める地域</t>
    <rPh sb="0" eb="2">
      <t>コウセイ</t>
    </rPh>
    <rPh sb="2" eb="4">
      <t>ロウドウ</t>
    </rPh>
    <rPh sb="4" eb="6">
      <t>ダイジン</t>
    </rPh>
    <rPh sb="7" eb="8">
      <t>サダ</t>
    </rPh>
    <rPh sb="10" eb="12">
      <t>チイキ</t>
    </rPh>
    <phoneticPr fontId="6"/>
  </si>
  <si>
    <t>１　介護職員のうち介護福祉士の数</t>
    <rPh sb="2" eb="4">
      <t>カイゴ</t>
    </rPh>
    <rPh sb="4" eb="6">
      <t>ショクイン</t>
    </rPh>
    <rPh sb="9" eb="11">
      <t>カイゴ</t>
    </rPh>
    <rPh sb="11" eb="14">
      <t>フクシシ</t>
    </rPh>
    <rPh sb="15" eb="16">
      <t>カズ</t>
    </rPh>
    <phoneticPr fontId="6"/>
  </si>
  <si>
    <t>２　定員、人員基準に適合</t>
    <rPh sb="2" eb="4">
      <t>テイイン</t>
    </rPh>
    <rPh sb="5" eb="7">
      <t>ジンイン</t>
    </rPh>
    <rPh sb="7" eb="9">
      <t>キジュン</t>
    </rPh>
    <rPh sb="10" eb="12">
      <t>テキゴウ</t>
    </rPh>
    <phoneticPr fontId="6"/>
  </si>
  <si>
    <t>管理者</t>
    <rPh sb="0" eb="3">
      <t>カンリシャ</t>
    </rPh>
    <phoneticPr fontId="5"/>
  </si>
  <si>
    <t>750人超～900人以下</t>
    <rPh sb="3" eb="4">
      <t>ニン</t>
    </rPh>
    <rPh sb="4" eb="5">
      <t>コ</t>
    </rPh>
    <rPh sb="9" eb="10">
      <t>ニン</t>
    </rPh>
    <rPh sb="10" eb="12">
      <t>イカ</t>
    </rPh>
    <phoneticPr fontId="5"/>
  </si>
  <si>
    <t>900人超</t>
    <rPh sb="3" eb="4">
      <t>ニン</t>
    </rPh>
    <rPh sb="4" eb="5">
      <t>コ</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</si>
  <si>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</si>
  <si>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若年性認知症利用者受入加算</t>
    <rPh sb="6" eb="9">
      <t>リヨウシャ</t>
    </rPh>
    <rPh sb="9" eb="10">
      <t>ウ</t>
    </rPh>
    <rPh sb="10" eb="11">
      <t>イ</t>
    </rPh>
    <phoneticPr fontId="6"/>
  </si>
  <si>
    <t>事故発生件数</t>
    <rPh sb="0" eb="2">
      <t>ジコ</t>
    </rPh>
    <rPh sb="2" eb="4">
      <t>ハッセイ</t>
    </rPh>
    <rPh sb="4" eb="6">
      <t>ケンスウ</t>
    </rPh>
    <phoneticPr fontId="5"/>
  </si>
  <si>
    <t>計画に目標、実施時間、実施方法を記載</t>
    <rPh sb="0" eb="2">
      <t>ケイカク</t>
    </rPh>
    <rPh sb="3" eb="5">
      <t>モクヒョウ</t>
    </rPh>
    <rPh sb="6" eb="8">
      <t>ジッシ</t>
    </rPh>
    <rPh sb="8" eb="10">
      <t>ジカン</t>
    </rPh>
    <rPh sb="11" eb="13">
      <t>ジッシ</t>
    </rPh>
    <rPh sb="13" eb="15">
      <t>ホウホウ</t>
    </rPh>
    <rPh sb="16" eb="18">
      <t>キサイ</t>
    </rPh>
    <phoneticPr fontId="6"/>
  </si>
  <si>
    <t>効果、実施時間、実施方法に対する評価の実施</t>
    <rPh sb="3" eb="5">
      <t>ジッシ</t>
    </rPh>
    <rPh sb="5" eb="7">
      <t>ジカン</t>
    </rPh>
    <phoneticPr fontId="6"/>
  </si>
  <si>
    <t>開始時およびその後３月ごとに１回以上実施</t>
    <rPh sb="0" eb="2">
      <t>カイシ</t>
    </rPh>
    <rPh sb="2" eb="3">
      <t>ジ</t>
    </rPh>
    <phoneticPr fontId="6"/>
  </si>
  <si>
    <t>記載</t>
    <rPh sb="0" eb="2">
      <t>キサイ</t>
    </rPh>
    <phoneticPr fontId="6"/>
  </si>
  <si>
    <t>評価内容、目標の達成度合いを介護支援専門員等に適宜報告・相談し、必要に応じてＡＤＬ・ＩＡＤＬの改善状況を踏まえた目標の見直し・訓練内容を変更</t>
    <rPh sb="0" eb="2">
      <t>ヒョウカ</t>
    </rPh>
    <rPh sb="2" eb="4">
      <t>ナイヨウ</t>
    </rPh>
    <rPh sb="5" eb="7">
      <t>モクヒョウ</t>
    </rPh>
    <rPh sb="8" eb="10">
      <t>タッセイ</t>
    </rPh>
    <rPh sb="10" eb="12">
      <t>ドア</t>
    </rPh>
    <rPh sb="14" eb="16">
      <t>カイゴ</t>
    </rPh>
    <rPh sb="16" eb="18">
      <t>シエン</t>
    </rPh>
    <rPh sb="18" eb="22">
      <t>センモンイントウ</t>
    </rPh>
    <rPh sb="23" eb="25">
      <t>テキギ</t>
    </rPh>
    <rPh sb="25" eb="27">
      <t>ホウコク</t>
    </rPh>
    <rPh sb="28" eb="30">
      <t>ソウダン</t>
    </rPh>
    <rPh sb="47" eb="49">
      <t>カイゼン</t>
    </rPh>
    <rPh sb="49" eb="51">
      <t>ジョウキョウ</t>
    </rPh>
    <rPh sb="52" eb="53">
      <t>フ</t>
    </rPh>
    <rPh sb="56" eb="58">
      <t>モクヒョウ</t>
    </rPh>
    <rPh sb="59" eb="61">
      <t>ミナオ</t>
    </rPh>
    <rPh sb="63" eb="65">
      <t>クンレン</t>
    </rPh>
    <rPh sb="65" eb="67">
      <t>ナイヨウ</t>
    </rPh>
    <rPh sb="68" eb="70">
      <t>ヘンコウ</t>
    </rPh>
    <phoneticPr fontId="6"/>
  </si>
  <si>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8">
      <t>メイイジョウ</t>
    </rPh>
    <rPh sb="28" eb="30">
      <t>ハイチ</t>
    </rPh>
    <phoneticPr fontId="6"/>
  </si>
  <si>
    <t>同一建物に居住または通所する利用者の有無</t>
    <rPh sb="0" eb="2">
      <t>ドウイツ</t>
    </rPh>
    <rPh sb="2" eb="4">
      <t>タテモノ</t>
    </rPh>
    <rPh sb="5" eb="7">
      <t>キョジュウ</t>
    </rPh>
    <rPh sb="10" eb="12">
      <t>ツウショ</t>
    </rPh>
    <rPh sb="14" eb="17">
      <t>リヨウシャ</t>
    </rPh>
    <rPh sb="18" eb="20">
      <t>ウム</t>
    </rPh>
    <phoneticPr fontId="5"/>
  </si>
  <si>
    <t>□</t>
    <phoneticPr fontId="5"/>
  </si>
  <si>
    <t>１　賃金改善に関する計画の策定、計画に基づく措置</t>
  </si>
  <si>
    <t>改善計画書</t>
  </si>
  <si>
    <t>３　賃金改善の実施</t>
  </si>
  <si>
    <t>実績報告書</t>
  </si>
  <si>
    <t>６　労働保険料の納付</t>
  </si>
  <si>
    <t>適正に納付</t>
  </si>
  <si>
    <t>(一)任用の際の職責又は職務内容等の要件を書面で作成し、全ての介護職員に周知</t>
  </si>
  <si>
    <t>９時間以上１０時間未満</t>
    <phoneticPr fontId="6"/>
  </si>
  <si>
    <t>50単位</t>
    <phoneticPr fontId="6"/>
  </si>
  <si>
    <t>１０時間以上１１時間未満</t>
    <phoneticPr fontId="6"/>
  </si>
  <si>
    <t>100単位</t>
    <phoneticPr fontId="6"/>
  </si>
  <si>
    <t>１１時間以上１２時間未満</t>
    <phoneticPr fontId="6"/>
  </si>
  <si>
    <t>150単位</t>
    <phoneticPr fontId="6"/>
  </si>
  <si>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5"/>
  </si>
  <si>
    <t>□</t>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</si>
  <si>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</si>
  <si>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改善計画書</t>
    <rPh sb="0" eb="2">
      <t>カイゼン</t>
    </rPh>
    <rPh sb="2" eb="5">
      <t>ケイカクショ</t>
    </rPh>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</si>
  <si>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</si>
  <si>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</si>
  <si>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t>
    <phoneticPr fontId="6"/>
  </si>
  <si>
    <t>口腔機能改善管理指導計画・実施記録（参考様式）</t>
    <rPh sb="13" eb="15">
      <t>ジッシ</t>
    </rPh>
    <rPh sb="15" eb="17">
      <t>キロク</t>
    </rPh>
    <rPh sb="18" eb="20">
      <t>サンコウ</t>
    </rPh>
    <rPh sb="20" eb="22">
      <t>ヨウシキ</t>
    </rPh>
    <phoneticPr fontId="6"/>
  </si>
  <si>
    <t>あり</t>
    <phoneticPr fontId="5"/>
  </si>
  <si>
    <t>３　事業所・施設の運営の状況</t>
    <rPh sb="2" eb="5">
      <t>ジギョウショ</t>
    </rPh>
    <rPh sb="6" eb="8">
      <t>シセツ</t>
    </rPh>
    <rPh sb="9" eb="11">
      <t>ウンエイ</t>
    </rPh>
    <rPh sb="12" eb="14">
      <t>ジョウキョウ</t>
    </rPh>
    <phoneticPr fontId="5"/>
  </si>
  <si>
    <t>○事業所（サービス）ごとの収支が管理されているか</t>
    <rPh sb="1" eb="4">
      <t>ジギョウショ</t>
    </rPh>
    <rPh sb="13" eb="15">
      <t>シュウシ</t>
    </rPh>
    <rPh sb="16" eb="18">
      <t>カンリ</t>
    </rPh>
    <phoneticPr fontId="5"/>
  </si>
  <si>
    <t>【収支の状況】</t>
    <rPh sb="1" eb="3">
      <t>シュウシ</t>
    </rPh>
    <rPh sb="4" eb="6">
      <t>ジョウキョウ</t>
    </rPh>
    <phoneticPr fontId="5"/>
  </si>
  <si>
    <t>（単位：千円）</t>
    <rPh sb="1" eb="3">
      <t>タンイ</t>
    </rPh>
    <rPh sb="4" eb="6">
      <t>センエン</t>
    </rPh>
    <phoneticPr fontId="5"/>
  </si>
  <si>
    <t>「はい」の場合のみ、当該事業所（サービス）分を記入</t>
    <rPh sb="5" eb="7">
      <t>バアイ</t>
    </rPh>
    <rPh sb="10" eb="12">
      <t>トウガイ</t>
    </rPh>
    <rPh sb="12" eb="15">
      <t>ジギョウショ</t>
    </rPh>
    <rPh sb="21" eb="22">
      <t>ブン</t>
    </rPh>
    <rPh sb="23" eb="25">
      <t>キニュウ</t>
    </rPh>
    <phoneticPr fontId="5"/>
  </si>
  <si>
    <t>法人全体</t>
    <rPh sb="0" eb="2">
      <t>ホウジン</t>
    </rPh>
    <rPh sb="2" eb="4">
      <t>ゼンタイ</t>
    </rPh>
    <phoneticPr fontId="5"/>
  </si>
  <si>
    <t>当該事業所（サービス）分</t>
    <rPh sb="0" eb="2">
      <t>トウガイ</t>
    </rPh>
    <rPh sb="2" eb="5">
      <t>ジギョウショ</t>
    </rPh>
    <rPh sb="11" eb="12">
      <t>ブン</t>
    </rPh>
    <phoneticPr fontId="5"/>
  </si>
  <si>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5"/>
  </si>
  <si>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5"/>
  </si>
  <si>
    <t>「はい」の場合のみ、記入</t>
    <rPh sb="5" eb="7">
      <t>バアイ</t>
    </rPh>
    <rPh sb="10" eb="12">
      <t>キニュウ</t>
    </rPh>
    <phoneticPr fontId="5"/>
  </si>
  <si>
    <t>金額（月額・円）</t>
    <rPh sb="0" eb="2">
      <t>キンガク</t>
    </rPh>
    <rPh sb="3" eb="5">
      <t>ゲツガク</t>
    </rPh>
    <rPh sb="6" eb="7">
      <t>エン</t>
    </rPh>
    <phoneticPr fontId="5"/>
  </si>
  <si>
    <t>大学卒</t>
    <rPh sb="0" eb="3">
      <t>ダイガクソツ</t>
    </rPh>
    <phoneticPr fontId="5"/>
  </si>
  <si>
    <t>初任給</t>
    <rPh sb="0" eb="3">
      <t>ショニンキュウ</t>
    </rPh>
    <phoneticPr fontId="5"/>
  </si>
  <si>
    <t>勤続１０年目</t>
    <rPh sb="0" eb="2">
      <t>キンゾク</t>
    </rPh>
    <rPh sb="4" eb="6">
      <t>ネンメ</t>
    </rPh>
    <phoneticPr fontId="5"/>
  </si>
  <si>
    <t>専門校・高校卒</t>
    <rPh sb="0" eb="2">
      <t>センモン</t>
    </rPh>
    <rPh sb="2" eb="3">
      <t>コウ</t>
    </rPh>
    <rPh sb="4" eb="7">
      <t>コウコウソツ</t>
    </rPh>
    <phoneticPr fontId="5"/>
  </si>
  <si>
    <t>（３）職員への研修実施状況</t>
    <rPh sb="3" eb="5">
      <t>ショクイン</t>
    </rPh>
    <rPh sb="7" eb="9">
      <t>ケンシュウ</t>
    </rPh>
    <rPh sb="9" eb="11">
      <t>ジッシ</t>
    </rPh>
    <rPh sb="11" eb="13">
      <t>ジョウキョウ</t>
    </rPh>
    <phoneticPr fontId="5"/>
  </si>
  <si>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5"/>
  </si>
  <si>
    <t>はい　・　いいえ</t>
    <phoneticPr fontId="5"/>
  </si>
  <si>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5"/>
  </si>
  <si>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5"/>
  </si>
  <si>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5"/>
  </si>
  <si>
    <t>③</t>
    <phoneticPr fontId="6"/>
  </si>
  <si>
    <t>運営規程、重要事項説明書、契約書</t>
  </si>
  <si>
    <t>類似の目標を持ち同様の訓練内容が設定された５人程度以下の集団（個別対応含む）に対する理学療法士等による直接の機能訓練の実施</t>
    <rPh sb="0" eb="2">
      <t>ルイジ</t>
    </rPh>
    <rPh sb="3" eb="5">
      <t>モクヒョウ</t>
    </rPh>
    <rPh sb="6" eb="7">
      <t>モ</t>
    </rPh>
    <rPh sb="8" eb="10">
      <t>ドウヨウ</t>
    </rPh>
    <rPh sb="11" eb="13">
      <t>クンレン</t>
    </rPh>
    <rPh sb="13" eb="15">
      <t>ナイヨウ</t>
    </rPh>
    <rPh sb="16" eb="18">
      <t>セッテイ</t>
    </rPh>
    <rPh sb="22" eb="23">
      <t>ニン</t>
    </rPh>
    <rPh sb="23" eb="25">
      <t>テイド</t>
    </rPh>
    <rPh sb="25" eb="27">
      <t>イカ</t>
    </rPh>
    <rPh sb="28" eb="30">
      <t>シュウダン</t>
    </rPh>
    <rPh sb="31" eb="33">
      <t>コベツ</t>
    </rPh>
    <rPh sb="33" eb="35">
      <t>タイオウ</t>
    </rPh>
    <rPh sb="35" eb="36">
      <t>フク</t>
    </rPh>
    <rPh sb="39" eb="40">
      <t>タイ</t>
    </rPh>
    <rPh sb="42" eb="44">
      <t>リガク</t>
    </rPh>
    <rPh sb="44" eb="48">
      <t>リョウホウシトウ</t>
    </rPh>
    <rPh sb="51" eb="53">
      <t>チョクセツ</t>
    </rPh>
    <phoneticPr fontId="6"/>
  </si>
  <si>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5"/>
  </si>
  <si>
    <t>　　</t>
    <phoneticPr fontId="5"/>
  </si>
  <si>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5"/>
  </si>
  <si>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5"/>
  </si>
  <si>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5"/>
  </si>
  <si>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5"/>
  </si>
  <si>
    <t>概ね週１回以上実施</t>
    <phoneticPr fontId="6"/>
  </si>
  <si>
    <t>あり</t>
    <phoneticPr fontId="6"/>
  </si>
  <si>
    <t>□</t>
    <phoneticPr fontId="5"/>
  </si>
  <si>
    <t>あり</t>
    <phoneticPr fontId="5"/>
  </si>
  <si>
    <t>□</t>
    <phoneticPr fontId="5"/>
  </si>
  <si>
    <t xml:space="preserve">(支給方法を具体的に記入)
</t>
    <rPh sb="1" eb="3">
      <t>シキュウ</t>
    </rPh>
    <phoneticPr fontId="5"/>
  </si>
  <si>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5"/>
  </si>
  <si>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</si>
  <si>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</si>
  <si>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</si>
  <si>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</si>
  <si>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確認書類等</t>
    <rPh sb="0" eb="2">
      <t>カクニン</t>
    </rPh>
    <rPh sb="2" eb="4">
      <t>ショルイ</t>
    </rPh>
    <rPh sb="4" eb="5">
      <t>トウ</t>
    </rPh>
    <phoneticPr fontId="5"/>
  </si>
  <si>
    <t>通所介護費　各種加算等自己点検表</t>
    <rPh sb="6" eb="8">
      <t>カクシュ</t>
    </rPh>
    <rPh sb="8" eb="11">
      <t>カサントウ</t>
    </rPh>
    <rPh sb="11" eb="13">
      <t>ジコ</t>
    </rPh>
    <rPh sb="13" eb="15">
      <t>テンケン</t>
    </rPh>
    <rPh sb="15" eb="16">
      <t>ヒョウ</t>
    </rPh>
    <phoneticPr fontId="6"/>
  </si>
  <si>
    <t>事業所名</t>
    <phoneticPr fontId="5"/>
  </si>
  <si>
    <t>提出日：</t>
    <phoneticPr fontId="5"/>
  </si>
  <si>
    <t>開設法人名</t>
    <phoneticPr fontId="5"/>
  </si>
  <si>
    <t>代表者名</t>
  </si>
  <si>
    <t>（記入担当者）</t>
  </si>
  <si>
    <t>（担当者連絡先）</t>
  </si>
  <si>
    <t>※　既存の様式として作成してある場合（様式の縦、横等）は、内容の変更がなければ、既存の様式を使用してください。</t>
  </si>
  <si>
    <t>１２時間以上１３時間未満</t>
    <phoneticPr fontId="6"/>
  </si>
  <si>
    <t>１３時間以上１４時間未満</t>
    <phoneticPr fontId="6"/>
  </si>
  <si>
    <t>200単位</t>
    <phoneticPr fontId="6"/>
  </si>
  <si>
    <t>250単位</t>
    <phoneticPr fontId="6"/>
  </si>
  <si>
    <t>人員基準減算
　　　　　【*70/100】</t>
    <rPh sb="0" eb="2">
      <t>ジンイン</t>
    </rPh>
    <rPh sb="2" eb="4">
      <t>キジュン</t>
    </rPh>
    <rPh sb="4" eb="6">
      <t>ゲンサン</t>
    </rPh>
    <phoneticPr fontId="6"/>
  </si>
  <si>
    <t>定員超過減算
　　　　　【*70/100】</t>
    <rPh sb="0" eb="2">
      <t>テイイン</t>
    </rPh>
    <rPh sb="2" eb="4">
      <t>チョウカ</t>
    </rPh>
    <rPh sb="4" eb="6">
      <t>ゲンサン</t>
    </rPh>
    <phoneticPr fontId="6"/>
  </si>
  <si>
    <t>中山間地域等に居住する者へのサービス提供加算　　　 【+5/100】</t>
    <rPh sb="0" eb="1">
      <t>チュウ</t>
    </rPh>
    <rPh sb="1" eb="2">
      <t>サン</t>
    </rPh>
    <rPh sb="2" eb="3">
      <t>カン</t>
    </rPh>
    <rPh sb="3" eb="6">
      <t>チイキトウ</t>
    </rPh>
    <rPh sb="7" eb="9">
      <t>キョジュウ</t>
    </rPh>
    <rPh sb="11" eb="12">
      <t>モノ</t>
    </rPh>
    <rPh sb="18" eb="20">
      <t>テイキョウ</t>
    </rPh>
    <rPh sb="20" eb="22">
      <t>カサン</t>
    </rPh>
    <phoneticPr fontId="6"/>
  </si>
  <si>
    <t>基準上の看護職員又は介護職員の員数に加え、看護職員又は介護職員を常勤換算方法で２以上確保</t>
    <rPh sb="0" eb="2">
      <t>キジュン</t>
    </rPh>
    <rPh sb="2" eb="3">
      <t>ジョウ</t>
    </rPh>
    <rPh sb="4" eb="6">
      <t>カンゴ</t>
    </rPh>
    <rPh sb="6" eb="8">
      <t>ショクイン</t>
    </rPh>
    <rPh sb="8" eb="9">
      <t>マタ</t>
    </rPh>
    <rPh sb="10" eb="12">
      <t>カイゴ</t>
    </rPh>
    <rPh sb="12" eb="14">
      <t>ショクイン</t>
    </rPh>
    <rPh sb="15" eb="17">
      <t>インスウ</t>
    </rPh>
    <rPh sb="18" eb="19">
      <t>クワ</t>
    </rPh>
    <rPh sb="21" eb="23">
      <t>カンゴ</t>
    </rPh>
    <rPh sb="23" eb="25">
      <t>ショクイン</t>
    </rPh>
    <rPh sb="25" eb="26">
      <t>マタ</t>
    </rPh>
    <rPh sb="27" eb="29">
      <t>カイゴ</t>
    </rPh>
    <rPh sb="29" eb="31">
      <t>ショクイン</t>
    </rPh>
    <rPh sb="32" eb="34">
      <t>ジョウキン</t>
    </rPh>
    <rPh sb="34" eb="36">
      <t>カンサン</t>
    </rPh>
    <rPh sb="36" eb="38">
      <t>ホウホウ</t>
    </rPh>
    <rPh sb="40" eb="42">
      <t>イジョウ</t>
    </rPh>
    <rPh sb="42" eb="44">
      <t>カクホ</t>
    </rPh>
    <phoneticPr fontId="6"/>
  </si>
  <si>
    <t>□</t>
    <phoneticPr fontId="6"/>
  </si>
  <si>
    <t>前年度又は算定日が属する月の前３月間の利用者の総数のうち、要介護状態区分が要介護３、要介護４又は要介護５である者の占める割合が100分の30以上</t>
    <rPh sb="0" eb="3">
      <t>ゼンネンド</t>
    </rPh>
    <rPh sb="3" eb="4">
      <t>マタ</t>
    </rPh>
    <rPh sb="5" eb="7">
      <t>サンテイ</t>
    </rPh>
    <rPh sb="7" eb="8">
      <t>ビ</t>
    </rPh>
    <rPh sb="9" eb="10">
      <t>ゾク</t>
    </rPh>
    <rPh sb="12" eb="13">
      <t>ツキ</t>
    </rPh>
    <rPh sb="14" eb="15">
      <t>マエ</t>
    </rPh>
    <rPh sb="16" eb="17">
      <t>ツキ</t>
    </rPh>
    <rPh sb="17" eb="18">
      <t>カン</t>
    </rPh>
    <rPh sb="19" eb="22">
      <t>リヨウシャ</t>
    </rPh>
    <rPh sb="23" eb="25">
      <t>ソウスウ</t>
    </rPh>
    <rPh sb="29" eb="32">
      <t>ヨウカイゴ</t>
    </rPh>
    <rPh sb="32" eb="34">
      <t>ジョウタイ</t>
    </rPh>
    <rPh sb="34" eb="36">
      <t>クブン</t>
    </rPh>
    <rPh sb="37" eb="40">
      <t>ヨウカイゴ</t>
    </rPh>
    <rPh sb="42" eb="45">
      <t>ヨウカイゴ</t>
    </rPh>
    <rPh sb="46" eb="47">
      <t>マタ</t>
    </rPh>
    <rPh sb="48" eb="51">
      <t>ヨウカイゴ</t>
    </rPh>
    <rPh sb="55" eb="56">
      <t>モノ</t>
    </rPh>
    <rPh sb="57" eb="58">
      <t>シ</t>
    </rPh>
    <rPh sb="60" eb="62">
      <t>ワリアイ</t>
    </rPh>
    <rPh sb="66" eb="67">
      <t>ブン</t>
    </rPh>
    <rPh sb="70" eb="72">
      <t>イジョウ</t>
    </rPh>
    <phoneticPr fontId="6"/>
  </si>
  <si>
    <t>満たす</t>
    <phoneticPr fontId="6"/>
  </si>
  <si>
    <t>満たす</t>
    <phoneticPr fontId="6"/>
  </si>
  <si>
    <t>サービス提供時間帯を通じて、専ら当該指定通所介護の提供に当たる看護職員を１名以上配置</t>
    <rPh sb="4" eb="6">
      <t>テイキョウ</t>
    </rPh>
    <rPh sb="6" eb="9">
      <t>ジカンタイ</t>
    </rPh>
    <rPh sb="10" eb="11">
      <t>ツウ</t>
    </rPh>
    <rPh sb="14" eb="15">
      <t>モッパ</t>
    </rPh>
    <rPh sb="16" eb="18">
      <t>トウガイ</t>
    </rPh>
    <rPh sb="18" eb="20">
      <t>シテイ</t>
    </rPh>
    <rPh sb="20" eb="24">
      <t>デイ</t>
    </rPh>
    <rPh sb="25" eb="27">
      <t>テイキョウ</t>
    </rPh>
    <rPh sb="28" eb="29">
      <t>ア</t>
    </rPh>
    <rPh sb="31" eb="33">
      <t>カンゴ</t>
    </rPh>
    <rPh sb="33" eb="35">
      <t>ショクイン</t>
    </rPh>
    <rPh sb="37" eb="40">
      <t>メイイジョウ</t>
    </rPh>
    <rPh sb="40" eb="42">
      <t>ハイチ</t>
    </rPh>
    <phoneticPr fontId="6"/>
  </si>
  <si>
    <t xml:space="preserve">勤務実績表
</t>
    <rPh sb="0" eb="2">
      <t>キンム</t>
    </rPh>
    <rPh sb="2" eb="4">
      <t>ジッセキ</t>
    </rPh>
    <rPh sb="4" eb="5">
      <t>ヒョウ</t>
    </rPh>
    <phoneticPr fontId="6"/>
  </si>
  <si>
    <t xml:space="preserve">利用者受け入れの実績
</t>
    <rPh sb="0" eb="3">
      <t>リヨウシャ</t>
    </rPh>
    <rPh sb="3" eb="4">
      <t>ウ</t>
    </rPh>
    <rPh sb="5" eb="6">
      <t>イ</t>
    </rPh>
    <rPh sb="8" eb="10">
      <t>ジッセキ</t>
    </rPh>
    <phoneticPr fontId="6"/>
  </si>
  <si>
    <t>中重度者ケア体制加算
　　　 【+45単位/日】</t>
    <rPh sb="0" eb="1">
      <t>チュウ</t>
    </rPh>
    <rPh sb="1" eb="3">
      <t>ジュウド</t>
    </rPh>
    <rPh sb="3" eb="4">
      <t>シャ</t>
    </rPh>
    <rPh sb="6" eb="8">
      <t>タイセイ</t>
    </rPh>
    <rPh sb="8" eb="10">
      <t>カサン</t>
    </rPh>
    <phoneticPr fontId="6"/>
  </si>
  <si>
    <t>居宅を訪問した上で利用者の居宅での生活状況を確認し、機能訓練指導員その他の職種が共同して利用者ごとに個別機能訓練計画を作成</t>
    <rPh sb="26" eb="28">
      <t>キノウ</t>
    </rPh>
    <rPh sb="28" eb="30">
      <t>クンレン</t>
    </rPh>
    <rPh sb="30" eb="33">
      <t>シドウイン</t>
    </rPh>
    <rPh sb="35" eb="36">
      <t>タ</t>
    </rPh>
    <rPh sb="37" eb="39">
      <t>ショクシュ</t>
    </rPh>
    <rPh sb="40" eb="42">
      <t>キョウドウ</t>
    </rPh>
    <rPh sb="44" eb="47">
      <t>リヨウシャ</t>
    </rPh>
    <phoneticPr fontId="6"/>
  </si>
  <si>
    <t xml:space="preserve">見直し・変更時は利用者または家族の意向を確認
</t>
    <rPh sb="0" eb="2">
      <t>ミナオ</t>
    </rPh>
    <rPh sb="4" eb="6">
      <t>ヘンコウ</t>
    </rPh>
    <rPh sb="6" eb="7">
      <t>ジ</t>
    </rPh>
    <rPh sb="8" eb="11">
      <t>リヨウシャ</t>
    </rPh>
    <rPh sb="14" eb="16">
      <t>カゾク</t>
    </rPh>
    <rPh sb="17" eb="19">
      <t>イコウ</t>
    </rPh>
    <rPh sb="20" eb="22">
      <t>カクニン</t>
    </rPh>
    <phoneticPr fontId="6"/>
  </si>
  <si>
    <t>前年度又は算定日が属する月の前３月間の利用者の総数のうち、認知症高齢者の日常生活自立度がランクⅢ、ランクⅣ又はランクＭである者の占める割合が100分の20以上であること。</t>
    <rPh sb="0" eb="3">
      <t>ゼンネンド</t>
    </rPh>
    <rPh sb="3" eb="4">
      <t>マタ</t>
    </rPh>
    <rPh sb="5" eb="7">
      <t>サンテイ</t>
    </rPh>
    <rPh sb="7" eb="8">
      <t>ビ</t>
    </rPh>
    <rPh sb="9" eb="10">
      <t>ゾク</t>
    </rPh>
    <rPh sb="12" eb="13">
      <t>ツキ</t>
    </rPh>
    <rPh sb="14" eb="15">
      <t>マエ</t>
    </rPh>
    <rPh sb="16" eb="17">
      <t>ツキ</t>
    </rPh>
    <rPh sb="17" eb="18">
      <t>カン</t>
    </rPh>
    <rPh sb="19" eb="22">
      <t>リヨウシャ</t>
    </rPh>
    <rPh sb="23" eb="25">
      <t>ソウスウ</t>
    </rPh>
    <rPh sb="53" eb="54">
      <t>マタ</t>
    </rPh>
    <phoneticPr fontId="6"/>
  </si>
  <si>
    <t>サービス提供時間帯を通じて、専ら当該指定通所介護の提供に当たる認知症介護の指導に係る専門的な研修、認知症介護に係る専門的な研修、認知症介護に係る実践的な研修等を修了した者を１名以上配置</t>
    <rPh sb="4" eb="6">
      <t>テイキョウ</t>
    </rPh>
    <rPh sb="6" eb="9">
      <t>ジカンタイ</t>
    </rPh>
    <rPh sb="10" eb="11">
      <t>ツウ</t>
    </rPh>
    <rPh sb="14" eb="15">
      <t>モッパ</t>
    </rPh>
    <rPh sb="16" eb="18">
      <t>トウガイ</t>
    </rPh>
    <rPh sb="18" eb="20">
      <t>シテイ</t>
    </rPh>
    <rPh sb="20" eb="22">
      <t>ツウショ</t>
    </rPh>
    <rPh sb="22" eb="24">
      <t>カイゴ</t>
    </rPh>
    <rPh sb="25" eb="27">
      <t>テイキョウ</t>
    </rPh>
    <rPh sb="28" eb="29">
      <t>ア</t>
    </rPh>
    <rPh sb="31" eb="34">
      <t>ニンチショウ</t>
    </rPh>
    <rPh sb="34" eb="36">
      <t>カイゴ</t>
    </rPh>
    <rPh sb="37" eb="39">
      <t>シドウ</t>
    </rPh>
    <rPh sb="40" eb="41">
      <t>カカ</t>
    </rPh>
    <rPh sb="42" eb="45">
      <t>センモンテキ</t>
    </rPh>
    <rPh sb="46" eb="48">
      <t>ケンシュウ</t>
    </rPh>
    <rPh sb="49" eb="52">
      <t>ニンチショウ</t>
    </rPh>
    <rPh sb="52" eb="54">
      <t>カイゴ</t>
    </rPh>
    <rPh sb="55" eb="56">
      <t>カカ</t>
    </rPh>
    <rPh sb="57" eb="60">
      <t>センモンテキ</t>
    </rPh>
    <rPh sb="61" eb="63">
      <t>ケンシュウ</t>
    </rPh>
    <rPh sb="64" eb="67">
      <t>ニンチショウ</t>
    </rPh>
    <rPh sb="67" eb="69">
      <t>カイゴ</t>
    </rPh>
    <rPh sb="70" eb="71">
      <t>カカ</t>
    </rPh>
    <rPh sb="72" eb="75">
      <t>ジッセンテキ</t>
    </rPh>
    <rPh sb="76" eb="78">
      <t>ケンシュウ</t>
    </rPh>
    <rPh sb="78" eb="79">
      <t>トウ</t>
    </rPh>
    <rPh sb="80" eb="82">
      <t>シュウリョウ</t>
    </rPh>
    <rPh sb="84" eb="85">
      <t>モノ</t>
    </rPh>
    <rPh sb="87" eb="90">
      <t>メイイジョウ</t>
    </rPh>
    <rPh sb="90" eb="92">
      <t>ハイチ</t>
    </rPh>
    <phoneticPr fontId="6"/>
  </si>
  <si>
    <t xml:space="preserve">利用者受け入れの実績
</t>
    <rPh sb="0" eb="3">
      <t>リヨウシャ</t>
    </rPh>
    <rPh sb="3" eb="4">
      <t>ウ</t>
    </rPh>
    <rPh sb="5" eb="6">
      <t>イ</t>
    </rPh>
    <rPh sb="8" eb="10">
      <t>ジッセキ</t>
    </rPh>
    <phoneticPr fontId="6"/>
  </si>
  <si>
    <t>認知症加算
　　　 【+60単位/日】</t>
    <rPh sb="0" eb="3">
      <t>ニンチショウ</t>
    </rPh>
    <rPh sb="3" eb="5">
      <t>カサン</t>
    </rPh>
    <rPh sb="14" eb="16">
      <t>タンイ</t>
    </rPh>
    <rPh sb="17" eb="18">
      <t>ニチ</t>
    </rPh>
    <phoneticPr fontId="6"/>
  </si>
  <si>
    <t>認知症加算の算定</t>
    <rPh sb="0" eb="3">
      <t>ニンチショウ</t>
    </rPh>
    <rPh sb="3" eb="5">
      <t>カサン</t>
    </rPh>
    <rPh sb="6" eb="8">
      <t>サンテイ</t>
    </rPh>
    <phoneticPr fontId="6"/>
  </si>
  <si>
    <t>なし</t>
    <phoneticPr fontId="6"/>
  </si>
  <si>
    <t>【60単位/日】</t>
    <rPh sb="3" eb="5">
      <t>タンイ</t>
    </rPh>
    <rPh sb="6" eb="7">
      <t>ニチ</t>
    </rPh>
    <phoneticPr fontId="6"/>
  </si>
  <si>
    <t>同一建物による減算
　　　 【-94単位/日】</t>
    <rPh sb="0" eb="2">
      <t>ドウイツ</t>
    </rPh>
    <rPh sb="2" eb="4">
      <t>タテモノ</t>
    </rPh>
    <rPh sb="7" eb="9">
      <t>ゲンサン</t>
    </rPh>
    <rPh sb="18" eb="20">
      <t>タンイ</t>
    </rPh>
    <rPh sb="21" eb="22">
      <t>ニチ</t>
    </rPh>
    <phoneticPr fontId="5"/>
  </si>
  <si>
    <t>居宅と事業所との間の送迎を行わなかった利用者の有無</t>
    <rPh sb="0" eb="2">
      <t>キョタク</t>
    </rPh>
    <rPh sb="3" eb="6">
      <t>ジギョウショ</t>
    </rPh>
    <rPh sb="8" eb="9">
      <t>アイダ</t>
    </rPh>
    <rPh sb="10" eb="12">
      <t>ソウゲイ</t>
    </rPh>
    <rPh sb="13" eb="14">
      <t>オコナ</t>
    </rPh>
    <rPh sb="19" eb="22">
      <t>リヨウシャ</t>
    </rPh>
    <rPh sb="23" eb="25">
      <t>ウム</t>
    </rPh>
    <phoneticPr fontId="5"/>
  </si>
  <si>
    <t>送迎減算
　　 【-47単位/片道】</t>
    <rPh sb="0" eb="2">
      <t>ソウゲイ</t>
    </rPh>
    <rPh sb="2" eb="4">
      <t>ゲンサン</t>
    </rPh>
    <rPh sb="12" eb="14">
      <t>タンイ</t>
    </rPh>
    <rPh sb="15" eb="17">
      <t>カタミチ</t>
    </rPh>
    <phoneticPr fontId="5"/>
  </si>
  <si>
    <t>□</t>
    <phoneticPr fontId="5"/>
  </si>
  <si>
    <t xml:space="preserve">(周知方法を具体的に記入)
</t>
    <phoneticPr fontId="5"/>
  </si>
  <si>
    <t xml:space="preserve">特別事情届出書
</t>
    <rPh sb="0" eb="2">
      <t>トクベツ</t>
    </rPh>
    <rPh sb="2" eb="4">
      <t>ジジョウ</t>
    </rPh>
    <rPh sb="4" eb="7">
      <t>トドケデショ</t>
    </rPh>
    <phoneticPr fontId="5"/>
  </si>
  <si>
    <t>あり</t>
    <phoneticPr fontId="5"/>
  </si>
  <si>
    <t>(一)任用の際の職責又は職務内容等の要件を書面で作成し、全ての介護職員に周知</t>
    <rPh sb="21" eb="23">
      <t>ショメン</t>
    </rPh>
    <rPh sb="24" eb="26">
      <t>サクセイ</t>
    </rPh>
    <phoneticPr fontId="5"/>
  </si>
  <si>
    <t>(二)介護職員との意見交換を踏まえ、資質の向上の支援に関する計画の策定、研修の実施又は研修の機会を確保し、全ての介護職員に周知</t>
    <phoneticPr fontId="5"/>
  </si>
  <si>
    <t>５割以上</t>
    <rPh sb="1" eb="4">
      <t>ワリイジョウ</t>
    </rPh>
    <phoneticPr fontId="6"/>
  </si>
  <si>
    <t>通所介護計画、サービス提供の記録</t>
    <rPh sb="0" eb="2">
      <t>ツウショ</t>
    </rPh>
    <rPh sb="2" eb="4">
      <t>カイゴ</t>
    </rPh>
    <rPh sb="4" eb="6">
      <t>ケイカク</t>
    </rPh>
    <rPh sb="11" eb="13">
      <t>テイキョウ</t>
    </rPh>
    <rPh sb="14" eb="16">
      <t>キロク</t>
    </rPh>
    <phoneticPr fontId="5"/>
  </si>
  <si>
    <t>法　人　名</t>
    <rPh sb="0" eb="1">
      <t>ホウ</t>
    </rPh>
    <rPh sb="2" eb="3">
      <t>ヒト</t>
    </rPh>
    <rPh sb="4" eb="5">
      <t>メイ</t>
    </rPh>
    <phoneticPr fontId="5"/>
  </si>
  <si>
    <t>施設・事業所名</t>
    <rPh sb="0" eb="2">
      <t>シセツ</t>
    </rPh>
    <rPh sb="3" eb="6">
      <t>ジギョウショ</t>
    </rPh>
    <rPh sb="6" eb="7">
      <t>メイ</t>
    </rPh>
    <phoneticPr fontId="5"/>
  </si>
  <si>
    <t>サービス種別</t>
    <rPh sb="4" eb="6">
      <t>シュベツ</t>
    </rPh>
    <phoneticPr fontId="5"/>
  </si>
  <si>
    <t>住　　　所</t>
    <rPh sb="0" eb="1">
      <t>ジュウ</t>
    </rPh>
    <rPh sb="4" eb="5">
      <t>ショ</t>
    </rPh>
    <phoneticPr fontId="5"/>
  </si>
  <si>
    <t>管　理　者</t>
    <rPh sb="0" eb="1">
      <t>カン</t>
    </rPh>
    <rPh sb="2" eb="3">
      <t>リ</t>
    </rPh>
    <rPh sb="4" eb="5">
      <t>モノ</t>
    </rPh>
    <phoneticPr fontId="5"/>
  </si>
  <si>
    <t>記入担当者</t>
    <rPh sb="0" eb="2">
      <t>キニュウ</t>
    </rPh>
    <rPh sb="2" eb="5">
      <t>タントウシャ</t>
    </rPh>
    <phoneticPr fontId="5"/>
  </si>
  <si>
    <t>確認事項</t>
    <rPh sb="0" eb="2">
      <t>カクニン</t>
    </rPh>
    <rPh sb="2" eb="4">
      <t>ジコウ</t>
    </rPh>
    <phoneticPr fontId="5"/>
  </si>
  <si>
    <t>根拠条文</t>
    <rPh sb="0" eb="2">
      <t>コンキョ</t>
    </rPh>
    <rPh sb="2" eb="4">
      <t>ジョウブン</t>
    </rPh>
    <phoneticPr fontId="5"/>
  </si>
  <si>
    <t>指定居宅サービスの事業の一般原則</t>
    <rPh sb="0" eb="2">
      <t>シテイ</t>
    </rPh>
    <rPh sb="2" eb="4">
      <t>キョタク</t>
    </rPh>
    <rPh sb="9" eb="11">
      <t>ジギョウ</t>
    </rPh>
    <rPh sb="12" eb="14">
      <t>イッパン</t>
    </rPh>
    <rPh sb="14" eb="16">
      <t>ゲンソク</t>
    </rPh>
    <phoneticPr fontId="5"/>
  </si>
  <si>
    <t>※</t>
    <phoneticPr fontId="5"/>
  </si>
  <si>
    <t>内容および手続の説明および同意</t>
    <rPh sb="0" eb="2">
      <t>ナイヨウ</t>
    </rPh>
    <rPh sb="5" eb="7">
      <t>テツヅキ</t>
    </rPh>
    <rPh sb="8" eb="10">
      <t>セツメイ</t>
    </rPh>
    <rPh sb="13" eb="15">
      <t>ドウイ</t>
    </rPh>
    <phoneticPr fontId="5"/>
  </si>
  <si>
    <t>　事業所の概要、重要事項について記した文書を利用申込者またはその家族に対し、交付して説明を行い、利用申込者の同意を得ていますか。</t>
    <rPh sb="1" eb="4">
      <t>ジギョウショ</t>
    </rPh>
    <rPh sb="5" eb="7">
      <t>ガイヨウ</t>
    </rPh>
    <rPh sb="8" eb="10">
      <t>ジュウヨウ</t>
    </rPh>
    <rPh sb="10" eb="12">
      <t>ジコウ</t>
    </rPh>
    <rPh sb="16" eb="17">
      <t>シル</t>
    </rPh>
    <rPh sb="19" eb="21">
      <t>ブンショ</t>
    </rPh>
    <rPh sb="22" eb="24">
      <t>リヨウ</t>
    </rPh>
    <rPh sb="24" eb="26">
      <t>モウシコミ</t>
    </rPh>
    <rPh sb="26" eb="27">
      <t>シャ</t>
    </rPh>
    <rPh sb="32" eb="34">
      <t>カゾク</t>
    </rPh>
    <rPh sb="35" eb="36">
      <t>タイ</t>
    </rPh>
    <rPh sb="38" eb="40">
      <t>コウフ</t>
    </rPh>
    <rPh sb="42" eb="44">
      <t>セツメイ</t>
    </rPh>
    <rPh sb="45" eb="46">
      <t>オコナ</t>
    </rPh>
    <rPh sb="48" eb="50">
      <t>リヨウ</t>
    </rPh>
    <rPh sb="50" eb="52">
      <t>モウシコミ</t>
    </rPh>
    <rPh sb="52" eb="53">
      <t>シャ</t>
    </rPh>
    <rPh sb="54" eb="56">
      <t>ドウイ</t>
    </rPh>
    <rPh sb="57" eb="58">
      <t>エ</t>
    </rPh>
    <phoneticPr fontId="5"/>
  </si>
  <si>
    <t>ア</t>
    <phoneticPr fontId="5"/>
  </si>
  <si>
    <t>イ</t>
    <phoneticPr fontId="5"/>
  </si>
  <si>
    <t>ウ</t>
    <phoneticPr fontId="5"/>
  </si>
  <si>
    <t>受給資格等の確認</t>
    <rPh sb="0" eb="2">
      <t>ジュキュウ</t>
    </rPh>
    <rPh sb="2" eb="4">
      <t>シカク</t>
    </rPh>
    <rPh sb="4" eb="5">
      <t>トウ</t>
    </rPh>
    <rPh sb="6" eb="8">
      <t>カクニン</t>
    </rPh>
    <phoneticPr fontId="5"/>
  </si>
  <si>
    <t>心身の状況等の把握</t>
    <rPh sb="0" eb="2">
      <t>シンシン</t>
    </rPh>
    <rPh sb="3" eb="5">
      <t>ジョウキョウ</t>
    </rPh>
    <rPh sb="5" eb="6">
      <t>トウ</t>
    </rPh>
    <rPh sb="7" eb="9">
      <t>ハアク</t>
    </rPh>
    <phoneticPr fontId="5"/>
  </si>
  <si>
    <t>サービス担当者会議の記録</t>
    <rPh sb="4" eb="7">
      <t>タントウシャ</t>
    </rPh>
    <rPh sb="7" eb="9">
      <t>カイギ</t>
    </rPh>
    <rPh sb="10" eb="12">
      <t>キロク</t>
    </rPh>
    <phoneticPr fontId="5"/>
  </si>
  <si>
    <t>居宅介護支援事業者等との連携</t>
    <rPh sb="0" eb="2">
      <t>キョタク</t>
    </rPh>
    <rPh sb="2" eb="4">
      <t>カイゴ</t>
    </rPh>
    <rPh sb="4" eb="6">
      <t>シエン</t>
    </rPh>
    <rPh sb="6" eb="9">
      <t>ジギョウシャ</t>
    </rPh>
    <rPh sb="9" eb="10">
      <t>トウ</t>
    </rPh>
    <rPh sb="12" eb="14">
      <t>レンケイ</t>
    </rPh>
    <phoneticPr fontId="5"/>
  </si>
  <si>
    <t>　介護サービスを提供する場合または提供の終了に際し、居宅介護支援事業者その他保健医療サービスまたは福祉サービスを提供する者と密接な連携に努めていますか。</t>
    <rPh sb="1" eb="3">
      <t>カイゴ</t>
    </rPh>
    <rPh sb="8" eb="10">
      <t>テイキョウ</t>
    </rPh>
    <rPh sb="12" eb="14">
      <t>バアイ</t>
    </rPh>
    <rPh sb="17" eb="19">
      <t>テイキョウ</t>
    </rPh>
    <rPh sb="20" eb="22">
      <t>シュウリョウ</t>
    </rPh>
    <rPh sb="23" eb="24">
      <t>サイ</t>
    </rPh>
    <rPh sb="26" eb="28">
      <t>キョタク</t>
    </rPh>
    <rPh sb="28" eb="30">
      <t>カイゴ</t>
    </rPh>
    <rPh sb="30" eb="32">
      <t>シエン</t>
    </rPh>
    <rPh sb="32" eb="35">
      <t>ジギョウシャ</t>
    </rPh>
    <rPh sb="37" eb="38">
      <t>タ</t>
    </rPh>
    <rPh sb="38" eb="40">
      <t>ホケン</t>
    </rPh>
    <rPh sb="40" eb="42">
      <t>イリョウ</t>
    </rPh>
    <rPh sb="49" eb="51">
      <t>フクシ</t>
    </rPh>
    <rPh sb="56" eb="58">
      <t>テイキョウ</t>
    </rPh>
    <rPh sb="60" eb="61">
      <t>モノ</t>
    </rPh>
    <rPh sb="62" eb="64">
      <t>ミッセツ</t>
    </rPh>
    <rPh sb="65" eb="67">
      <t>レンケイ</t>
    </rPh>
    <rPh sb="68" eb="69">
      <t>ツト</t>
    </rPh>
    <phoneticPr fontId="5"/>
  </si>
  <si>
    <t>居宅サービス計画に沿ったサービスの提供</t>
    <rPh sb="0" eb="2">
      <t>キョタク</t>
    </rPh>
    <rPh sb="6" eb="8">
      <t>ケイカク</t>
    </rPh>
    <rPh sb="9" eb="10">
      <t>ソ</t>
    </rPh>
    <rPh sb="17" eb="19">
      <t>テイキョウ</t>
    </rPh>
    <phoneticPr fontId="5"/>
  </si>
  <si>
    <t>　居宅サービス計画が作成されている場合は、当該計画に沿ったサービスを提供していますか。</t>
    <rPh sb="1" eb="3">
      <t>キョタク</t>
    </rPh>
    <rPh sb="7" eb="9">
      <t>ケイカク</t>
    </rPh>
    <rPh sb="10" eb="12">
      <t>サクセイ</t>
    </rPh>
    <rPh sb="17" eb="19">
      <t>バアイ</t>
    </rPh>
    <rPh sb="21" eb="23">
      <t>トウガイ</t>
    </rPh>
    <rPh sb="23" eb="25">
      <t>ケイカク</t>
    </rPh>
    <rPh sb="26" eb="27">
      <t>ソ</t>
    </rPh>
    <rPh sb="34" eb="36">
      <t>テイキョウ</t>
    </rPh>
    <phoneticPr fontId="5"/>
  </si>
  <si>
    <t>サービスの提供の記録</t>
    <rPh sb="5" eb="7">
      <t>テイキョウ</t>
    </rPh>
    <rPh sb="8" eb="10">
      <t>キロク</t>
    </rPh>
    <phoneticPr fontId="5"/>
  </si>
  <si>
    <t>利用料等の受領</t>
    <rPh sb="0" eb="3">
      <t>リヨウリョウ</t>
    </rPh>
    <rPh sb="3" eb="4">
      <t>トウ</t>
    </rPh>
    <rPh sb="5" eb="7">
      <t>ジュリョウ</t>
    </rPh>
    <phoneticPr fontId="5"/>
  </si>
  <si>
    <t>　法定代理受領サービスの場合、利用者から利用者負担分の支払いを受けていますか。</t>
    <rPh sb="1" eb="3">
      <t>ホウテイ</t>
    </rPh>
    <rPh sb="3" eb="5">
      <t>ダイリ</t>
    </rPh>
    <rPh sb="5" eb="7">
      <t>ジュリョウ</t>
    </rPh>
    <rPh sb="12" eb="14">
      <t>バアイ</t>
    </rPh>
    <rPh sb="15" eb="18">
      <t>リヨウシャ</t>
    </rPh>
    <rPh sb="20" eb="23">
      <t>リヨウシャ</t>
    </rPh>
    <rPh sb="23" eb="25">
      <t>フタン</t>
    </rPh>
    <rPh sb="25" eb="26">
      <t>ブン</t>
    </rPh>
    <rPh sb="27" eb="29">
      <t>シハラ</t>
    </rPh>
    <rPh sb="31" eb="32">
      <t>ウ</t>
    </rPh>
    <phoneticPr fontId="5"/>
  </si>
  <si>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5"/>
  </si>
  <si>
    <t>　下記のサービスの提供に当たっては、あらかじめ利用者またはその家族に対し、当該サービスの内容および費用について説明を行い、同意を得ていますか。</t>
    <rPh sb="1" eb="3">
      <t>カキ</t>
    </rPh>
    <rPh sb="9" eb="11">
      <t>テイキョウ</t>
    </rPh>
    <rPh sb="12" eb="13">
      <t>ア</t>
    </rPh>
    <rPh sb="23" eb="26">
      <t>リヨウシャ</t>
    </rPh>
    <rPh sb="31" eb="33">
      <t>カゾク</t>
    </rPh>
    <rPh sb="34" eb="35">
      <t>タイ</t>
    </rPh>
    <rPh sb="37" eb="39">
      <t>トウガイ</t>
    </rPh>
    <rPh sb="44" eb="46">
      <t>ナイヨウ</t>
    </rPh>
    <rPh sb="49" eb="51">
      <t>ヒヨウ</t>
    </rPh>
    <rPh sb="55" eb="57">
      <t>セツメイ</t>
    </rPh>
    <rPh sb="58" eb="59">
      <t>オコナ</t>
    </rPh>
    <rPh sb="61" eb="63">
      <t>ドウイ</t>
    </rPh>
    <rPh sb="64" eb="65">
      <t>エ</t>
    </rPh>
    <phoneticPr fontId="5"/>
  </si>
  <si>
    <t>利用者の選定により通常の事業の実施地域外の地域に居住する利用者に対して行う送迎に要する費用</t>
    <rPh sb="0" eb="3">
      <t>リヨウシャ</t>
    </rPh>
    <rPh sb="4" eb="6">
      <t>センテイ</t>
    </rPh>
    <rPh sb="9" eb="11">
      <t>ツウジョウ</t>
    </rPh>
    <rPh sb="12" eb="14">
      <t>ジギョウ</t>
    </rPh>
    <rPh sb="15" eb="17">
      <t>ジッシ</t>
    </rPh>
    <rPh sb="17" eb="19">
      <t>チイキ</t>
    </rPh>
    <rPh sb="19" eb="20">
      <t>ガイ</t>
    </rPh>
    <rPh sb="21" eb="23">
      <t>チイキ</t>
    </rPh>
    <rPh sb="24" eb="26">
      <t>キョジュウ</t>
    </rPh>
    <rPh sb="28" eb="31">
      <t>リヨウシャ</t>
    </rPh>
    <rPh sb="32" eb="33">
      <t>タイ</t>
    </rPh>
    <rPh sb="35" eb="36">
      <t>オコナ</t>
    </rPh>
    <rPh sb="37" eb="39">
      <t>ソウゲイ</t>
    </rPh>
    <rPh sb="40" eb="41">
      <t>ヨウ</t>
    </rPh>
    <rPh sb="43" eb="45">
      <t>ヒヨウ</t>
    </rPh>
    <phoneticPr fontId="5"/>
  </si>
  <si>
    <t>通常要する時間を超えるサービス提供で、利用者の選定に係るものの提供に伴い必要となる費用の範囲内において、通常の指定通所介護に係る居宅介護サービス費用基準額を超える費用</t>
    <rPh sb="0" eb="2">
      <t>ツウジョウ</t>
    </rPh>
    <rPh sb="2" eb="3">
      <t>ヨウ</t>
    </rPh>
    <rPh sb="5" eb="7">
      <t>ジカン</t>
    </rPh>
    <rPh sb="8" eb="9">
      <t>コ</t>
    </rPh>
    <rPh sb="15" eb="17">
      <t>テイキョウ</t>
    </rPh>
    <phoneticPr fontId="5"/>
  </si>
  <si>
    <t>食事の提供に要する費用</t>
    <rPh sb="0" eb="2">
      <t>ショクジ</t>
    </rPh>
    <rPh sb="3" eb="5">
      <t>テイキョウ</t>
    </rPh>
    <rPh sb="6" eb="7">
      <t>ヨウ</t>
    </rPh>
    <rPh sb="9" eb="11">
      <t>ヒヨウ</t>
    </rPh>
    <phoneticPr fontId="5"/>
  </si>
  <si>
    <t>エ</t>
    <phoneticPr fontId="5"/>
  </si>
  <si>
    <t>おむつ代</t>
    <rPh sb="3" eb="4">
      <t>ダイ</t>
    </rPh>
    <phoneticPr fontId="5"/>
  </si>
  <si>
    <t>オ</t>
    <phoneticPr fontId="5"/>
  </si>
  <si>
    <t>指定通所介護の提供において提供されるサービスのうち、日常生活においても通常必要となるものに係る費用であって、利用者負担とすることが適当な費用</t>
    <rPh sb="0" eb="2">
      <t>シテイ</t>
    </rPh>
    <rPh sb="2" eb="4">
      <t>ツウショ</t>
    </rPh>
    <rPh sb="4" eb="6">
      <t>カイゴ</t>
    </rPh>
    <rPh sb="7" eb="9">
      <t>テイキョウ</t>
    </rPh>
    <rPh sb="13" eb="15">
      <t>テイキョウ</t>
    </rPh>
    <rPh sb="26" eb="28">
      <t>ニチジョウ</t>
    </rPh>
    <rPh sb="28" eb="30">
      <t>セイカツ</t>
    </rPh>
    <rPh sb="35" eb="37">
      <t>ツウジョウ</t>
    </rPh>
    <rPh sb="37" eb="39">
      <t>ヒツヨウ</t>
    </rPh>
    <rPh sb="45" eb="46">
      <t>カカ</t>
    </rPh>
    <rPh sb="47" eb="49">
      <t>ヒヨウ</t>
    </rPh>
    <rPh sb="54" eb="57">
      <t>リヨウシャ</t>
    </rPh>
    <rPh sb="57" eb="59">
      <t>フタン</t>
    </rPh>
    <rPh sb="65" eb="67">
      <t>テキトウ</t>
    </rPh>
    <rPh sb="68" eb="70">
      <t>ヒヨウ</t>
    </rPh>
    <phoneticPr fontId="5"/>
  </si>
  <si>
    <t>個人用の日用品費等</t>
    <rPh sb="0" eb="3">
      <t>コジンヨウ</t>
    </rPh>
    <rPh sb="4" eb="7">
      <t>ニチヨウヒン</t>
    </rPh>
    <rPh sb="7" eb="8">
      <t>ヒ</t>
    </rPh>
    <rPh sb="8" eb="9">
      <t>ナド</t>
    </rPh>
    <phoneticPr fontId="5"/>
  </si>
  <si>
    <t>クラブ活動や行事における材料費等</t>
    <rPh sb="3" eb="5">
      <t>カツドウ</t>
    </rPh>
    <rPh sb="6" eb="8">
      <t>ギョウジ</t>
    </rPh>
    <rPh sb="12" eb="15">
      <t>ザイリョウヒ</t>
    </rPh>
    <rPh sb="15" eb="16">
      <t>ナド</t>
    </rPh>
    <phoneticPr fontId="5"/>
  </si>
  <si>
    <t>　中山間地域等に居住する利用者に対し、アの費用（通常の事業実施地域を越えた場合の送迎費）の支払いを受けていませんか。</t>
    <rPh sb="1" eb="2">
      <t>チュウ</t>
    </rPh>
    <rPh sb="2" eb="4">
      <t>サンカン</t>
    </rPh>
    <rPh sb="4" eb="6">
      <t>チイキ</t>
    </rPh>
    <rPh sb="6" eb="7">
      <t>トウ</t>
    </rPh>
    <rPh sb="8" eb="10">
      <t>キョジュウ</t>
    </rPh>
    <rPh sb="12" eb="15">
      <t>リヨウシャ</t>
    </rPh>
    <rPh sb="16" eb="17">
      <t>タイ</t>
    </rPh>
    <rPh sb="21" eb="23">
      <t>ヒヨウ</t>
    </rPh>
    <rPh sb="24" eb="26">
      <t>ツウジョウ</t>
    </rPh>
    <rPh sb="27" eb="29">
      <t>ジギョウ</t>
    </rPh>
    <rPh sb="29" eb="31">
      <t>ジッシ</t>
    </rPh>
    <rPh sb="31" eb="33">
      <t>チイキ</t>
    </rPh>
    <rPh sb="34" eb="35">
      <t>コ</t>
    </rPh>
    <rPh sb="37" eb="39">
      <t>バアイ</t>
    </rPh>
    <rPh sb="40" eb="42">
      <t>ソウゲイ</t>
    </rPh>
    <rPh sb="42" eb="43">
      <t>ヒ</t>
    </rPh>
    <rPh sb="45" eb="47">
      <t>シハラ</t>
    </rPh>
    <rPh sb="49" eb="50">
      <t>ウ</t>
    </rPh>
    <phoneticPr fontId="5"/>
  </si>
  <si>
    <t>送迎費は受領不可、所定単位数の５％に相当する単位数を加算</t>
    <rPh sb="0" eb="2">
      <t>ソウゲイ</t>
    </rPh>
    <rPh sb="2" eb="3">
      <t>ヒ</t>
    </rPh>
    <rPh sb="4" eb="6">
      <t>ジュリョウ</t>
    </rPh>
    <rPh sb="6" eb="8">
      <t>フカ</t>
    </rPh>
    <rPh sb="9" eb="11">
      <t>ショテイ</t>
    </rPh>
    <rPh sb="11" eb="14">
      <t>タンイスウ</t>
    </rPh>
    <rPh sb="18" eb="20">
      <t>ソウトウ</t>
    </rPh>
    <rPh sb="22" eb="25">
      <t>タンイスウ</t>
    </rPh>
    <rPh sb="26" eb="28">
      <t>カサン</t>
    </rPh>
    <phoneticPr fontId="5"/>
  </si>
  <si>
    <t>福井県内は全域が中山間地域等に該当</t>
    <rPh sb="0" eb="2">
      <t>フクイ</t>
    </rPh>
    <rPh sb="2" eb="4">
      <t>ケンナイ</t>
    </rPh>
    <rPh sb="5" eb="7">
      <t>ゼンイキ</t>
    </rPh>
    <rPh sb="8" eb="9">
      <t>チュウ</t>
    </rPh>
    <rPh sb="9" eb="11">
      <t>サンカン</t>
    </rPh>
    <rPh sb="11" eb="13">
      <t>チイキ</t>
    </rPh>
    <rPh sb="13" eb="14">
      <t>トウ</t>
    </rPh>
    <rPh sb="15" eb="17">
      <t>ガイトウ</t>
    </rPh>
    <phoneticPr fontId="5"/>
  </si>
  <si>
    <t>　延長加算を算定する場合、同一時間帯について延長加算に加えてイの利用料（延長料金）を上乗せして徴収していませんか。</t>
    <rPh sb="1" eb="3">
      <t>エンチョウ</t>
    </rPh>
    <rPh sb="3" eb="5">
      <t>カサン</t>
    </rPh>
    <rPh sb="6" eb="8">
      <t>サンテイ</t>
    </rPh>
    <rPh sb="10" eb="12">
      <t>バアイ</t>
    </rPh>
    <rPh sb="13" eb="15">
      <t>ドウイツ</t>
    </rPh>
    <rPh sb="15" eb="18">
      <t>ジカンタイ</t>
    </rPh>
    <rPh sb="22" eb="24">
      <t>エンチョウ</t>
    </rPh>
    <rPh sb="24" eb="26">
      <t>カサン</t>
    </rPh>
    <rPh sb="27" eb="28">
      <t>クワ</t>
    </rPh>
    <rPh sb="32" eb="35">
      <t>リヨウリョウ</t>
    </rPh>
    <rPh sb="36" eb="38">
      <t>エンチョウ</t>
    </rPh>
    <rPh sb="38" eb="40">
      <t>リョウキン</t>
    </rPh>
    <rPh sb="42" eb="44">
      <t>ウワノ</t>
    </rPh>
    <rPh sb="47" eb="49">
      <t>チョウシュウ</t>
    </rPh>
    <phoneticPr fontId="5"/>
  </si>
  <si>
    <t>平成24年度介護報酬改定に関するＱ＆Ａ（Vol.1）</t>
    <rPh sb="0" eb="2">
      <t>ヘイセイ</t>
    </rPh>
    <rPh sb="4" eb="6">
      <t>ネンド</t>
    </rPh>
    <rPh sb="6" eb="8">
      <t>カイゴ</t>
    </rPh>
    <rPh sb="8" eb="10">
      <t>ホウシュウ</t>
    </rPh>
    <rPh sb="10" eb="12">
      <t>カイテイ</t>
    </rPh>
    <rPh sb="13" eb="14">
      <t>カン</t>
    </rPh>
    <phoneticPr fontId="5"/>
  </si>
  <si>
    <t>　オの費用について、次の基準を満たしていますか。</t>
    <rPh sb="3" eb="5">
      <t>ヒヨウ</t>
    </rPh>
    <rPh sb="10" eb="11">
      <t>ツギ</t>
    </rPh>
    <rPh sb="12" eb="14">
      <t>キジュン</t>
    </rPh>
    <rPh sb="15" eb="16">
      <t>ミ</t>
    </rPh>
    <phoneticPr fontId="5"/>
  </si>
  <si>
    <t>運営規程</t>
    <rPh sb="0" eb="2">
      <t>ウンエイ</t>
    </rPh>
    <rPh sb="2" eb="4">
      <t>キテイ</t>
    </rPh>
    <phoneticPr fontId="5"/>
  </si>
  <si>
    <t>保険給付の対象となっているサービスとの間に重複関係がないこと。</t>
    <rPh sb="0" eb="2">
      <t>ホケン</t>
    </rPh>
    <rPh sb="2" eb="4">
      <t>キュウフ</t>
    </rPh>
    <rPh sb="5" eb="7">
      <t>タイショウ</t>
    </rPh>
    <rPh sb="19" eb="20">
      <t>アイダ</t>
    </rPh>
    <rPh sb="21" eb="23">
      <t>チョウフク</t>
    </rPh>
    <rPh sb="23" eb="25">
      <t>カンケイ</t>
    </rPh>
    <phoneticPr fontId="5"/>
  </si>
  <si>
    <t>重要事項説明書</t>
    <rPh sb="0" eb="2">
      <t>ジュウヨウ</t>
    </rPh>
    <rPh sb="2" eb="4">
      <t>ジコウ</t>
    </rPh>
    <rPh sb="4" eb="7">
      <t>セツメイショ</t>
    </rPh>
    <phoneticPr fontId="5"/>
  </si>
  <si>
    <t>お世話料、管理協力費、共益費、施設利用補償金といったあいまいな名目の費用の徴収は認められず、費用の内訳が明らかにされていること。</t>
    <rPh sb="1" eb="3">
      <t>セワ</t>
    </rPh>
    <rPh sb="3" eb="4">
      <t>リョウ</t>
    </rPh>
    <rPh sb="5" eb="7">
      <t>カンリ</t>
    </rPh>
    <rPh sb="7" eb="10">
      <t>キョウリョクヒ</t>
    </rPh>
    <rPh sb="11" eb="14">
      <t>キョウエキヒ</t>
    </rPh>
    <rPh sb="15" eb="17">
      <t>シセツ</t>
    </rPh>
    <rPh sb="17" eb="19">
      <t>リヨウ</t>
    </rPh>
    <rPh sb="19" eb="22">
      <t>ホショウキン</t>
    </rPh>
    <rPh sb="31" eb="33">
      <t>メイモク</t>
    </rPh>
    <rPh sb="34" eb="36">
      <t>ヒヨウ</t>
    </rPh>
    <rPh sb="37" eb="39">
      <t>チョウシュウ</t>
    </rPh>
    <rPh sb="40" eb="41">
      <t>ミト</t>
    </rPh>
    <rPh sb="46" eb="48">
      <t>ヒヨウ</t>
    </rPh>
    <rPh sb="49" eb="51">
      <t>ウチワケ</t>
    </rPh>
    <rPh sb="52" eb="53">
      <t>アキ</t>
    </rPh>
    <phoneticPr fontId="5"/>
  </si>
  <si>
    <t>利用者または家族等の自由な選択に基づいて行われるものでなければならず、事前に十分な説明を行い、同意を得ていること。</t>
    <rPh sb="0" eb="3">
      <t>リヨウシャ</t>
    </rPh>
    <rPh sb="6" eb="8">
      <t>カゾク</t>
    </rPh>
    <rPh sb="8" eb="9">
      <t>トウ</t>
    </rPh>
    <rPh sb="10" eb="12">
      <t>ジユウ</t>
    </rPh>
    <rPh sb="13" eb="15">
      <t>センタク</t>
    </rPh>
    <rPh sb="16" eb="17">
      <t>モト</t>
    </rPh>
    <rPh sb="20" eb="21">
      <t>オコナ</t>
    </rPh>
    <rPh sb="35" eb="37">
      <t>ジゼン</t>
    </rPh>
    <rPh sb="38" eb="40">
      <t>ジュウブン</t>
    </rPh>
    <rPh sb="41" eb="43">
      <t>セツメイ</t>
    </rPh>
    <rPh sb="44" eb="45">
      <t>オコナ</t>
    </rPh>
    <rPh sb="47" eb="49">
      <t>ドウイ</t>
    </rPh>
    <rPh sb="50" eb="51">
      <t>エ</t>
    </rPh>
    <phoneticPr fontId="5"/>
  </si>
  <si>
    <t>対象となる便宜を行うための実費相当額の範囲内で行われていること。</t>
    <rPh sb="0" eb="2">
      <t>タイショウ</t>
    </rPh>
    <rPh sb="5" eb="7">
      <t>ベンギ</t>
    </rPh>
    <rPh sb="8" eb="9">
      <t>オコナ</t>
    </rPh>
    <rPh sb="13" eb="15">
      <t>ジッピ</t>
    </rPh>
    <rPh sb="15" eb="17">
      <t>ソウトウ</t>
    </rPh>
    <rPh sb="17" eb="18">
      <t>ガク</t>
    </rPh>
    <rPh sb="19" eb="22">
      <t>ハンイナイ</t>
    </rPh>
    <rPh sb="23" eb="24">
      <t>オコナ</t>
    </rPh>
    <phoneticPr fontId="5"/>
  </si>
  <si>
    <t>対象となる便宜およびその額は運営規程において定められなければならず、また、重要事項として、見やすい場所に掲示していること。ただし、額についてその都度変動する性質のものである場合には、「実費」という形の定め方が許される。</t>
    <rPh sb="0" eb="2">
      <t>タイショウ</t>
    </rPh>
    <rPh sb="5" eb="7">
      <t>ベンギ</t>
    </rPh>
    <rPh sb="12" eb="13">
      <t>ガク</t>
    </rPh>
    <rPh sb="14" eb="16">
      <t>ウンエイ</t>
    </rPh>
    <rPh sb="16" eb="18">
      <t>キテイ</t>
    </rPh>
    <rPh sb="22" eb="23">
      <t>サダ</t>
    </rPh>
    <rPh sb="37" eb="39">
      <t>ジュウヨウ</t>
    </rPh>
    <rPh sb="39" eb="41">
      <t>ジコウ</t>
    </rPh>
    <rPh sb="45" eb="46">
      <t>ミ</t>
    </rPh>
    <rPh sb="49" eb="51">
      <t>バショ</t>
    </rPh>
    <rPh sb="52" eb="54">
      <t>ケイジ</t>
    </rPh>
    <rPh sb="65" eb="66">
      <t>ガク</t>
    </rPh>
    <rPh sb="72" eb="74">
      <t>ツド</t>
    </rPh>
    <rPh sb="74" eb="76">
      <t>ヘンドウ</t>
    </rPh>
    <rPh sb="78" eb="80">
      <t>セイシツ</t>
    </rPh>
    <rPh sb="86" eb="88">
      <t>バアイ</t>
    </rPh>
    <rPh sb="92" eb="94">
      <t>ジッピ</t>
    </rPh>
    <rPh sb="98" eb="99">
      <t>カタチ</t>
    </rPh>
    <rPh sb="100" eb="101">
      <t>サダ</t>
    </rPh>
    <rPh sb="102" eb="103">
      <t>カタ</t>
    </rPh>
    <rPh sb="104" eb="105">
      <t>ユル</t>
    </rPh>
    <phoneticPr fontId="5"/>
  </si>
  <si>
    <t>すべての利用者等に対して一律に提供するものについて、すべての利用者等からその費用を画一的に徴収していないこと。</t>
    <rPh sb="4" eb="7">
      <t>リヨウシャ</t>
    </rPh>
    <rPh sb="7" eb="8">
      <t>ナド</t>
    </rPh>
    <rPh sb="9" eb="10">
      <t>タイ</t>
    </rPh>
    <rPh sb="12" eb="14">
      <t>イチリツ</t>
    </rPh>
    <rPh sb="15" eb="17">
      <t>テイキョウ</t>
    </rPh>
    <rPh sb="30" eb="33">
      <t>リヨウシャ</t>
    </rPh>
    <rPh sb="33" eb="34">
      <t>ナド</t>
    </rPh>
    <rPh sb="38" eb="40">
      <t>ヒヨウ</t>
    </rPh>
    <rPh sb="41" eb="44">
      <t>カクイツテキ</t>
    </rPh>
    <rPh sb="45" eb="47">
      <t>チョウシュウ</t>
    </rPh>
    <phoneticPr fontId="5"/>
  </si>
  <si>
    <t>　サービスの提供に要した費用について支払いを受ける際、利用者に対し領収証を交付していますか。</t>
    <rPh sb="6" eb="8">
      <t>テイキョウ</t>
    </rPh>
    <rPh sb="9" eb="10">
      <t>ヨウ</t>
    </rPh>
    <rPh sb="12" eb="14">
      <t>ヒヨウ</t>
    </rPh>
    <rPh sb="18" eb="20">
      <t>シハラ</t>
    </rPh>
    <rPh sb="22" eb="23">
      <t>ウ</t>
    </rPh>
    <rPh sb="25" eb="26">
      <t>サイ</t>
    </rPh>
    <rPh sb="27" eb="30">
      <t>リヨウシャ</t>
    </rPh>
    <rPh sb="31" eb="32">
      <t>タイ</t>
    </rPh>
    <rPh sb="33" eb="36">
      <t>リョウシュウショウ</t>
    </rPh>
    <rPh sb="37" eb="39">
      <t>コウフ</t>
    </rPh>
    <phoneticPr fontId="5"/>
  </si>
  <si>
    <t>法41条(8)</t>
    <rPh sb="0" eb="1">
      <t>ホウ</t>
    </rPh>
    <rPh sb="3" eb="4">
      <t>ジョウ</t>
    </rPh>
    <phoneticPr fontId="5"/>
  </si>
  <si>
    <t>通所介護計画の作成</t>
    <rPh sb="0" eb="2">
      <t>ツウショ</t>
    </rPh>
    <rPh sb="2" eb="4">
      <t>カイゴ</t>
    </rPh>
    <rPh sb="4" eb="6">
      <t>ケイカク</t>
    </rPh>
    <rPh sb="7" eb="9">
      <t>サクセイ</t>
    </rPh>
    <phoneticPr fontId="5"/>
  </si>
  <si>
    <t>　利用者の心身の状況、希望およびその置かれている環境を踏まえて、具体的なサービスの内容等を記載した通所介護計画を作成していますか。</t>
    <rPh sb="1" eb="4">
      <t>リヨウシャ</t>
    </rPh>
    <rPh sb="5" eb="7">
      <t>シンシン</t>
    </rPh>
    <rPh sb="8" eb="10">
      <t>ジョウキョウ</t>
    </rPh>
    <rPh sb="11" eb="13">
      <t>キボウ</t>
    </rPh>
    <rPh sb="18" eb="19">
      <t>オ</t>
    </rPh>
    <rPh sb="24" eb="26">
      <t>カンキョウ</t>
    </rPh>
    <rPh sb="27" eb="28">
      <t>フ</t>
    </rPh>
    <rPh sb="32" eb="35">
      <t>グタイテキ</t>
    </rPh>
    <rPh sb="41" eb="43">
      <t>ナイヨウ</t>
    </rPh>
    <rPh sb="43" eb="44">
      <t>トウ</t>
    </rPh>
    <rPh sb="45" eb="47">
      <t>キサイ</t>
    </rPh>
    <rPh sb="49" eb="51">
      <t>ツウショ</t>
    </rPh>
    <rPh sb="51" eb="53">
      <t>カイゴ</t>
    </rPh>
    <rPh sb="53" eb="55">
      <t>ケイカク</t>
    </rPh>
    <rPh sb="56" eb="58">
      <t>サクセイ</t>
    </rPh>
    <phoneticPr fontId="5"/>
  </si>
  <si>
    <t>通所介護計画に、所要時間を位置付けること。</t>
    <rPh sb="0" eb="2">
      <t>ツウショ</t>
    </rPh>
    <rPh sb="8" eb="10">
      <t>ショヨウ</t>
    </rPh>
    <rPh sb="10" eb="12">
      <t>ジカン</t>
    </rPh>
    <rPh sb="13" eb="16">
      <t>イチヅ</t>
    </rPh>
    <phoneticPr fontId="5"/>
  </si>
  <si>
    <t>通所介護計画に、送迎の有無を位置付けること。</t>
    <rPh sb="0" eb="2">
      <t>ツウショ</t>
    </rPh>
    <rPh sb="2" eb="4">
      <t>カイゴ</t>
    </rPh>
    <rPh sb="4" eb="6">
      <t>ケイカク</t>
    </rPh>
    <rPh sb="8" eb="10">
      <t>ソウゲイ</t>
    </rPh>
    <rPh sb="11" eb="13">
      <t>ウム</t>
    </rPh>
    <rPh sb="14" eb="16">
      <t>イチ</t>
    </rPh>
    <rPh sb="16" eb="17">
      <t>ヅ</t>
    </rPh>
    <phoneticPr fontId="5"/>
  </si>
  <si>
    <t>　通所介護計画は居宅サービス計画に沿った内容とな
っていますか。また必要に応じて変更していますか。</t>
    <rPh sb="1" eb="3">
      <t>ツウショ</t>
    </rPh>
    <rPh sb="3" eb="5">
      <t>カイゴ</t>
    </rPh>
    <rPh sb="5" eb="7">
      <t>ケイカク</t>
    </rPh>
    <rPh sb="8" eb="10">
      <t>キョタク</t>
    </rPh>
    <rPh sb="14" eb="16">
      <t>ケイカク</t>
    </rPh>
    <rPh sb="17" eb="18">
      <t>ソ</t>
    </rPh>
    <rPh sb="20" eb="22">
      <t>ナイヨウ</t>
    </rPh>
    <rPh sb="34" eb="36">
      <t>ヒツヨウ</t>
    </rPh>
    <rPh sb="37" eb="38">
      <t>オウ</t>
    </rPh>
    <rPh sb="40" eb="42">
      <t>ヘンコウ</t>
    </rPh>
    <phoneticPr fontId="5"/>
  </si>
  <si>
    <t>　通所介護計画の内容について利用者およびその家族に説明を行い、利用者から同意を得ていますか。</t>
    <rPh sb="1" eb="3">
      <t>ツウショ</t>
    </rPh>
    <rPh sb="3" eb="5">
      <t>カイゴ</t>
    </rPh>
    <rPh sb="5" eb="7">
      <t>ケイカク</t>
    </rPh>
    <rPh sb="8" eb="10">
      <t>ナイヨウ</t>
    </rPh>
    <rPh sb="14" eb="17">
      <t>リヨウシャ</t>
    </rPh>
    <rPh sb="22" eb="24">
      <t>カゾク</t>
    </rPh>
    <rPh sb="25" eb="27">
      <t>セツメイ</t>
    </rPh>
    <rPh sb="28" eb="29">
      <t>オコナ</t>
    </rPh>
    <rPh sb="31" eb="34">
      <t>リヨウシャ</t>
    </rPh>
    <rPh sb="36" eb="38">
      <t>ドウイ</t>
    </rPh>
    <rPh sb="39" eb="40">
      <t>エ</t>
    </rPh>
    <phoneticPr fontId="5"/>
  </si>
  <si>
    <t>　通所介護計画を利用者に交付していますか。</t>
    <rPh sb="1" eb="3">
      <t>ツウショ</t>
    </rPh>
    <rPh sb="3" eb="5">
      <t>カイゴ</t>
    </rPh>
    <rPh sb="5" eb="7">
      <t>ケイカク</t>
    </rPh>
    <rPh sb="8" eb="11">
      <t>リヨウシャ</t>
    </rPh>
    <rPh sb="12" eb="14">
      <t>コウフ</t>
    </rPh>
    <phoneticPr fontId="5"/>
  </si>
  <si>
    <t>　提供したサービスの実施状況や目標の達成状況の記録を行っていますか。</t>
    <rPh sb="1" eb="3">
      <t>テイキョウ</t>
    </rPh>
    <rPh sb="10" eb="12">
      <t>ジッシ</t>
    </rPh>
    <rPh sb="12" eb="14">
      <t>ジョウキョウ</t>
    </rPh>
    <rPh sb="15" eb="17">
      <t>モクヒョウ</t>
    </rPh>
    <rPh sb="18" eb="20">
      <t>タッセイ</t>
    </rPh>
    <rPh sb="20" eb="22">
      <t>ジョウキョウ</t>
    </rPh>
    <rPh sb="23" eb="25">
      <t>キロク</t>
    </rPh>
    <rPh sb="26" eb="27">
      <t>オコナ</t>
    </rPh>
    <phoneticPr fontId="5"/>
  </si>
  <si>
    <t>・</t>
    <phoneticPr fontId="5"/>
  </si>
  <si>
    <t>緊急時等の対応</t>
    <rPh sb="0" eb="3">
      <t>キンキュウジ</t>
    </rPh>
    <rPh sb="3" eb="4">
      <t>トウ</t>
    </rPh>
    <rPh sb="5" eb="7">
      <t>タイオウ</t>
    </rPh>
    <phoneticPr fontId="5"/>
  </si>
  <si>
    <t>　利用者の病状の急変など、緊急時には主治医への連絡など必要な措置を講じていますか。</t>
    <rPh sb="1" eb="4">
      <t>リヨウシャ</t>
    </rPh>
    <rPh sb="5" eb="7">
      <t>ビョウジョウ</t>
    </rPh>
    <rPh sb="8" eb="10">
      <t>キュウヘン</t>
    </rPh>
    <rPh sb="13" eb="16">
      <t>キンキュウジ</t>
    </rPh>
    <rPh sb="18" eb="21">
      <t>シュジイ</t>
    </rPh>
    <rPh sb="23" eb="25">
      <t>レンラク</t>
    </rPh>
    <rPh sb="27" eb="29">
      <t>ヒツヨウ</t>
    </rPh>
    <rPh sb="30" eb="32">
      <t>ソチ</t>
    </rPh>
    <rPh sb="33" eb="34">
      <t>コウ</t>
    </rPh>
    <phoneticPr fontId="5"/>
  </si>
  <si>
    <t>　以下の事項を運営規程に定めていますか。</t>
    <rPh sb="1" eb="3">
      <t>イカ</t>
    </rPh>
    <rPh sb="4" eb="6">
      <t>ジコウ</t>
    </rPh>
    <rPh sb="7" eb="9">
      <t>ウンエイ</t>
    </rPh>
    <rPh sb="9" eb="11">
      <t>キテイ</t>
    </rPh>
    <rPh sb="12" eb="13">
      <t>サダ</t>
    </rPh>
    <phoneticPr fontId="5"/>
  </si>
  <si>
    <t>事業の目的および運営の方針</t>
    <rPh sb="0" eb="2">
      <t>ジギョウ</t>
    </rPh>
    <rPh sb="3" eb="5">
      <t>モクテキ</t>
    </rPh>
    <rPh sb="8" eb="10">
      <t>ウンエイ</t>
    </rPh>
    <rPh sb="11" eb="13">
      <t>ホウシン</t>
    </rPh>
    <phoneticPr fontId="5"/>
  </si>
  <si>
    <t>従業者の職種、員数および職務内容</t>
    <rPh sb="0" eb="3">
      <t>ジュウギョウシャ</t>
    </rPh>
    <rPh sb="4" eb="6">
      <t>ショクシュ</t>
    </rPh>
    <rPh sb="7" eb="9">
      <t>インスウ</t>
    </rPh>
    <rPh sb="12" eb="14">
      <t>ショクム</t>
    </rPh>
    <rPh sb="14" eb="16">
      <t>ナイヨウ</t>
    </rPh>
    <phoneticPr fontId="5"/>
  </si>
  <si>
    <t>営業日および営業時間</t>
    <rPh sb="0" eb="3">
      <t>エイギョウビ</t>
    </rPh>
    <rPh sb="6" eb="8">
      <t>エイギョウ</t>
    </rPh>
    <rPh sb="8" eb="10">
      <t>ジカン</t>
    </rPh>
    <phoneticPr fontId="5"/>
  </si>
  <si>
    <t>指定通所介護の利用定員</t>
    <rPh sb="0" eb="2">
      <t>シテイ</t>
    </rPh>
    <rPh sb="2" eb="4">
      <t>ツウショ</t>
    </rPh>
    <rPh sb="4" eb="6">
      <t>カイゴ</t>
    </rPh>
    <rPh sb="7" eb="9">
      <t>リヨウ</t>
    </rPh>
    <rPh sb="9" eb="11">
      <t>テイイン</t>
    </rPh>
    <phoneticPr fontId="5"/>
  </si>
  <si>
    <t>指定通所介護の内容および利用料その他の費用の額</t>
    <rPh sb="0" eb="2">
      <t>シテイ</t>
    </rPh>
    <rPh sb="2" eb="4">
      <t>ツウショ</t>
    </rPh>
    <rPh sb="4" eb="6">
      <t>カイゴ</t>
    </rPh>
    <rPh sb="7" eb="9">
      <t>ナイヨウ</t>
    </rPh>
    <rPh sb="12" eb="15">
      <t>リヨウリョウ</t>
    </rPh>
    <rPh sb="17" eb="18">
      <t>タ</t>
    </rPh>
    <rPh sb="19" eb="21">
      <t>ヒヨウ</t>
    </rPh>
    <rPh sb="22" eb="23">
      <t>ガク</t>
    </rPh>
    <phoneticPr fontId="5"/>
  </si>
  <si>
    <t>通常の事業の実施地域</t>
    <rPh sb="0" eb="2">
      <t>ツウジョウ</t>
    </rPh>
    <rPh sb="3" eb="5">
      <t>ジギョウ</t>
    </rPh>
    <rPh sb="6" eb="8">
      <t>ジッシ</t>
    </rPh>
    <rPh sb="8" eb="10">
      <t>チイキ</t>
    </rPh>
    <phoneticPr fontId="5"/>
  </si>
  <si>
    <t>サービス利用に当たっての留意事項</t>
    <rPh sb="4" eb="6">
      <t>リヨウ</t>
    </rPh>
    <rPh sb="7" eb="8">
      <t>ア</t>
    </rPh>
    <rPh sb="12" eb="14">
      <t>リュウイ</t>
    </rPh>
    <rPh sb="14" eb="16">
      <t>ジコウ</t>
    </rPh>
    <phoneticPr fontId="5"/>
  </si>
  <si>
    <t>緊急時等における対応方法</t>
    <rPh sb="0" eb="3">
      <t>キンキュウジ</t>
    </rPh>
    <rPh sb="3" eb="4">
      <t>トウ</t>
    </rPh>
    <rPh sb="8" eb="10">
      <t>タイオウ</t>
    </rPh>
    <rPh sb="10" eb="12">
      <t>ホウホウ</t>
    </rPh>
    <phoneticPr fontId="5"/>
  </si>
  <si>
    <t>非常災害対策</t>
    <rPh sb="0" eb="2">
      <t>ヒジョウ</t>
    </rPh>
    <rPh sb="2" eb="4">
      <t>サイガイ</t>
    </rPh>
    <rPh sb="4" eb="6">
      <t>タイサク</t>
    </rPh>
    <phoneticPr fontId="5"/>
  </si>
  <si>
    <t>その他運営に関する重要事項</t>
    <rPh sb="2" eb="3">
      <t>タ</t>
    </rPh>
    <rPh sb="3" eb="5">
      <t>ウンエイ</t>
    </rPh>
    <rPh sb="6" eb="7">
      <t>カン</t>
    </rPh>
    <rPh sb="9" eb="11">
      <t>ジュウヨウ</t>
    </rPh>
    <rPh sb="11" eb="13">
      <t>ジコウ</t>
    </rPh>
    <phoneticPr fontId="5"/>
  </si>
  <si>
    <t>勤務体制の確保等</t>
    <rPh sb="0" eb="2">
      <t>キンム</t>
    </rPh>
    <rPh sb="2" eb="4">
      <t>タイセイ</t>
    </rPh>
    <rPh sb="5" eb="7">
      <t>カクホ</t>
    </rPh>
    <rPh sb="7" eb="8">
      <t>トウ</t>
    </rPh>
    <phoneticPr fontId="5"/>
  </si>
  <si>
    <t>　利用者に対し適切なサービスを提供できるよう、事業所ごとに原則として月ごとに勤務の体制（日々の勤務時間、職務内容、常勤・非常勤の別、専従の生活相談員、看護職員、介護職員および機能訓練指導員の配置、管理者との兼務関係等）を定めていますか。</t>
    <rPh sb="1" eb="4">
      <t>リヨウシャ</t>
    </rPh>
    <rPh sb="5" eb="6">
      <t>タイ</t>
    </rPh>
    <rPh sb="7" eb="9">
      <t>テキセツ</t>
    </rPh>
    <rPh sb="15" eb="17">
      <t>テイキョウ</t>
    </rPh>
    <rPh sb="23" eb="26">
      <t>ジギョウショ</t>
    </rPh>
    <rPh sb="29" eb="31">
      <t>ゲンソク</t>
    </rPh>
    <rPh sb="34" eb="35">
      <t>ツキ</t>
    </rPh>
    <rPh sb="38" eb="40">
      <t>キンム</t>
    </rPh>
    <rPh sb="41" eb="43">
      <t>タイセイ</t>
    </rPh>
    <rPh sb="44" eb="46">
      <t>ヒビ</t>
    </rPh>
    <rPh sb="47" eb="49">
      <t>キンム</t>
    </rPh>
    <rPh sb="49" eb="51">
      <t>ジカン</t>
    </rPh>
    <rPh sb="52" eb="54">
      <t>ショクム</t>
    </rPh>
    <rPh sb="54" eb="56">
      <t>ナイヨウ</t>
    </rPh>
    <rPh sb="57" eb="59">
      <t>ジョウキン</t>
    </rPh>
    <rPh sb="60" eb="63">
      <t>ヒジョウキン</t>
    </rPh>
    <rPh sb="64" eb="65">
      <t>ベツ</t>
    </rPh>
    <rPh sb="66" eb="68">
      <t>センジュウ</t>
    </rPh>
    <rPh sb="69" eb="71">
      <t>セイカツ</t>
    </rPh>
    <rPh sb="71" eb="74">
      <t>ソウダンイン</t>
    </rPh>
    <rPh sb="75" eb="77">
      <t>カンゴ</t>
    </rPh>
    <rPh sb="77" eb="79">
      <t>ショクイン</t>
    </rPh>
    <rPh sb="80" eb="82">
      <t>カイゴ</t>
    </rPh>
    <rPh sb="82" eb="84">
      <t>ショクイン</t>
    </rPh>
    <rPh sb="87" eb="89">
      <t>キノウ</t>
    </rPh>
    <rPh sb="89" eb="91">
      <t>クンレン</t>
    </rPh>
    <rPh sb="91" eb="94">
      <t>シドウイン</t>
    </rPh>
    <rPh sb="95" eb="97">
      <t>ハイチ</t>
    </rPh>
    <rPh sb="98" eb="101">
      <t>カンリシャ</t>
    </rPh>
    <rPh sb="103" eb="105">
      <t>ケンム</t>
    </rPh>
    <rPh sb="105" eb="107">
      <t>カンケイ</t>
    </rPh>
    <rPh sb="107" eb="108">
      <t>トウ</t>
    </rPh>
    <rPh sb="110" eb="111">
      <t>サダ</t>
    </rPh>
    <phoneticPr fontId="5"/>
  </si>
  <si>
    <t>　当該事業所の従業者によってサービスを提供していますか。</t>
    <rPh sb="1" eb="3">
      <t>トウガイ</t>
    </rPh>
    <rPh sb="3" eb="6">
      <t>ジギョウショ</t>
    </rPh>
    <rPh sb="7" eb="10">
      <t>ジュウギョウシャ</t>
    </rPh>
    <rPh sb="19" eb="21">
      <t>テイキョウ</t>
    </rPh>
    <phoneticPr fontId="5"/>
  </si>
  <si>
    <t>　従業者に対して研修の機会を確保していますか。</t>
    <rPh sb="1" eb="4">
      <t>ジュウギョウシャ</t>
    </rPh>
    <rPh sb="5" eb="6">
      <t>タイ</t>
    </rPh>
    <rPh sb="8" eb="10">
      <t>ケンシュウ</t>
    </rPh>
    <rPh sb="11" eb="13">
      <t>キカイ</t>
    </rPh>
    <rPh sb="14" eb="16">
      <t>カクホ</t>
    </rPh>
    <phoneticPr fontId="5"/>
  </si>
  <si>
    <t>研修計画、記録</t>
    <rPh sb="0" eb="2">
      <t>ケンシュウ</t>
    </rPh>
    <rPh sb="2" eb="4">
      <t>ケイカク</t>
    </rPh>
    <rPh sb="5" eb="7">
      <t>キロク</t>
    </rPh>
    <phoneticPr fontId="5"/>
  </si>
  <si>
    <t>定員の遵守</t>
    <rPh sb="0" eb="2">
      <t>テイイン</t>
    </rPh>
    <rPh sb="3" eb="5">
      <t>ジュンシュ</t>
    </rPh>
    <phoneticPr fontId="5"/>
  </si>
  <si>
    <t>　利用定員（当該事業所において同時にサービス提供を受けることができる利用者の数の上限）を超えて指定通所介護の提供を行っていませんか。</t>
    <rPh sb="1" eb="3">
      <t>リヨウ</t>
    </rPh>
    <rPh sb="3" eb="5">
      <t>テイイン</t>
    </rPh>
    <rPh sb="44" eb="45">
      <t>コ</t>
    </rPh>
    <rPh sb="47" eb="49">
      <t>シテイ</t>
    </rPh>
    <rPh sb="49" eb="51">
      <t>ツウショ</t>
    </rPh>
    <rPh sb="51" eb="53">
      <t>カイゴ</t>
    </rPh>
    <rPh sb="54" eb="56">
      <t>テイキョウ</t>
    </rPh>
    <rPh sb="57" eb="58">
      <t>オコナ</t>
    </rPh>
    <phoneticPr fontId="5"/>
  </si>
  <si>
    <t>　非常災害に関する具体的な計画を立てておくとともに、非常災害に備えるため、定期的に避難、救出その他必要な訓練を行っていますか。</t>
    <rPh sb="1" eb="3">
      <t>ヒジョウ</t>
    </rPh>
    <rPh sb="3" eb="5">
      <t>サイガイ</t>
    </rPh>
    <rPh sb="6" eb="7">
      <t>カン</t>
    </rPh>
    <rPh sb="9" eb="12">
      <t>グタイテキ</t>
    </rPh>
    <rPh sb="13" eb="15">
      <t>ケイカク</t>
    </rPh>
    <rPh sb="16" eb="17">
      <t>タ</t>
    </rPh>
    <rPh sb="26" eb="28">
      <t>ヒジョウ</t>
    </rPh>
    <rPh sb="28" eb="30">
      <t>サイガイ</t>
    </rPh>
    <rPh sb="31" eb="32">
      <t>ソナ</t>
    </rPh>
    <rPh sb="37" eb="40">
      <t>テイキテキ</t>
    </rPh>
    <rPh sb="41" eb="43">
      <t>ヒナン</t>
    </rPh>
    <rPh sb="44" eb="46">
      <t>キュウシュツ</t>
    </rPh>
    <rPh sb="48" eb="49">
      <t>タ</t>
    </rPh>
    <rPh sb="49" eb="51">
      <t>ヒツヨウ</t>
    </rPh>
    <rPh sb="52" eb="54">
      <t>クンレン</t>
    </rPh>
    <rPh sb="55" eb="56">
      <t>オコナ</t>
    </rPh>
    <phoneticPr fontId="5"/>
  </si>
  <si>
    <t>直近の訓練日</t>
    <rPh sb="0" eb="2">
      <t>チョッキン</t>
    </rPh>
    <rPh sb="3" eb="5">
      <t>クンレン</t>
    </rPh>
    <rPh sb="5" eb="6">
      <t>ヒ</t>
    </rPh>
    <phoneticPr fontId="5"/>
  </si>
  <si>
    <t>秘密保持等</t>
    <rPh sb="0" eb="2">
      <t>ヒミツ</t>
    </rPh>
    <rPh sb="2" eb="4">
      <t>ホジ</t>
    </rPh>
    <rPh sb="4" eb="5">
      <t>トウ</t>
    </rPh>
    <phoneticPr fontId="5"/>
  </si>
  <si>
    <t>　従業者および従業者であった者が、正当な理由なく、業務上知り得た利用者またはその家族の秘密を漏らすことのないよう必要な措置を講じていますか。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5"/>
  </si>
  <si>
    <t>　サービス担当者会議等において利用者もしくはその家族の個人情報を用いる場合の同意を書面により得ていますか（サービス提供開始時における包括的な同意で可）。</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phoneticPr fontId="5"/>
  </si>
  <si>
    <t>広告</t>
    <rPh sb="0" eb="2">
      <t>コウコク</t>
    </rPh>
    <phoneticPr fontId="5"/>
  </si>
  <si>
    <t>　虚偽または誇大な広告をしていませんか。</t>
    <rPh sb="1" eb="3">
      <t>キョギ</t>
    </rPh>
    <rPh sb="6" eb="8">
      <t>コダイ</t>
    </rPh>
    <rPh sb="9" eb="11">
      <t>コウコク</t>
    </rPh>
    <phoneticPr fontId="5"/>
  </si>
  <si>
    <t>苦情処理</t>
    <rPh sb="0" eb="2">
      <t>クジョウ</t>
    </rPh>
    <rPh sb="2" eb="4">
      <t>ショリ</t>
    </rPh>
    <phoneticPr fontId="5"/>
  </si>
  <si>
    <t>　利用者およびその家族からの苦情を受け付けるための仕組みを設けていますか。また苦情に関する市町村・国保連等の調査に協力し、指導助言に従って必要な改善を行っていますか。</t>
    <rPh sb="1" eb="4">
      <t>リヨウシャ</t>
    </rPh>
    <rPh sb="9" eb="11">
      <t>カゾク</t>
    </rPh>
    <rPh sb="14" eb="16">
      <t>クジョウ</t>
    </rPh>
    <rPh sb="17" eb="18">
      <t>ウ</t>
    </rPh>
    <rPh sb="19" eb="20">
      <t>ツ</t>
    </rPh>
    <rPh sb="25" eb="27">
      <t>シク</t>
    </rPh>
    <rPh sb="29" eb="30">
      <t>モウ</t>
    </rPh>
    <rPh sb="39" eb="41">
      <t>クジョウ</t>
    </rPh>
    <rPh sb="42" eb="43">
      <t>カン</t>
    </rPh>
    <rPh sb="45" eb="48">
      <t>シチョウソン</t>
    </rPh>
    <rPh sb="49" eb="52">
      <t>コクホレン</t>
    </rPh>
    <rPh sb="52" eb="53">
      <t>トウ</t>
    </rPh>
    <rPh sb="54" eb="56">
      <t>チョウサ</t>
    </rPh>
    <rPh sb="57" eb="59">
      <t>キョウリョク</t>
    </rPh>
    <rPh sb="61" eb="63">
      <t>シドウ</t>
    </rPh>
    <rPh sb="63" eb="65">
      <t>ジョゲン</t>
    </rPh>
    <rPh sb="66" eb="67">
      <t>シタガ</t>
    </rPh>
    <rPh sb="69" eb="71">
      <t>ヒツヨウ</t>
    </rPh>
    <rPh sb="72" eb="74">
      <t>カイゼン</t>
    </rPh>
    <rPh sb="75" eb="76">
      <t>オコナ</t>
    </rPh>
    <phoneticPr fontId="5"/>
  </si>
  <si>
    <t>苦情件数　　　　　：　月　　　　　件程度</t>
    <rPh sb="0" eb="2">
      <t>クジョウ</t>
    </rPh>
    <rPh sb="2" eb="4">
      <t>ケンスウ</t>
    </rPh>
    <rPh sb="11" eb="12">
      <t>ツキ</t>
    </rPh>
    <rPh sb="17" eb="18">
      <t>ケン</t>
    </rPh>
    <rPh sb="18" eb="20">
      <t>テイド</t>
    </rPh>
    <phoneticPr fontId="5"/>
  </si>
  <si>
    <t>苦情相談窓口の設置：　□有　・　□無</t>
    <rPh sb="0" eb="2">
      <t>クジョウ</t>
    </rPh>
    <rPh sb="2" eb="4">
      <t>ソウダン</t>
    </rPh>
    <rPh sb="4" eb="6">
      <t>マドグチ</t>
    </rPh>
    <rPh sb="7" eb="9">
      <t>セッチ</t>
    </rPh>
    <rPh sb="12" eb="13">
      <t>アリ</t>
    </rPh>
    <rPh sb="17" eb="18">
      <t>ナシ</t>
    </rPh>
    <phoneticPr fontId="5"/>
  </si>
  <si>
    <t>苦情窓口担当者　　：</t>
    <rPh sb="0" eb="2">
      <t>クジョウ</t>
    </rPh>
    <rPh sb="2" eb="4">
      <t>マドグチ</t>
    </rPh>
    <rPh sb="4" eb="7">
      <t>タントウシャ</t>
    </rPh>
    <phoneticPr fontId="5"/>
  </si>
  <si>
    <t>第三者委員の設置　：　□有　・　□無</t>
    <rPh sb="0" eb="3">
      <t>ダイサンシャ</t>
    </rPh>
    <rPh sb="3" eb="5">
      <t>イイン</t>
    </rPh>
    <rPh sb="6" eb="8">
      <t>セッチ</t>
    </rPh>
    <rPh sb="12" eb="13">
      <t>アリ</t>
    </rPh>
    <rPh sb="17" eb="18">
      <t>ナシ</t>
    </rPh>
    <phoneticPr fontId="5"/>
  </si>
  <si>
    <t>　苦情相談等の内容を記録・保存していますか。</t>
    <rPh sb="1" eb="3">
      <t>クジョウ</t>
    </rPh>
    <rPh sb="3" eb="5">
      <t>ソウダン</t>
    </rPh>
    <rPh sb="5" eb="6">
      <t>トウ</t>
    </rPh>
    <rPh sb="7" eb="9">
      <t>ナイヨウ</t>
    </rPh>
    <rPh sb="10" eb="12">
      <t>キロク</t>
    </rPh>
    <rPh sb="13" eb="15">
      <t>ホゾン</t>
    </rPh>
    <phoneticPr fontId="5"/>
  </si>
  <si>
    <t>苦情対応記録</t>
    <rPh sb="0" eb="2">
      <t>クジョウ</t>
    </rPh>
    <rPh sb="2" eb="4">
      <t>タイオウ</t>
    </rPh>
    <rPh sb="4" eb="6">
      <t>キロク</t>
    </rPh>
    <phoneticPr fontId="5"/>
  </si>
  <si>
    <t>事故発生時の対応</t>
    <rPh sb="0" eb="2">
      <t>ジコ</t>
    </rPh>
    <rPh sb="2" eb="4">
      <t>ハッセイ</t>
    </rPh>
    <rPh sb="4" eb="5">
      <t>ジ</t>
    </rPh>
    <rPh sb="6" eb="8">
      <t>タイオウ</t>
    </rPh>
    <phoneticPr fontId="5"/>
  </si>
  <si>
    <t>　事故が発生した場合は、市町村、当該利用者の家族、当該利用者に係る居宅介護支援事業者等に連絡を行うとともに、必要な措置を講じていますか。また、事故の状況や処置について記録していますか。</t>
    <rPh sb="1" eb="3">
      <t>ジコ</t>
    </rPh>
    <rPh sb="4" eb="6">
      <t>ハッセイ</t>
    </rPh>
    <rPh sb="8" eb="10">
      <t>バアイ</t>
    </rPh>
    <rPh sb="12" eb="15">
      <t>シチョウソン</t>
    </rPh>
    <rPh sb="16" eb="18">
      <t>トウガイ</t>
    </rPh>
    <rPh sb="18" eb="21">
      <t>リヨウシャ</t>
    </rPh>
    <rPh sb="22" eb="24">
      <t>カゾク</t>
    </rPh>
    <rPh sb="25" eb="27">
      <t>トウガイ</t>
    </rPh>
    <rPh sb="27" eb="30">
      <t>リヨウシャ</t>
    </rPh>
    <rPh sb="31" eb="32">
      <t>カカ</t>
    </rPh>
    <rPh sb="33" eb="35">
      <t>キョタク</t>
    </rPh>
    <rPh sb="35" eb="37">
      <t>カイゴ</t>
    </rPh>
    <rPh sb="37" eb="39">
      <t>シエン</t>
    </rPh>
    <rPh sb="39" eb="42">
      <t>ジギョウシャ</t>
    </rPh>
    <rPh sb="42" eb="43">
      <t>トウ</t>
    </rPh>
    <rPh sb="44" eb="46">
      <t>レンラク</t>
    </rPh>
    <rPh sb="47" eb="48">
      <t>オコナ</t>
    </rPh>
    <rPh sb="54" eb="56">
      <t>ヒツヨウ</t>
    </rPh>
    <rPh sb="57" eb="59">
      <t>ソチ</t>
    </rPh>
    <rPh sb="60" eb="61">
      <t>コウ</t>
    </rPh>
    <rPh sb="71" eb="73">
      <t>ジコ</t>
    </rPh>
    <rPh sb="74" eb="76">
      <t>ジョウキョウ</t>
    </rPh>
    <rPh sb="77" eb="79">
      <t>ショチ</t>
    </rPh>
    <rPh sb="83" eb="85">
      <t>キロク</t>
    </rPh>
    <phoneticPr fontId="5"/>
  </si>
  <si>
    <t>介護サービス提供中に利用者が死亡または負傷し、検査または治療のために保険医療機関を受診した場合は市町等に報告していますか。</t>
    <rPh sb="0" eb="2">
      <t>カイゴ</t>
    </rPh>
    <rPh sb="6" eb="9">
      <t>テイキョウチュウ</t>
    </rPh>
    <rPh sb="10" eb="13">
      <t>リヨウシャ</t>
    </rPh>
    <rPh sb="14" eb="16">
      <t>シボウ</t>
    </rPh>
    <rPh sb="19" eb="21">
      <t>フショウ</t>
    </rPh>
    <rPh sb="23" eb="25">
      <t>ケンサ</t>
    </rPh>
    <rPh sb="28" eb="30">
      <t>チリョウ</t>
    </rPh>
    <rPh sb="34" eb="36">
      <t>ホケン</t>
    </rPh>
    <rPh sb="36" eb="38">
      <t>イリョウ</t>
    </rPh>
    <rPh sb="38" eb="40">
      <t>キカン</t>
    </rPh>
    <rPh sb="41" eb="43">
      <t>ジュシン</t>
    </rPh>
    <rPh sb="45" eb="47">
      <t>バアイ</t>
    </rPh>
    <rPh sb="48" eb="49">
      <t>シ</t>
    </rPh>
    <rPh sb="49" eb="50">
      <t>マチ</t>
    </rPh>
    <rPh sb="50" eb="51">
      <t>トウ</t>
    </rPh>
    <rPh sb="52" eb="54">
      <t>ホウコク</t>
    </rPh>
    <phoneticPr fontId="5"/>
  </si>
  <si>
    <t>→</t>
    <phoneticPr fontId="5"/>
  </si>
  <si>
    <t>事故事例の有無　：　□有　・　□無</t>
    <rPh sb="0" eb="2">
      <t>ジコ</t>
    </rPh>
    <rPh sb="2" eb="4">
      <t>ジレイ</t>
    </rPh>
    <rPh sb="5" eb="7">
      <t>ウム</t>
    </rPh>
    <rPh sb="11" eb="12">
      <t>アリ</t>
    </rPh>
    <rPh sb="16" eb="17">
      <t>ナシ</t>
    </rPh>
    <phoneticPr fontId="5"/>
  </si>
  <si>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5"/>
  </si>
  <si>
    <t>損害賠償保険への加入：　□有　・　□無</t>
    <rPh sb="0" eb="2">
      <t>ソンガイ</t>
    </rPh>
    <rPh sb="2" eb="4">
      <t>バイショウ</t>
    </rPh>
    <rPh sb="4" eb="6">
      <t>ホケン</t>
    </rPh>
    <rPh sb="8" eb="10">
      <t>カニュウ</t>
    </rPh>
    <rPh sb="13" eb="14">
      <t>アリ</t>
    </rPh>
    <rPh sb="18" eb="19">
      <t>ナシ</t>
    </rPh>
    <phoneticPr fontId="5"/>
  </si>
  <si>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5"/>
  </si>
  <si>
    <t>通常規模型事業所</t>
    <rPh sb="0" eb="2">
      <t>ツウジョウ</t>
    </rPh>
    <rPh sb="2" eb="4">
      <t>キボ</t>
    </rPh>
    <rPh sb="4" eb="5">
      <t>カタ</t>
    </rPh>
    <rPh sb="5" eb="8">
      <t>ジギョウショ</t>
    </rPh>
    <phoneticPr fontId="6"/>
  </si>
  <si>
    <t>大規模型事業所(Ⅰ)</t>
    <rPh sb="0" eb="3">
      <t>ダイキボ</t>
    </rPh>
    <rPh sb="3" eb="4">
      <t>カタ</t>
    </rPh>
    <rPh sb="4" eb="7">
      <t>ジギョウショ</t>
    </rPh>
    <phoneticPr fontId="6"/>
  </si>
  <si>
    <t>大規模型事業所(Ⅱ)</t>
    <rPh sb="0" eb="3">
      <t>ダイキボ</t>
    </rPh>
    <rPh sb="3" eb="4">
      <t>カタ</t>
    </rPh>
    <rPh sb="4" eb="7">
      <t>ジギョウショ</t>
    </rPh>
    <phoneticPr fontId="6"/>
  </si>
  <si>
    <t>300人超～750人以下</t>
    <rPh sb="3" eb="4">
      <t>ニン</t>
    </rPh>
    <rPh sb="4" eb="5">
      <t>コ</t>
    </rPh>
    <rPh sb="9" eb="10">
      <t>ニン</t>
    </rPh>
    <rPh sb="10" eb="12">
      <t>イカ</t>
    </rPh>
    <phoneticPr fontId="5"/>
  </si>
  <si>
    <t>居宅内での介助</t>
    <rPh sb="0" eb="2">
      <t>キョタク</t>
    </rPh>
    <rPh sb="2" eb="3">
      <t>ナイ</t>
    </rPh>
    <rPh sb="5" eb="7">
      <t>カイジョ</t>
    </rPh>
    <phoneticPr fontId="6"/>
  </si>
  <si>
    <t>居宅サービス計画及び通所介護計画上の位置づけ</t>
    <rPh sb="0" eb="2">
      <t>キョタク</t>
    </rPh>
    <rPh sb="6" eb="8">
      <t>ケイカク</t>
    </rPh>
    <rPh sb="8" eb="9">
      <t>オヨ</t>
    </rPh>
    <rPh sb="10" eb="14">
      <t>デイ</t>
    </rPh>
    <rPh sb="14" eb="16">
      <t>ケイカク</t>
    </rPh>
    <rPh sb="16" eb="17">
      <t>ジョウ</t>
    </rPh>
    <rPh sb="18" eb="20">
      <t>イチ</t>
    </rPh>
    <phoneticPr fontId="6"/>
  </si>
  <si>
    <t>□</t>
    <phoneticPr fontId="6"/>
  </si>
  <si>
    <t>あり</t>
    <phoneticPr fontId="6"/>
  </si>
  <si>
    <t>居宅サービス計画、通所介護計画</t>
    <rPh sb="0" eb="2">
      <t>キョタク</t>
    </rPh>
    <rPh sb="6" eb="8">
      <t>ケイカク</t>
    </rPh>
    <rPh sb="9" eb="13">
      <t>デイ</t>
    </rPh>
    <rPh sb="13" eb="15">
      <t>ケイカク</t>
    </rPh>
    <phoneticPr fontId="6"/>
  </si>
  <si>
    <t>居宅内介助を適切に行うことができる人員</t>
    <rPh sb="0" eb="2">
      <t>キョタク</t>
    </rPh>
    <rPh sb="2" eb="3">
      <t>ナイ</t>
    </rPh>
    <rPh sb="3" eb="5">
      <t>カイジョ</t>
    </rPh>
    <rPh sb="6" eb="8">
      <t>テキセツ</t>
    </rPh>
    <rPh sb="9" eb="10">
      <t>オコナ</t>
    </rPh>
    <rPh sb="17" eb="19">
      <t>ジンイン</t>
    </rPh>
    <phoneticPr fontId="6"/>
  </si>
  <si>
    <t>満たす</t>
    <rPh sb="0" eb="1">
      <t>ミ</t>
    </rPh>
    <phoneticPr fontId="6"/>
  </si>
  <si>
    <t>１日につき３０分まで所要時間に上乗せ可能</t>
    <rPh sb="1" eb="2">
      <t>ニチ</t>
    </rPh>
    <rPh sb="7" eb="8">
      <t>フン</t>
    </rPh>
    <rPh sb="10" eb="12">
      <t>ショヨウ</t>
    </rPh>
    <rPh sb="12" eb="14">
      <t>ジカン</t>
    </rPh>
    <rPh sb="15" eb="17">
      <t>ウワノ</t>
    </rPh>
    <rPh sb="18" eb="20">
      <t>カノウ</t>
    </rPh>
    <phoneticPr fontId="6"/>
  </si>
  <si>
    <t>事例
なし</t>
    <rPh sb="0" eb="2">
      <t>ジレイ</t>
    </rPh>
    <phoneticPr fontId="5"/>
  </si>
  <si>
    <t>　サービス担当者会議等を通じて利用者の心身の状況等の把握に努めていますか。</t>
    <rPh sb="5" eb="8">
      <t>タントウシャ</t>
    </rPh>
    <rPh sb="8" eb="10">
      <t>カイギ</t>
    </rPh>
    <rPh sb="10" eb="11">
      <t>トウ</t>
    </rPh>
    <rPh sb="12" eb="13">
      <t>ツウ</t>
    </rPh>
    <rPh sb="15" eb="18">
      <t>リヨウシャ</t>
    </rPh>
    <rPh sb="19" eb="21">
      <t>シンシン</t>
    </rPh>
    <rPh sb="22" eb="24">
      <t>ジョウキョウ</t>
    </rPh>
    <rPh sb="24" eb="25">
      <t>トウ</t>
    </rPh>
    <rPh sb="26" eb="28">
      <t>ハアク</t>
    </rPh>
    <rPh sb="29" eb="30">
      <t>ツト</t>
    </rPh>
    <phoneticPr fontId="5"/>
  </si>
  <si>
    <t>【自然災害対策について】</t>
    <rPh sb="1" eb="3">
      <t>シゼン</t>
    </rPh>
    <rPh sb="3" eb="5">
      <t>サイガイ</t>
    </rPh>
    <rPh sb="5" eb="7">
      <t>タイサク</t>
    </rPh>
    <phoneticPr fontId="5"/>
  </si>
  <si>
    <t>Ｈ21.9.16健政推第377号「社会福祉施設等における防災対策について」</t>
    <phoneticPr fontId="5"/>
  </si>
  <si>
    <t xml:space="preserve">
□洪水ハザードマップ
□内水（浸水）ハザードマップ
□土砂災害ハザードマップ
□高潮ハザードマップ
□津波ハザードマップ</t>
    <phoneticPr fontId="5"/>
  </si>
  <si>
    <t>　事業所の所在する場所の災害（土砂災害、洪水、津波等）に対する危険性をハザードマップ等で確認し、具体的な計画（避難経路、避難先等）を立てていますか。</t>
    <rPh sb="1" eb="4">
      <t>ジギョウショ</t>
    </rPh>
    <rPh sb="5" eb="7">
      <t>ショザイ</t>
    </rPh>
    <rPh sb="9" eb="11">
      <t>バショ</t>
    </rPh>
    <rPh sb="12" eb="14">
      <t>サイガイ</t>
    </rPh>
    <rPh sb="15" eb="17">
      <t>ドシャ</t>
    </rPh>
    <rPh sb="17" eb="19">
      <t>サイガイ</t>
    </rPh>
    <rPh sb="20" eb="22">
      <t>コウズイ</t>
    </rPh>
    <rPh sb="23" eb="25">
      <t>ツナミ</t>
    </rPh>
    <rPh sb="25" eb="26">
      <t>トウ</t>
    </rPh>
    <rPh sb="28" eb="29">
      <t>タイ</t>
    </rPh>
    <rPh sb="31" eb="34">
      <t>キケンセイ</t>
    </rPh>
    <rPh sb="42" eb="43">
      <t>トウ</t>
    </rPh>
    <rPh sb="44" eb="46">
      <t>カクニン</t>
    </rPh>
    <rPh sb="48" eb="51">
      <t>グタイテキ</t>
    </rPh>
    <rPh sb="52" eb="54">
      <t>ケイカク</t>
    </rPh>
    <rPh sb="55" eb="57">
      <t>ヒナン</t>
    </rPh>
    <rPh sb="57" eb="59">
      <t>ケイロ</t>
    </rPh>
    <rPh sb="60" eb="63">
      <t>ヒナンサキ</t>
    </rPh>
    <rPh sb="63" eb="64">
      <t>トウ</t>
    </rPh>
    <rPh sb="66" eb="67">
      <t>タ</t>
    </rPh>
    <phoneticPr fontId="5"/>
  </si>
  <si>
    <t>　自然災害を想定し、定期的に避難、救出その他必要な訓練（年１回以上）を行っていますか。</t>
    <rPh sb="1" eb="3">
      <t>シゼン</t>
    </rPh>
    <rPh sb="3" eb="5">
      <t>サイガイ</t>
    </rPh>
    <rPh sb="6" eb="8">
      <t>ソウテイ</t>
    </rPh>
    <rPh sb="10" eb="13">
      <t>テイキテキ</t>
    </rPh>
    <rPh sb="14" eb="16">
      <t>ヒナン</t>
    </rPh>
    <rPh sb="17" eb="19">
      <t>キュウシュツ</t>
    </rPh>
    <rPh sb="21" eb="22">
      <t>タ</t>
    </rPh>
    <rPh sb="22" eb="24">
      <t>ヒツヨウ</t>
    </rPh>
    <rPh sb="25" eb="27">
      <t>クンレン</t>
    </rPh>
    <rPh sb="28" eb="29">
      <t>ネン</t>
    </rPh>
    <rPh sb="30" eb="33">
      <t>カイイジョウ</t>
    </rPh>
    <rPh sb="35" eb="36">
      <t>オコナ</t>
    </rPh>
    <phoneticPr fontId="5"/>
  </si>
  <si>
    <t>【防犯対策について】</t>
    <rPh sb="1" eb="3">
      <t>ボウハン</t>
    </rPh>
    <rPh sb="3" eb="5">
      <t>タイサク</t>
    </rPh>
    <phoneticPr fontId="5"/>
  </si>
  <si>
    <t>Ｈ28.9.8健政推第76号「社会福祉施設等の防犯対策点検マニュアルについて」</t>
    <phoneticPr fontId="5"/>
  </si>
  <si>
    <t>　不審者対応訓練を行っていますか。</t>
    <rPh sb="1" eb="4">
      <t>フシンシャ</t>
    </rPh>
    <rPh sb="4" eb="6">
      <t>タイオウ</t>
    </rPh>
    <rPh sb="6" eb="8">
      <t>クンレン</t>
    </rPh>
    <rPh sb="9" eb="10">
      <t>オコナ</t>
    </rPh>
    <phoneticPr fontId="5"/>
  </si>
  <si>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phoneticPr fontId="5"/>
  </si>
  <si>
    <t>就業規則等</t>
    <rPh sb="0" eb="2">
      <t>シュウギョウ</t>
    </rPh>
    <rPh sb="2" eb="4">
      <t>キソク</t>
    </rPh>
    <rPh sb="4" eb="5">
      <t>トウ</t>
    </rPh>
    <phoneticPr fontId="5"/>
  </si>
  <si>
    <t>　安全管理責任者を選定し、防犯対策マニュアルを作成してますか。
　　　</t>
    <rPh sb="1" eb="3">
      <t>アンゼン</t>
    </rPh>
    <rPh sb="3" eb="5">
      <t>カンリ</t>
    </rPh>
    <rPh sb="5" eb="8">
      <t>セキニンシャ</t>
    </rPh>
    <rPh sb="9" eb="11">
      <t>センテイ</t>
    </rPh>
    <rPh sb="13" eb="15">
      <t>ボウハン</t>
    </rPh>
    <rPh sb="15" eb="17">
      <t>タイサク</t>
    </rPh>
    <rPh sb="23" eb="25">
      <t>サクセイ</t>
    </rPh>
    <phoneticPr fontId="5"/>
  </si>
  <si>
    <t>防犯対策マニュアル　　　　有　　無</t>
    <rPh sb="0" eb="2">
      <t>ボウハン</t>
    </rPh>
    <rPh sb="2" eb="4">
      <t>タイサク</t>
    </rPh>
    <rPh sb="13" eb="14">
      <t>アリ</t>
    </rPh>
    <rPh sb="16" eb="17">
      <t>ナ</t>
    </rPh>
    <phoneticPr fontId="5"/>
  </si>
  <si>
    <t>安全管理責任者
【職種　　　　　氏名　　　　　　　　】</t>
    <rPh sb="0" eb="2">
      <t>アンゼン</t>
    </rPh>
    <rPh sb="2" eb="4">
      <t>カンリ</t>
    </rPh>
    <rPh sb="9" eb="11">
      <t>ショクシュ</t>
    </rPh>
    <phoneticPr fontId="5"/>
  </si>
  <si>
    <t xml:space="preserve">個別機能訓練計画書
</t>
    <phoneticPr fontId="6"/>
  </si>
  <si>
    <t>実施時間、訓練内容、担当者等の記録</t>
    <phoneticPr fontId="6"/>
  </si>
  <si>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5"/>
  </si>
  <si>
    <t>５　前12月間に法令違反し、罰金以上の刑</t>
    <rPh sb="14" eb="16">
      <t>バッキン</t>
    </rPh>
    <rPh sb="16" eb="18">
      <t>イジョウ</t>
    </rPh>
    <rPh sb="19" eb="20">
      <t>ケイ</t>
    </rPh>
    <phoneticPr fontId="5"/>
  </si>
  <si>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5"/>
  </si>
  <si>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5"/>
  </si>
  <si>
    <t xml:space="preserve">(周知方法を具体的に記入)
</t>
    <phoneticPr fontId="5"/>
  </si>
  <si>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2" eb="23">
      <t>サ</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5"/>
  </si>
  <si>
    <t>□</t>
    <phoneticPr fontId="5"/>
  </si>
  <si>
    <t>該当</t>
    <rPh sb="0" eb="2">
      <t>ガイトウ</t>
    </rPh>
    <phoneticPr fontId="5"/>
  </si>
  <si>
    <t>あり</t>
    <phoneticPr fontId="5"/>
  </si>
  <si>
    <t>個別機能訓練計画（アセスメント結果を含む）</t>
    <rPh sb="0" eb="2">
      <t>コベツ</t>
    </rPh>
    <rPh sb="2" eb="4">
      <t>キノウ</t>
    </rPh>
    <rPh sb="4" eb="6">
      <t>クンレン</t>
    </rPh>
    <rPh sb="15" eb="17">
      <t>ケッカ</t>
    </rPh>
    <rPh sb="18" eb="19">
      <t>フク</t>
    </rPh>
    <phoneticPr fontId="5"/>
  </si>
  <si>
    <t>b 評価対象利用期間の最初の月の時点で、初回の要介護・要支援認定があった月から起算して１２月以内であった者が１５％以下であること</t>
    <rPh sb="2" eb="4">
      <t>ヒョウカ</t>
    </rPh>
    <rPh sb="4" eb="6">
      <t>タイショウ</t>
    </rPh>
    <rPh sb="6" eb="8">
      <t>リヨウ</t>
    </rPh>
    <rPh sb="8" eb="10">
      <t>キカン</t>
    </rPh>
    <rPh sb="11" eb="13">
      <t>サイショ</t>
    </rPh>
    <rPh sb="14" eb="15">
      <t>ツキ</t>
    </rPh>
    <rPh sb="16" eb="18">
      <t>ジテン</t>
    </rPh>
    <rPh sb="20" eb="22">
      <t>ショカイ</t>
    </rPh>
    <rPh sb="23" eb="24">
      <t>ヨウ</t>
    </rPh>
    <rPh sb="24" eb="26">
      <t>カイゴ</t>
    </rPh>
    <rPh sb="27" eb="30">
      <t>ヨウシエン</t>
    </rPh>
    <rPh sb="30" eb="32">
      <t>ニンテイ</t>
    </rPh>
    <rPh sb="36" eb="37">
      <t>ツキ</t>
    </rPh>
    <rPh sb="39" eb="41">
      <t>キサン</t>
    </rPh>
    <rPh sb="45" eb="46">
      <t>ガツ</t>
    </rPh>
    <rPh sb="46" eb="48">
      <t>イナイ</t>
    </rPh>
    <rPh sb="52" eb="53">
      <t>モノ</t>
    </rPh>
    <rPh sb="57" eb="59">
      <t>イカ</t>
    </rPh>
    <phoneticPr fontId="6"/>
  </si>
  <si>
    <t>d cの要件を満たす者のうちADL利得が上位８５％（端数切り上げ）の者について、各々のADL利得が０より大きければ１、０より小さければ－１、０ならば０として合計したものが、０以上であること</t>
    <rPh sb="4" eb="5">
      <t>ヨウ</t>
    </rPh>
    <rPh sb="5" eb="6">
      <t>ケン</t>
    </rPh>
    <rPh sb="7" eb="8">
      <t>ミ</t>
    </rPh>
    <rPh sb="10" eb="11">
      <t>モノ</t>
    </rPh>
    <rPh sb="17" eb="19">
      <t>リトク</t>
    </rPh>
    <rPh sb="20" eb="22">
      <t>ジョウイ</t>
    </rPh>
    <rPh sb="26" eb="28">
      <t>ハスウ</t>
    </rPh>
    <rPh sb="28" eb="29">
      <t>キ</t>
    </rPh>
    <rPh sb="30" eb="31">
      <t>ア</t>
    </rPh>
    <rPh sb="34" eb="35">
      <t>モノ</t>
    </rPh>
    <rPh sb="40" eb="42">
      <t>オノオノ</t>
    </rPh>
    <rPh sb="46" eb="48">
      <t>リトク</t>
    </rPh>
    <rPh sb="52" eb="53">
      <t>オオ</t>
    </rPh>
    <rPh sb="62" eb="63">
      <t>チイ</t>
    </rPh>
    <rPh sb="78" eb="80">
      <t>ゴウケイ</t>
    </rPh>
    <rPh sb="87" eb="89">
      <t>イジョウ</t>
    </rPh>
    <phoneticPr fontId="6"/>
  </si>
  <si>
    <t>□</t>
    <phoneticPr fontId="5"/>
  </si>
  <si>
    <t>２０名以上</t>
    <rPh sb="2" eb="3">
      <t>メイ</t>
    </rPh>
    <rPh sb="3" eb="5">
      <t>イジョウ</t>
    </rPh>
    <phoneticPr fontId="6"/>
  </si>
  <si>
    <t>１５％以上</t>
    <rPh sb="3" eb="5">
      <t>イジョウ</t>
    </rPh>
    <phoneticPr fontId="6"/>
  </si>
  <si>
    <t>１５％以下</t>
    <rPh sb="3" eb="5">
      <t>イカ</t>
    </rPh>
    <phoneticPr fontId="6"/>
  </si>
  <si>
    <t>９０％以上</t>
    <rPh sb="3" eb="5">
      <t>イジョウ</t>
    </rPh>
    <phoneticPr fontId="6"/>
  </si>
  <si>
    <t>合計０以上</t>
    <rPh sb="0" eb="2">
      <t>ゴウケイ</t>
    </rPh>
    <rPh sb="3" eb="5">
      <t>イジョウ</t>
    </rPh>
    <phoneticPr fontId="6"/>
  </si>
  <si>
    <t>□</t>
    <phoneticPr fontId="6"/>
  </si>
  <si>
    <t>□</t>
    <phoneticPr fontId="6"/>
  </si>
  <si>
    <t>実施</t>
    <phoneticPr fontId="6"/>
  </si>
  <si>
    <t>８時間以上９時間未満のサービス提供</t>
    <rPh sb="1" eb="3">
      <t>ジカン</t>
    </rPh>
    <rPh sb="3" eb="5">
      <t>イジョウ</t>
    </rPh>
    <rPh sb="6" eb="8">
      <t>ジカン</t>
    </rPh>
    <rPh sb="8" eb="10">
      <t>ミマン</t>
    </rPh>
    <rPh sb="15" eb="17">
      <t>テイキョウ</t>
    </rPh>
    <phoneticPr fontId="6"/>
  </si>
  <si>
    <t>該当</t>
    <phoneticPr fontId="6"/>
  </si>
  <si>
    <t>地域に貢献する活動（地域交流の場の提供、認知症カフェ等）を実施</t>
    <rPh sb="0" eb="2">
      <t>チイキ</t>
    </rPh>
    <rPh sb="3" eb="5">
      <t>コウケン</t>
    </rPh>
    <rPh sb="7" eb="9">
      <t>カツドウ</t>
    </rPh>
    <rPh sb="10" eb="12">
      <t>チイキ</t>
    </rPh>
    <rPh sb="12" eb="14">
      <t>コウリュウ</t>
    </rPh>
    <rPh sb="15" eb="16">
      <t>バ</t>
    </rPh>
    <rPh sb="17" eb="19">
      <t>テイキョウ</t>
    </rPh>
    <rPh sb="20" eb="22">
      <t>ニンチ</t>
    </rPh>
    <rPh sb="22" eb="23">
      <t>ショウ</t>
    </rPh>
    <rPh sb="26" eb="27">
      <t>トウ</t>
    </rPh>
    <rPh sb="29" eb="31">
      <t>ジッシ</t>
    </rPh>
    <phoneticPr fontId="6"/>
  </si>
  <si>
    <t>□</t>
    <phoneticPr fontId="6"/>
  </si>
  <si>
    <t>生活相談員配置等加算
　　　 【+13単位/日】</t>
    <rPh sb="2" eb="5">
      <t>ソウダンイン</t>
    </rPh>
    <rPh sb="5" eb="7">
      <t>ハイチ</t>
    </rPh>
    <rPh sb="7" eb="8">
      <t>トウ</t>
    </rPh>
    <rPh sb="22" eb="23">
      <t>ニチ</t>
    </rPh>
    <phoneticPr fontId="5"/>
  </si>
  <si>
    <t>障害福祉制度の事業所が、要介護者へデイサービスを行う場合</t>
    <rPh sb="0" eb="2">
      <t>ショウガイ</t>
    </rPh>
    <rPh sb="1" eb="2">
      <t>ホショウ</t>
    </rPh>
    <rPh sb="2" eb="4">
      <t>フクシ</t>
    </rPh>
    <rPh sb="4" eb="6">
      <t>セイド</t>
    </rPh>
    <rPh sb="7" eb="9">
      <t>ジギョウ</t>
    </rPh>
    <rPh sb="9" eb="10">
      <t>ショ</t>
    </rPh>
    <rPh sb="12" eb="13">
      <t>ヨウ</t>
    </rPh>
    <rPh sb="13" eb="15">
      <t>カイゴ</t>
    </rPh>
    <rPh sb="15" eb="16">
      <t>シャ</t>
    </rPh>
    <rPh sb="24" eb="25">
      <t>オコナ</t>
    </rPh>
    <rPh sb="26" eb="28">
      <t>バアイ</t>
    </rPh>
    <phoneticPr fontId="6"/>
  </si>
  <si>
    <t>生活介護、自立訓練、児童発達支援、放課後等デイサービスの指定を受けた事業所</t>
    <rPh sb="0" eb="2">
      <t>セイカツ</t>
    </rPh>
    <rPh sb="2" eb="4">
      <t>カイゴ</t>
    </rPh>
    <rPh sb="5" eb="7">
      <t>ジリツ</t>
    </rPh>
    <rPh sb="7" eb="9">
      <t>クンレン</t>
    </rPh>
    <rPh sb="10" eb="12">
      <t>ジドウ</t>
    </rPh>
    <rPh sb="12" eb="14">
      <t>ハッタツ</t>
    </rPh>
    <rPh sb="14" eb="16">
      <t>シエン</t>
    </rPh>
    <rPh sb="17" eb="20">
      <t>ホウカゴ</t>
    </rPh>
    <rPh sb="20" eb="21">
      <t>トウ</t>
    </rPh>
    <rPh sb="28" eb="30">
      <t>シテイ</t>
    </rPh>
    <rPh sb="31" eb="32">
      <t>ウ</t>
    </rPh>
    <rPh sb="34" eb="37">
      <t>ジギョウショ</t>
    </rPh>
    <phoneticPr fontId="6"/>
  </si>
  <si>
    <t xml:space="preserve">介護職員処遇改善加算（Ⅱ）
　　　　 【*43/1000】
</t>
    <phoneticPr fontId="5"/>
  </si>
  <si>
    <t xml:space="preserve">介護職員処遇改善加算（Ⅲ）
　　　　 【*23/1000】
</t>
    <phoneticPr fontId="5"/>
  </si>
  <si>
    <t>栄養スクリーニング又は栄養スクリーニング・アセスメント・モニタリング(参考様式)</t>
    <rPh sb="0" eb="2">
      <t>エイヨウ</t>
    </rPh>
    <rPh sb="9" eb="10">
      <t>マタ</t>
    </rPh>
    <rPh sb="11" eb="13">
      <t>エイヨウ</t>
    </rPh>
    <rPh sb="35" eb="37">
      <t>サンコウ</t>
    </rPh>
    <rPh sb="37" eb="39">
      <t>ヨウシキ</t>
    </rPh>
    <phoneticPr fontId="6"/>
  </si>
  <si>
    <t>※ただし、管理栄養士が配置されていない場合は、介護職員等が栄養スクリーニングの結果を記録しても差し支えない</t>
    <rPh sb="5" eb="7">
      <t>カンリ</t>
    </rPh>
    <rPh sb="7" eb="10">
      <t>エイヨウシ</t>
    </rPh>
    <rPh sb="11" eb="13">
      <t>ハイチ</t>
    </rPh>
    <rPh sb="19" eb="21">
      <t>バアイ</t>
    </rPh>
    <rPh sb="23" eb="25">
      <t>カイゴ</t>
    </rPh>
    <rPh sb="25" eb="27">
      <t>ショクイン</t>
    </rPh>
    <rPh sb="27" eb="28">
      <t>トウ</t>
    </rPh>
    <rPh sb="29" eb="31">
      <t>エイヨウ</t>
    </rPh>
    <rPh sb="39" eb="41">
      <t>ケッカ</t>
    </rPh>
    <rPh sb="42" eb="44">
      <t>キロク</t>
    </rPh>
    <rPh sb="47" eb="48">
      <t>サ</t>
    </rPh>
    <rPh sb="49" eb="50">
      <t>ツカ</t>
    </rPh>
    <phoneticPr fontId="6"/>
  </si>
  <si>
    <t>栄養スクリーニング(参考様式)</t>
    <rPh sb="0" eb="2">
      <t>エイヨウ</t>
    </rPh>
    <rPh sb="10" eb="12">
      <t>サンコウ</t>
    </rPh>
    <rPh sb="12" eb="14">
      <t>ヨウシキ</t>
    </rPh>
    <phoneticPr fontId="6"/>
  </si>
  <si>
    <t>管理栄養士は、栄養スクリーニングを踏まえ、利用者毎に解決すべき課題を把握(栄養アセスメント)</t>
    <rPh sb="0" eb="2">
      <t>カンリ</t>
    </rPh>
    <rPh sb="2" eb="5">
      <t>エイヨウシ</t>
    </rPh>
    <rPh sb="7" eb="9">
      <t>エイヨウ</t>
    </rPh>
    <rPh sb="17" eb="18">
      <t>フ</t>
    </rPh>
    <rPh sb="21" eb="24">
      <t>リヨウシャ</t>
    </rPh>
    <rPh sb="24" eb="25">
      <t>ゴト</t>
    </rPh>
    <rPh sb="26" eb="28">
      <t>カイケツ</t>
    </rPh>
    <rPh sb="31" eb="33">
      <t>カダイ</t>
    </rPh>
    <rPh sb="34" eb="36">
      <t>ハアク</t>
    </rPh>
    <rPh sb="37" eb="39">
      <t>エイヨウ</t>
    </rPh>
    <phoneticPr fontId="6"/>
  </si>
  <si>
    <t>利用者等に対する計画の説明及び同意の有無</t>
    <phoneticPr fontId="6"/>
  </si>
  <si>
    <t>管理栄養士は、通所サービスでの食事の提供に当たっては、給食業務の実際の責任者(管理栄養士、栄養士、調理師等)としての役割を担う者に対して、計画に基づいて個別対応した食事の提供ができるように説明及び指導(委託給食の場合は、委託業者の管理栄養士等と連携)</t>
    <rPh sb="0" eb="2">
      <t>カンリ</t>
    </rPh>
    <rPh sb="2" eb="5">
      <t>エイヨウシ</t>
    </rPh>
    <rPh sb="7" eb="9">
      <t>ツウショ</t>
    </rPh>
    <rPh sb="15" eb="17">
      <t>ショクジ</t>
    </rPh>
    <rPh sb="18" eb="20">
      <t>テイキョウ</t>
    </rPh>
    <rPh sb="21" eb="22">
      <t>ア</t>
    </rPh>
    <rPh sb="27" eb="29">
      <t>キュウショク</t>
    </rPh>
    <rPh sb="29" eb="31">
      <t>ギョウム</t>
    </rPh>
    <rPh sb="32" eb="34">
      <t>ジッサイ</t>
    </rPh>
    <rPh sb="35" eb="38">
      <t>セキニンシャ</t>
    </rPh>
    <rPh sb="39" eb="41">
      <t>カンリ</t>
    </rPh>
    <rPh sb="41" eb="44">
      <t>エイヨウシ</t>
    </rPh>
    <rPh sb="58" eb="60">
      <t>ヤクワリ</t>
    </rPh>
    <rPh sb="61" eb="62">
      <t>ニナ</t>
    </rPh>
    <rPh sb="63" eb="64">
      <t>モノ</t>
    </rPh>
    <rPh sb="65" eb="66">
      <t>タイ</t>
    </rPh>
    <rPh sb="69" eb="71">
      <t>ケイカク</t>
    </rPh>
    <rPh sb="72" eb="73">
      <t>モト</t>
    </rPh>
    <rPh sb="76" eb="78">
      <t>コベツ</t>
    </rPh>
    <rPh sb="78" eb="80">
      <t>タイオウ</t>
    </rPh>
    <rPh sb="82" eb="84">
      <t>ショクジ</t>
    </rPh>
    <rPh sb="85" eb="87">
      <t>テイキョウ</t>
    </rPh>
    <rPh sb="94" eb="96">
      <t>セツメイ</t>
    </rPh>
    <rPh sb="96" eb="97">
      <t>オヨ</t>
    </rPh>
    <rPh sb="98" eb="100">
      <t>シドウ</t>
    </rPh>
    <rPh sb="101" eb="103">
      <t>イタク</t>
    </rPh>
    <rPh sb="103" eb="105">
      <t>キュウショク</t>
    </rPh>
    <rPh sb="106" eb="108">
      <t>バアイ</t>
    </rPh>
    <rPh sb="110" eb="112">
      <t>イタク</t>
    </rPh>
    <rPh sb="112" eb="114">
      <t>ギョウシャ</t>
    </rPh>
    <rPh sb="115" eb="117">
      <t>カンリ</t>
    </rPh>
    <rPh sb="117" eb="120">
      <t>エイヨウシ</t>
    </rPh>
    <rPh sb="120" eb="121">
      <t>トウ</t>
    </rPh>
    <rPh sb="122" eb="124">
      <t>レンケイ</t>
    </rPh>
    <phoneticPr fontId="6"/>
  </si>
  <si>
    <t>栄養ケア提供経過記録
サービスの提供の記録</t>
    <rPh sb="16" eb="18">
      <t>テイキョウ</t>
    </rPh>
    <rPh sb="19" eb="21">
      <t>キロク</t>
    </rPh>
    <phoneticPr fontId="6"/>
  </si>
  <si>
    <t>□</t>
    <phoneticPr fontId="5"/>
  </si>
  <si>
    <t>３月毎に実施</t>
    <rPh sb="1" eb="2">
      <t>ツキ</t>
    </rPh>
    <rPh sb="2" eb="3">
      <t>ゴト</t>
    </rPh>
    <rPh sb="4" eb="6">
      <t>ジッシ</t>
    </rPh>
    <phoneticPr fontId="5"/>
  </si>
  <si>
    <t>栄養スクリーニング・アセスメント・モニタリング(参考様式)</t>
    <phoneticPr fontId="6"/>
  </si>
  <si>
    <t>栄養スクリーニング・アセスメント・モニタリング(参考様式)</t>
    <phoneticPr fontId="5"/>
  </si>
  <si>
    <t>３月ごとに実施</t>
    <phoneticPr fontId="6"/>
  </si>
  <si>
    <t>計画の変更が必要な場合には、管理栄養士は、居宅介護支援専門員に計画の変更を提案し、担当者会議等において計画の変更を実施するとともに、利用者又は家族へ説明し同意</t>
    <rPh sb="0" eb="2">
      <t>ケイカク</t>
    </rPh>
    <rPh sb="3" eb="5">
      <t>ヘンコウ</t>
    </rPh>
    <rPh sb="6" eb="8">
      <t>ヒツヨウ</t>
    </rPh>
    <rPh sb="9" eb="11">
      <t>バアイ</t>
    </rPh>
    <rPh sb="14" eb="16">
      <t>カンリ</t>
    </rPh>
    <rPh sb="16" eb="19">
      <t>エイヨウシ</t>
    </rPh>
    <rPh sb="21" eb="23">
      <t>キョタク</t>
    </rPh>
    <rPh sb="23" eb="25">
      <t>カイゴ</t>
    </rPh>
    <rPh sb="25" eb="27">
      <t>シエン</t>
    </rPh>
    <rPh sb="27" eb="30">
      <t>センモンイン</t>
    </rPh>
    <rPh sb="31" eb="33">
      <t>ケイカク</t>
    </rPh>
    <rPh sb="34" eb="36">
      <t>ヘンコウ</t>
    </rPh>
    <rPh sb="37" eb="39">
      <t>テイアン</t>
    </rPh>
    <rPh sb="41" eb="44">
      <t>タントウシャ</t>
    </rPh>
    <rPh sb="44" eb="46">
      <t>カイギ</t>
    </rPh>
    <rPh sb="46" eb="47">
      <t>トウ</t>
    </rPh>
    <rPh sb="51" eb="53">
      <t>ケイカク</t>
    </rPh>
    <rPh sb="54" eb="56">
      <t>ヘンコウ</t>
    </rPh>
    <rPh sb="57" eb="59">
      <t>ジッシ</t>
    </rPh>
    <rPh sb="66" eb="69">
      <t>リヨウシャ</t>
    </rPh>
    <rPh sb="69" eb="70">
      <t>マタ</t>
    </rPh>
    <rPh sb="71" eb="73">
      <t>カゾク</t>
    </rPh>
    <rPh sb="74" eb="76">
      <t>セツメイ</t>
    </rPh>
    <rPh sb="77" eb="79">
      <t>ドウイ</t>
    </rPh>
    <phoneticPr fontId="6"/>
  </si>
  <si>
    <t>利用者の終了時には、総合的な評価を行い、その結果を利用者又は家族に説明、必要に応じて関係機関との連携を図る</t>
    <rPh sb="0" eb="3">
      <t>リヨウシャ</t>
    </rPh>
    <rPh sb="4" eb="7">
      <t>シュウリョウジ</t>
    </rPh>
    <rPh sb="10" eb="13">
      <t>ソウゴウテキ</t>
    </rPh>
    <rPh sb="14" eb="16">
      <t>ヒョウカ</t>
    </rPh>
    <rPh sb="17" eb="18">
      <t>オコナ</t>
    </rPh>
    <rPh sb="22" eb="24">
      <t>ケッカ</t>
    </rPh>
    <rPh sb="25" eb="28">
      <t>リヨウシャ</t>
    </rPh>
    <rPh sb="28" eb="29">
      <t>マタ</t>
    </rPh>
    <rPh sb="30" eb="32">
      <t>カゾク</t>
    </rPh>
    <rPh sb="33" eb="35">
      <t>セツメイ</t>
    </rPh>
    <rPh sb="36" eb="38">
      <t>ヒツヨウ</t>
    </rPh>
    <rPh sb="39" eb="40">
      <t>オウ</t>
    </rPh>
    <rPh sb="42" eb="44">
      <t>カンケイ</t>
    </rPh>
    <rPh sb="44" eb="46">
      <t>キカン</t>
    </rPh>
    <rPh sb="48" eb="50">
      <t>レンケイ</t>
    </rPh>
    <rPh sb="51" eb="52">
      <t>ハカ</t>
    </rPh>
    <phoneticPr fontId="6"/>
  </si>
  <si>
    <t>管理栄養士等は、栄養ケア提供の主な経過を記録(栄養補給の状況や内容の変更、栄養食事相談の実施内容、課題解決に向けた関連職種のケアの状況等)</t>
    <rPh sb="5" eb="6">
      <t>トウ</t>
    </rPh>
    <rPh sb="8" eb="10">
      <t>エイヨウ</t>
    </rPh>
    <rPh sb="12" eb="14">
      <t>テイキョウ</t>
    </rPh>
    <rPh sb="15" eb="16">
      <t>オモ</t>
    </rPh>
    <rPh sb="17" eb="19">
      <t>ケイカ</t>
    </rPh>
    <rPh sb="20" eb="22">
      <t>キロク</t>
    </rPh>
    <rPh sb="23" eb="25">
      <t>エイヨウ</t>
    </rPh>
    <rPh sb="25" eb="27">
      <t>ホキュウ</t>
    </rPh>
    <rPh sb="28" eb="30">
      <t>ジョウキョウ</t>
    </rPh>
    <rPh sb="31" eb="33">
      <t>ナイヨウ</t>
    </rPh>
    <rPh sb="34" eb="36">
      <t>ヘンコウ</t>
    </rPh>
    <rPh sb="37" eb="39">
      <t>エイヨウ</t>
    </rPh>
    <rPh sb="39" eb="41">
      <t>ショクジ</t>
    </rPh>
    <rPh sb="41" eb="43">
      <t>ソウダン</t>
    </rPh>
    <rPh sb="44" eb="46">
      <t>ジッシ</t>
    </rPh>
    <rPh sb="46" eb="48">
      <t>ナイヨウ</t>
    </rPh>
    <rPh sb="49" eb="51">
      <t>カダイ</t>
    </rPh>
    <rPh sb="51" eb="53">
      <t>カイケツ</t>
    </rPh>
    <rPh sb="54" eb="55">
      <t>ム</t>
    </rPh>
    <rPh sb="57" eb="59">
      <t>カンレン</t>
    </rPh>
    <rPh sb="59" eb="61">
      <t>ショクシュ</t>
    </rPh>
    <rPh sb="65" eb="67">
      <t>ジョウキョウ</t>
    </rPh>
    <rPh sb="67" eb="68">
      <t>トウ</t>
    </rPh>
    <phoneticPr fontId="6"/>
  </si>
  <si>
    <t>栄養ケア計画に基づいて栄養食事相談等サービス実施</t>
    <rPh sb="0" eb="2">
      <t>エイヨウ</t>
    </rPh>
    <rPh sb="4" eb="6">
      <t>ケイカク</t>
    </rPh>
    <rPh sb="7" eb="8">
      <t>モト</t>
    </rPh>
    <rPh sb="11" eb="13">
      <t>エイヨウ</t>
    </rPh>
    <rPh sb="13" eb="15">
      <t>ショクジ</t>
    </rPh>
    <rPh sb="15" eb="17">
      <t>ソウダン</t>
    </rPh>
    <rPh sb="17" eb="18">
      <t>トウ</t>
    </rPh>
    <rPh sb="22" eb="24">
      <t>ジッシ</t>
    </rPh>
    <phoneticPr fontId="6"/>
  </si>
  <si>
    <t>管理栄養士又は関連職種は、体重等の栄養状態の改善状況、栄養補給量等をモニタリングし、総合的な評価判定を行う</t>
    <rPh sb="0" eb="2">
      <t>カンリ</t>
    </rPh>
    <rPh sb="2" eb="5">
      <t>エイヨウシ</t>
    </rPh>
    <rPh sb="5" eb="6">
      <t>マタ</t>
    </rPh>
    <rPh sb="7" eb="9">
      <t>カンレン</t>
    </rPh>
    <rPh sb="9" eb="11">
      <t>ショクシュ</t>
    </rPh>
    <rPh sb="13" eb="15">
      <t>タイジュウ</t>
    </rPh>
    <rPh sb="15" eb="16">
      <t>トウ</t>
    </rPh>
    <rPh sb="17" eb="19">
      <t>エイヨウ</t>
    </rPh>
    <rPh sb="19" eb="21">
      <t>ジョウタイ</t>
    </rPh>
    <rPh sb="22" eb="24">
      <t>カイゼン</t>
    </rPh>
    <rPh sb="24" eb="26">
      <t>ジョウキョウ</t>
    </rPh>
    <rPh sb="27" eb="29">
      <t>エイヨウ</t>
    </rPh>
    <rPh sb="29" eb="31">
      <t>ホキュウ</t>
    </rPh>
    <rPh sb="31" eb="32">
      <t>リョウ</t>
    </rPh>
    <rPh sb="32" eb="33">
      <t>トウ</t>
    </rPh>
    <rPh sb="42" eb="45">
      <t>ソウゴウテキ</t>
    </rPh>
    <rPh sb="46" eb="48">
      <t>ヒョウカ</t>
    </rPh>
    <rPh sb="48" eb="50">
      <t>ハンテイ</t>
    </rPh>
    <rPh sb="51" eb="52">
      <t>オコナ</t>
    </rPh>
    <phoneticPr fontId="5"/>
  </si>
  <si>
    <t>３月毎に実施</t>
    <rPh sb="2" eb="3">
      <t>ゴト</t>
    </rPh>
    <phoneticPr fontId="6"/>
  </si>
  <si>
    <t>低栄養状態のリスクやモニタリングの結果は、３月毎に介護支援専門員や主治医に対し情報提供</t>
    <rPh sb="0" eb="1">
      <t>テイ</t>
    </rPh>
    <rPh sb="1" eb="3">
      <t>エイヨウ</t>
    </rPh>
    <rPh sb="3" eb="5">
      <t>ジョウタイ</t>
    </rPh>
    <rPh sb="17" eb="19">
      <t>ケッカ</t>
    </rPh>
    <rPh sb="22" eb="23">
      <t>ツキ</t>
    </rPh>
    <rPh sb="23" eb="24">
      <t>ゴト</t>
    </rPh>
    <rPh sb="25" eb="27">
      <t>カイゴ</t>
    </rPh>
    <rPh sb="27" eb="29">
      <t>シエン</t>
    </rPh>
    <rPh sb="29" eb="32">
      <t>センモンイン</t>
    </rPh>
    <rPh sb="33" eb="36">
      <t>シュジイ</t>
    </rPh>
    <rPh sb="37" eb="38">
      <t>タイ</t>
    </rPh>
    <rPh sb="39" eb="41">
      <t>ジョウホウ</t>
    </rPh>
    <rPh sb="41" eb="43">
      <t>テイキョウ</t>
    </rPh>
    <phoneticPr fontId="6"/>
  </si>
  <si>
    <t>おおむね３月ごとの評価の結果、現在も低栄養状態にある利用者に該当する者であって、栄養改善の効果が期待できる場合、３月を超えて継続的に栄養改善サービスを提供可</t>
    <rPh sb="5" eb="6">
      <t>ツキ</t>
    </rPh>
    <rPh sb="9" eb="11">
      <t>ヒョウカ</t>
    </rPh>
    <rPh sb="12" eb="14">
      <t>ケッカ</t>
    </rPh>
    <rPh sb="15" eb="17">
      <t>ゲンザイ</t>
    </rPh>
    <rPh sb="18" eb="19">
      <t>テイ</t>
    </rPh>
    <rPh sb="19" eb="21">
      <t>エイヨウ</t>
    </rPh>
    <rPh sb="21" eb="23">
      <t>ジョウタイ</t>
    </rPh>
    <rPh sb="26" eb="29">
      <t>リヨウシャ</t>
    </rPh>
    <rPh sb="30" eb="32">
      <t>ガイトウ</t>
    </rPh>
    <rPh sb="34" eb="35">
      <t>モノ</t>
    </rPh>
    <rPh sb="40" eb="42">
      <t>エイヨウ</t>
    </rPh>
    <rPh sb="42" eb="44">
      <t>カイゼン</t>
    </rPh>
    <rPh sb="45" eb="47">
      <t>コウカ</t>
    </rPh>
    <rPh sb="48" eb="50">
      <t>キタイ</t>
    </rPh>
    <rPh sb="53" eb="55">
      <t>バアイ</t>
    </rPh>
    <rPh sb="57" eb="58">
      <t>ツキ</t>
    </rPh>
    <rPh sb="59" eb="60">
      <t>コ</t>
    </rPh>
    <rPh sb="62" eb="64">
      <t>ケイゾク</t>
    </rPh>
    <rPh sb="64" eb="65">
      <t>テキ</t>
    </rPh>
    <rPh sb="66" eb="68">
      <t>エイヨウ</t>
    </rPh>
    <rPh sb="68" eb="70">
      <t>カイゼン</t>
    </rPh>
    <rPh sb="75" eb="77">
      <t>テイキョウ</t>
    </rPh>
    <rPh sb="77" eb="78">
      <t>カ</t>
    </rPh>
    <phoneticPr fontId="6"/>
  </si>
  <si>
    <t>算定していない</t>
    <rPh sb="0" eb="2">
      <t>サンテイ</t>
    </rPh>
    <phoneticPr fontId="6"/>
  </si>
  <si>
    <t>個別機能訓練計画には、利用者ごとに、目標、実施時間、実施方法等の内容を記載</t>
    <rPh sb="0" eb="2">
      <t>コベツ</t>
    </rPh>
    <rPh sb="2" eb="4">
      <t>キノウ</t>
    </rPh>
    <rPh sb="4" eb="6">
      <t>クンレン</t>
    </rPh>
    <rPh sb="6" eb="8">
      <t>ケイカク</t>
    </rPh>
    <rPh sb="11" eb="14">
      <t>リヨウシャ</t>
    </rPh>
    <rPh sb="18" eb="20">
      <t>モクヒョウ</t>
    </rPh>
    <rPh sb="21" eb="23">
      <t>ジッシ</t>
    </rPh>
    <rPh sb="23" eb="25">
      <t>ジカン</t>
    </rPh>
    <rPh sb="26" eb="28">
      <t>ジッシ</t>
    </rPh>
    <rPh sb="28" eb="30">
      <t>ホウホウ</t>
    </rPh>
    <rPh sb="30" eb="31">
      <t>トウ</t>
    </rPh>
    <rPh sb="32" eb="34">
      <t>ナイヨウ</t>
    </rPh>
    <rPh sb="35" eb="37">
      <t>キサイ</t>
    </rPh>
    <phoneticPr fontId="5"/>
  </si>
  <si>
    <t>目標については、利用者又は家族の意向及び介護支援専門員の意見も踏まえ策定するとともに、利用者の意欲の向上に繋がるよう、段階的な目標を設定するなど具体的に設定</t>
    <rPh sb="8" eb="11">
      <t>リヨウシャ</t>
    </rPh>
    <rPh sb="11" eb="12">
      <t>マタ</t>
    </rPh>
    <rPh sb="13" eb="15">
      <t>カゾク</t>
    </rPh>
    <rPh sb="16" eb="18">
      <t>イコウ</t>
    </rPh>
    <rPh sb="18" eb="19">
      <t>オヨ</t>
    </rPh>
    <phoneticPr fontId="6"/>
  </si>
  <si>
    <t>機能訓練に関する記録は、利用者ごとに保管され、常に機能訓練指導員等により閲覧が可能</t>
    <rPh sb="0" eb="2">
      <t>キノウ</t>
    </rPh>
    <rPh sb="2" eb="4">
      <t>クンレン</t>
    </rPh>
    <rPh sb="5" eb="6">
      <t>カン</t>
    </rPh>
    <rPh sb="8" eb="10">
      <t>キロク</t>
    </rPh>
    <rPh sb="12" eb="15">
      <t>リヨウシャ</t>
    </rPh>
    <rPh sb="18" eb="20">
      <t>ホカン</t>
    </rPh>
    <rPh sb="23" eb="24">
      <t>ツネ</t>
    </rPh>
    <rPh sb="25" eb="27">
      <t>キノウ</t>
    </rPh>
    <rPh sb="27" eb="29">
      <t>クンレン</t>
    </rPh>
    <rPh sb="29" eb="32">
      <t>シドウイン</t>
    </rPh>
    <rPh sb="32" eb="33">
      <t>トウ</t>
    </rPh>
    <rPh sb="36" eb="38">
      <t>エツラン</t>
    </rPh>
    <rPh sb="39" eb="41">
      <t>カノウ</t>
    </rPh>
    <phoneticPr fontId="6"/>
  </si>
  <si>
    <t>実施時間、訓練内容、
担当者等の記録</t>
    <phoneticPr fontId="6"/>
  </si>
  <si>
    <t>各月における評価内容や目標の達成度合いについて、機能訓練指導員等が、利用者又は家族及びＰＴ等に報告・相談し、必要に応じて利用者等の意向を確認の上、ＰＴ等から必要な助言を得た上で、利用者のＡＤＬ及びＩＡＤＬの改善状況を踏まえた目標の見直しや訓練内容の変更など適切な対応</t>
    <rPh sb="0" eb="2">
      <t>カクゲツ</t>
    </rPh>
    <rPh sb="6" eb="8">
      <t>ヒョウカ</t>
    </rPh>
    <rPh sb="8" eb="10">
      <t>ナイヨウ</t>
    </rPh>
    <rPh sb="11" eb="13">
      <t>モクヒョウ</t>
    </rPh>
    <rPh sb="14" eb="16">
      <t>タッセイ</t>
    </rPh>
    <rPh sb="16" eb="18">
      <t>ドア</t>
    </rPh>
    <rPh sb="24" eb="32">
      <t>キノウクンレンシドウイントウ</t>
    </rPh>
    <rPh sb="34" eb="37">
      <t>リヨウシャ</t>
    </rPh>
    <rPh sb="37" eb="38">
      <t>マタ</t>
    </rPh>
    <rPh sb="39" eb="41">
      <t>カゾク</t>
    </rPh>
    <rPh sb="41" eb="42">
      <t>オヨ</t>
    </rPh>
    <rPh sb="45" eb="46">
      <t>トウ</t>
    </rPh>
    <rPh sb="47" eb="49">
      <t>ホウコク</t>
    </rPh>
    <rPh sb="50" eb="52">
      <t>ソウダン</t>
    </rPh>
    <rPh sb="54" eb="56">
      <t>ヒツヨウ</t>
    </rPh>
    <rPh sb="57" eb="58">
      <t>オウ</t>
    </rPh>
    <rPh sb="60" eb="63">
      <t>リヨウシャ</t>
    </rPh>
    <rPh sb="63" eb="64">
      <t>トウ</t>
    </rPh>
    <rPh sb="65" eb="67">
      <t>イコウ</t>
    </rPh>
    <rPh sb="68" eb="70">
      <t>カクニン</t>
    </rPh>
    <rPh sb="71" eb="72">
      <t>ウエ</t>
    </rPh>
    <rPh sb="75" eb="76">
      <t>トウ</t>
    </rPh>
    <rPh sb="78" eb="80">
      <t>ヒツヨウ</t>
    </rPh>
    <rPh sb="81" eb="83">
      <t>ジョゲン</t>
    </rPh>
    <rPh sb="84" eb="85">
      <t>エ</t>
    </rPh>
    <rPh sb="86" eb="87">
      <t>ウエ</t>
    </rPh>
    <rPh sb="89" eb="92">
      <t>リヨウシャ</t>
    </rPh>
    <rPh sb="96" eb="97">
      <t>オヨ</t>
    </rPh>
    <rPh sb="103" eb="105">
      <t>カイゼン</t>
    </rPh>
    <rPh sb="105" eb="107">
      <t>ジョウキョウ</t>
    </rPh>
    <rPh sb="108" eb="109">
      <t>フ</t>
    </rPh>
    <rPh sb="112" eb="114">
      <t>モクヒョウ</t>
    </rPh>
    <rPh sb="115" eb="117">
      <t>ミナオ</t>
    </rPh>
    <rPh sb="119" eb="121">
      <t>クンレン</t>
    </rPh>
    <rPh sb="121" eb="123">
      <t>ナイヨウ</t>
    </rPh>
    <rPh sb="124" eb="126">
      <t>ヘンコウ</t>
    </rPh>
    <rPh sb="128" eb="130">
      <t>テキセツ</t>
    </rPh>
    <rPh sb="131" eb="133">
      <t>タイオウ</t>
    </rPh>
    <phoneticPr fontId="6"/>
  </si>
  <si>
    <t>c 評価対象利用期間の最初の月と、当該最初の月から起算して６月目に、事業所の機能訓練指導員がBarthel Indexを測定しており、その結果がそれぞれの月ごとに厚労省に報告されている者が９０％以上であること</t>
    <rPh sb="2" eb="4">
      <t>ヒョウカ</t>
    </rPh>
    <rPh sb="4" eb="6">
      <t>タイショウ</t>
    </rPh>
    <rPh sb="6" eb="8">
      <t>リヨウ</t>
    </rPh>
    <rPh sb="8" eb="10">
      <t>キカン</t>
    </rPh>
    <rPh sb="11" eb="13">
      <t>サイショ</t>
    </rPh>
    <rPh sb="14" eb="15">
      <t>ツキ</t>
    </rPh>
    <rPh sb="17" eb="18">
      <t>トウ</t>
    </rPh>
    <rPh sb="18" eb="19">
      <t>ガイ</t>
    </rPh>
    <rPh sb="19" eb="21">
      <t>サイショ</t>
    </rPh>
    <rPh sb="22" eb="23">
      <t>ツキ</t>
    </rPh>
    <rPh sb="25" eb="27">
      <t>キサン</t>
    </rPh>
    <rPh sb="30" eb="31">
      <t>ガツ</t>
    </rPh>
    <rPh sb="31" eb="32">
      <t>メ</t>
    </rPh>
    <rPh sb="34" eb="37">
      <t>ジギョウショ</t>
    </rPh>
    <rPh sb="38" eb="40">
      <t>キノウ</t>
    </rPh>
    <rPh sb="40" eb="42">
      <t>クンレン</t>
    </rPh>
    <rPh sb="42" eb="45">
      <t>シドウイン</t>
    </rPh>
    <rPh sb="60" eb="62">
      <t>ソクテイ</t>
    </rPh>
    <rPh sb="69" eb="71">
      <t>ケッカ</t>
    </rPh>
    <rPh sb="77" eb="78">
      <t>ツキ</t>
    </rPh>
    <rPh sb="81" eb="84">
      <t>コウロウショウ</t>
    </rPh>
    <rPh sb="85" eb="87">
      <t>ホウコク</t>
    </rPh>
    <rPh sb="92" eb="93">
      <t>モノ</t>
    </rPh>
    <rPh sb="97" eb="99">
      <t>イジョウ</t>
    </rPh>
    <phoneticPr fontId="6"/>
  </si>
  <si>
    <t>①総数が２０名以上</t>
    <rPh sb="1" eb="3">
      <t>ソウスウ</t>
    </rPh>
    <rPh sb="6" eb="7">
      <t>メイ</t>
    </rPh>
    <rPh sb="7" eb="9">
      <t>イジョウ</t>
    </rPh>
    <phoneticPr fontId="6"/>
  </si>
  <si>
    <t>②①について、以下の要件を満たす</t>
    <rPh sb="7" eb="9">
      <t>イカ</t>
    </rPh>
    <rPh sb="10" eb="12">
      <t>ヨウケン</t>
    </rPh>
    <rPh sb="13" eb="14">
      <t>ミ</t>
    </rPh>
    <phoneticPr fontId="6"/>
  </si>
  <si>
    <t>評価対象期間に連続して６月以上利用した期間のある要介護者(5時間以上の算定回数が主な者)の集団について、以下の要件を満たす</t>
    <rPh sb="0" eb="2">
      <t>ヒョウカ</t>
    </rPh>
    <rPh sb="2" eb="4">
      <t>タイショウ</t>
    </rPh>
    <rPh sb="4" eb="6">
      <t>キカン</t>
    </rPh>
    <rPh sb="7" eb="9">
      <t>レンゾク</t>
    </rPh>
    <rPh sb="12" eb="13">
      <t>ガツ</t>
    </rPh>
    <rPh sb="13" eb="15">
      <t>イジョウ</t>
    </rPh>
    <rPh sb="15" eb="17">
      <t>リヨウ</t>
    </rPh>
    <rPh sb="19" eb="21">
      <t>キカン</t>
    </rPh>
    <rPh sb="24" eb="25">
      <t>ヨウ</t>
    </rPh>
    <rPh sb="25" eb="27">
      <t>カイゴ</t>
    </rPh>
    <rPh sb="27" eb="28">
      <t>シャ</t>
    </rPh>
    <rPh sb="30" eb="32">
      <t>ジカン</t>
    </rPh>
    <rPh sb="32" eb="34">
      <t>イジョウ</t>
    </rPh>
    <rPh sb="35" eb="37">
      <t>サンテイ</t>
    </rPh>
    <rPh sb="37" eb="39">
      <t>カイスウ</t>
    </rPh>
    <rPh sb="40" eb="41">
      <t>オモ</t>
    </rPh>
    <rPh sb="42" eb="43">
      <t>モノ</t>
    </rPh>
    <rPh sb="45" eb="47">
      <t>シュウダン</t>
    </rPh>
    <rPh sb="52" eb="54">
      <t>イカ</t>
    </rPh>
    <rPh sb="55" eb="57">
      <t>ヨウケン</t>
    </rPh>
    <rPh sb="58" eb="59">
      <t>ミ</t>
    </rPh>
    <phoneticPr fontId="6"/>
  </si>
  <si>
    <t>３月ごとに利用者の居宅を訪問し、利用者の居宅の生活状況を確認した上で、利用者または家族への個別機能訓練計画の内容・評価や進捗状況等を説明、記録</t>
    <phoneticPr fontId="6"/>
  </si>
  <si>
    <t>７　(一)、(二)、(三)のいずれにも適合</t>
    <rPh sb="11" eb="12">
      <t>３</t>
    </rPh>
    <phoneticPr fontId="5"/>
  </si>
  <si>
    <t>７　(一)、(二)のいずれにも適合</t>
    <phoneticPr fontId="5"/>
  </si>
  <si>
    <t>７　(一)、(二)のいずれかに適合</t>
    <phoneticPr fontId="5"/>
  </si>
  <si>
    <t xml:space="preserve">特別事情届出書
</t>
    <rPh sb="0" eb="2">
      <t>トクベツ</t>
    </rPh>
    <rPh sb="2" eb="4">
      <t>ジジョウ</t>
    </rPh>
    <rPh sb="4" eb="7">
      <t>トドケデショ</t>
    </rPh>
    <phoneticPr fontId="5"/>
  </si>
  <si>
    <r>
      <t>９</t>
    </r>
    <r>
      <rPr>
        <sz val="10"/>
        <rFont val="ＭＳ ゴシック"/>
        <family val="3"/>
        <charset val="128"/>
      </rPr>
      <t>（経営悪化等の理由により、賃金水準を引き下げた上で賃金改善を行う場合）特別事情届出書の作成、労使の合意、届出</t>
    </r>
    <rPh sb="2" eb="4">
      <t>ケイエイ</t>
    </rPh>
    <rPh sb="4" eb="6">
      <t>アッカ</t>
    </rPh>
    <rPh sb="6" eb="7">
      <t>トウ</t>
    </rPh>
    <rPh sb="8" eb="10">
      <t>リユウ</t>
    </rPh>
    <rPh sb="14" eb="16">
      <t>チンギン</t>
    </rPh>
    <rPh sb="16" eb="18">
      <t>スイジュン</t>
    </rPh>
    <rPh sb="19" eb="20">
      <t>ヒ</t>
    </rPh>
    <rPh sb="21" eb="22">
      <t>サ</t>
    </rPh>
    <rPh sb="24" eb="25">
      <t>ウエ</t>
    </rPh>
    <rPh sb="26" eb="28">
      <t>チンギン</t>
    </rPh>
    <rPh sb="28" eb="30">
      <t>カイゼン</t>
    </rPh>
    <rPh sb="31" eb="32">
      <t>オコナ</t>
    </rPh>
    <rPh sb="33" eb="35">
      <t>バアイ</t>
    </rPh>
    <rPh sb="36" eb="38">
      <t>トクベツ</t>
    </rPh>
    <rPh sb="38" eb="40">
      <t>ジジョウ</t>
    </rPh>
    <rPh sb="40" eb="43">
      <t>トドケデショ</t>
    </rPh>
    <rPh sb="44" eb="46">
      <t>サクセイ</t>
    </rPh>
    <rPh sb="47" eb="49">
      <t>ロウシ</t>
    </rPh>
    <rPh sb="50" eb="52">
      <t>ゴウイ</t>
    </rPh>
    <rPh sb="53" eb="55">
      <t>トドケデ</t>
    </rPh>
    <phoneticPr fontId="5"/>
  </si>
  <si>
    <t>a 評価対象利用期間の最初の月において要介護度が３、４または５である利用者が１５％以上含まれること</t>
    <rPh sb="2" eb="4">
      <t>ヒョウカ</t>
    </rPh>
    <rPh sb="4" eb="6">
      <t>タイショウ</t>
    </rPh>
    <rPh sb="6" eb="8">
      <t>リヨウ</t>
    </rPh>
    <rPh sb="8" eb="10">
      <t>キカン</t>
    </rPh>
    <rPh sb="11" eb="13">
      <t>サイショ</t>
    </rPh>
    <rPh sb="14" eb="15">
      <t>ツキ</t>
    </rPh>
    <rPh sb="19" eb="20">
      <t>ヨウ</t>
    </rPh>
    <rPh sb="20" eb="22">
      <t>カイゴ</t>
    </rPh>
    <rPh sb="22" eb="23">
      <t>ド</t>
    </rPh>
    <rPh sb="34" eb="37">
      <t>リヨウシャ</t>
    </rPh>
    <rPh sb="41" eb="43">
      <t>イジョウ</t>
    </rPh>
    <rPh sb="43" eb="44">
      <t>フク</t>
    </rPh>
    <phoneticPr fontId="6"/>
  </si>
  <si>
    <t>共生型通所介護を行う時間帯を通じて生活相談員を配置した日</t>
    <rPh sb="0" eb="2">
      <t>キョウセイ</t>
    </rPh>
    <rPh sb="2" eb="3">
      <t>ガタ</t>
    </rPh>
    <rPh sb="3" eb="5">
      <t>ツウショ</t>
    </rPh>
    <rPh sb="5" eb="7">
      <t>カイゴ</t>
    </rPh>
    <rPh sb="8" eb="9">
      <t>オコナ</t>
    </rPh>
    <rPh sb="10" eb="13">
      <t>ジカンタイ</t>
    </rPh>
    <rPh sb="14" eb="15">
      <t>ツウ</t>
    </rPh>
    <rPh sb="17" eb="19">
      <t>セイカツ</t>
    </rPh>
    <rPh sb="19" eb="22">
      <t>ソウダンイン</t>
    </rPh>
    <rPh sb="23" eb="25">
      <t>ハイチ</t>
    </rPh>
    <rPh sb="27" eb="28">
      <t>ヒ</t>
    </rPh>
    <phoneticPr fontId="6"/>
  </si>
  <si>
    <t>訪問リハビリテーション若しくは通所リハビリテーションを実施している事業所又はリハビリテーションを実施する医療提供施設（許可病床数200床未満又は当該病院を中心に半径四キロ以内に診療所がないものに限る）のＰＴ・ＯＴ・ＳＴ・医師（理学療法士等）が、通所介護事業所を訪問</t>
    <rPh sb="70" eb="71">
      <t>マタ</t>
    </rPh>
    <rPh sb="72" eb="74">
      <t>トウガイ</t>
    </rPh>
    <rPh sb="74" eb="76">
      <t>ビョウイン</t>
    </rPh>
    <rPh sb="77" eb="79">
      <t>チュウシン</t>
    </rPh>
    <rPh sb="80" eb="82">
      <t>ハンケイ</t>
    </rPh>
    <rPh sb="82" eb="83">
      <t>４</t>
    </rPh>
    <rPh sb="85" eb="87">
      <t>イナイ</t>
    </rPh>
    <rPh sb="88" eb="91">
      <t>シンリョウジョ</t>
    </rPh>
    <rPh sb="97" eb="98">
      <t>カギ</t>
    </rPh>
    <rPh sb="113" eb="115">
      <t>リガク</t>
    </rPh>
    <rPh sb="115" eb="118">
      <t>リョウホウシ</t>
    </rPh>
    <rPh sb="118" eb="119">
      <t>トウ</t>
    </rPh>
    <rPh sb="122" eb="124">
      <t>ツウショ</t>
    </rPh>
    <rPh sb="124" eb="126">
      <t>カイゴ</t>
    </rPh>
    <rPh sb="126" eb="129">
      <t>ジギョウショ</t>
    </rPh>
    <rPh sb="130" eb="132">
      <t>ホウモン</t>
    </rPh>
    <phoneticPr fontId="6"/>
  </si>
  <si>
    <t>理学療法士等と通所介護事業所の機能訓練指導員等が共同して、アセスメント、利用者の身体の状況等の評価及び個別機能訓練計画を作成
※その際、理学療法士等は、機能訓練指導員等に対し、日常生活の留意点、介護の工夫等に関する助言を行うこと</t>
    <rPh sb="0" eb="2">
      <t>リガク</t>
    </rPh>
    <rPh sb="7" eb="9">
      <t>ツウショ</t>
    </rPh>
    <rPh sb="9" eb="11">
      <t>カイゴ</t>
    </rPh>
    <rPh sb="11" eb="14">
      <t>ジギョウショ</t>
    </rPh>
    <rPh sb="15" eb="17">
      <t>キノウ</t>
    </rPh>
    <rPh sb="17" eb="19">
      <t>クンレン</t>
    </rPh>
    <rPh sb="19" eb="22">
      <t>シドウイン</t>
    </rPh>
    <rPh sb="22" eb="23">
      <t>トウ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6" eb="67">
      <t>サイ</t>
    </rPh>
    <rPh sb="68" eb="70">
      <t>リガク</t>
    </rPh>
    <rPh sb="70" eb="73">
      <t>リョウホウシ</t>
    </rPh>
    <rPh sb="73" eb="74">
      <t>トウ</t>
    </rPh>
    <rPh sb="76" eb="78">
      <t>キノウ</t>
    </rPh>
    <rPh sb="78" eb="80">
      <t>クンレン</t>
    </rPh>
    <rPh sb="80" eb="83">
      <t>シドウイン</t>
    </rPh>
    <rPh sb="83" eb="84">
      <t>トウ</t>
    </rPh>
    <rPh sb="85" eb="86">
      <t>タイ</t>
    </rPh>
    <rPh sb="88" eb="90">
      <t>ニチジョウ</t>
    </rPh>
    <rPh sb="90" eb="92">
      <t>セイカツ</t>
    </rPh>
    <rPh sb="93" eb="96">
      <t>リュウイテン</t>
    </rPh>
    <rPh sb="97" eb="99">
      <t>カイゴ</t>
    </rPh>
    <rPh sb="100" eb="102">
      <t>クフウ</t>
    </rPh>
    <rPh sb="102" eb="103">
      <t>トウ</t>
    </rPh>
    <rPh sb="104" eb="105">
      <t>カン</t>
    </rPh>
    <rPh sb="107" eb="109">
      <t>ジョゲン</t>
    </rPh>
    <rPh sb="110" eb="111">
      <t>オコナ</t>
    </rPh>
    <phoneticPr fontId="5"/>
  </si>
  <si>
    <t>本来的な介護保険事業所の基準を満たしていないため、本来報酬単価と区分</t>
    <rPh sb="0" eb="2">
      <t>ホンライ</t>
    </rPh>
    <rPh sb="2" eb="3">
      <t>テキ</t>
    </rPh>
    <rPh sb="4" eb="6">
      <t>カイゴ</t>
    </rPh>
    <rPh sb="6" eb="8">
      <t>ホケン</t>
    </rPh>
    <rPh sb="8" eb="10">
      <t>ジギョウ</t>
    </rPh>
    <rPh sb="10" eb="11">
      <t>ショ</t>
    </rPh>
    <rPh sb="12" eb="14">
      <t>キジュン</t>
    </rPh>
    <rPh sb="15" eb="16">
      <t>ミ</t>
    </rPh>
    <rPh sb="25" eb="27">
      <t>ホンライ</t>
    </rPh>
    <rPh sb="27" eb="29">
      <t>ホウシュウ</t>
    </rPh>
    <rPh sb="29" eb="31">
      <t>タンカ</t>
    </rPh>
    <rPh sb="32" eb="34">
      <t>クブン</t>
    </rPh>
    <phoneticPr fontId="6"/>
  </si>
  <si>
    <t>管理栄養士(外部との連携を含む)と主治の医師、歯科医師、看護師、居宅介護支援専門員その他の職種(関連職種)が行う体制を整備</t>
    <rPh sb="0" eb="2">
      <t>カンリ</t>
    </rPh>
    <rPh sb="2" eb="5">
      <t>エイヨウシ</t>
    </rPh>
    <rPh sb="6" eb="8">
      <t>ガイブ</t>
    </rPh>
    <rPh sb="10" eb="12">
      <t>レンケイ</t>
    </rPh>
    <rPh sb="13" eb="14">
      <t>フク</t>
    </rPh>
    <rPh sb="17" eb="19">
      <t>ヌシハル</t>
    </rPh>
    <rPh sb="20" eb="22">
      <t>イシ</t>
    </rPh>
    <rPh sb="23" eb="25">
      <t>シカ</t>
    </rPh>
    <rPh sb="25" eb="27">
      <t>イシ</t>
    </rPh>
    <rPh sb="28" eb="30">
      <t>カンゴ</t>
    </rPh>
    <rPh sb="30" eb="31">
      <t>シ</t>
    </rPh>
    <rPh sb="32" eb="34">
      <t>キョタク</t>
    </rPh>
    <rPh sb="34" eb="36">
      <t>カイゴ</t>
    </rPh>
    <rPh sb="36" eb="38">
      <t>シエン</t>
    </rPh>
    <rPh sb="38" eb="41">
      <t>センモンイン</t>
    </rPh>
    <rPh sb="43" eb="44">
      <t>タ</t>
    </rPh>
    <rPh sb="45" eb="47">
      <t>ショクシュ</t>
    </rPh>
    <rPh sb="48" eb="50">
      <t>カンレン</t>
    </rPh>
    <rPh sb="50" eb="52">
      <t>ショクシュ</t>
    </rPh>
    <rPh sb="54" eb="55">
      <t>オコナ</t>
    </rPh>
    <rPh sb="56" eb="58">
      <t>タイセイ</t>
    </rPh>
    <rPh sb="59" eb="61">
      <t>セイビ</t>
    </rPh>
    <phoneticPr fontId="6"/>
  </si>
  <si>
    <t>管理栄養士は、利用開始時に、低栄養状態のリスクを把握する(栄養スクリーニング)</t>
    <rPh sb="0" eb="2">
      <t>カンリ</t>
    </rPh>
    <rPh sb="2" eb="5">
      <t>エイヨウシ</t>
    </rPh>
    <rPh sb="7" eb="9">
      <t>リヨウ</t>
    </rPh>
    <rPh sb="9" eb="11">
      <t>カイシ</t>
    </rPh>
    <rPh sb="11" eb="12">
      <t>ジ</t>
    </rPh>
    <rPh sb="14" eb="15">
      <t>テイ</t>
    </rPh>
    <rPh sb="15" eb="17">
      <t>エイヨウ</t>
    </rPh>
    <rPh sb="17" eb="19">
      <t>ジョウタイ</t>
    </rPh>
    <rPh sb="24" eb="26">
      <t>ハアク</t>
    </rPh>
    <rPh sb="29" eb="31">
      <t>エイヨウ</t>
    </rPh>
    <phoneticPr fontId="6"/>
  </si>
  <si>
    <t>低栄養状態にある利用者又はそのおそれのある利用者</t>
    <rPh sb="0" eb="1">
      <t>テイ</t>
    </rPh>
    <rPh sb="1" eb="3">
      <t>エイヨウ</t>
    </rPh>
    <rPh sb="3" eb="5">
      <t>ジョウタイ</t>
    </rPh>
    <rPh sb="8" eb="11">
      <t>リヨウシャ</t>
    </rPh>
    <rPh sb="11" eb="12">
      <t>マタ</t>
    </rPh>
    <rPh sb="21" eb="24">
      <t>リヨウシャ</t>
    </rPh>
    <phoneticPr fontId="6"/>
  </si>
  <si>
    <t>管理栄養士は、アセスメントに基づいて、ⅰ)栄養補給ⅱ)栄養食事相談ⅲ)課題解決のための関連職種の分担等について、看護職員、介護職員、生活相談員等と共同して、栄養ケア計画を作成</t>
    <rPh sb="14" eb="15">
      <t>モト</t>
    </rPh>
    <rPh sb="21" eb="23">
      <t>エイヨウ</t>
    </rPh>
    <rPh sb="23" eb="25">
      <t>ホキュウ</t>
    </rPh>
    <rPh sb="27" eb="29">
      <t>エイヨウ</t>
    </rPh>
    <rPh sb="29" eb="31">
      <t>ショクジ</t>
    </rPh>
    <rPh sb="31" eb="33">
      <t>ソウダン</t>
    </rPh>
    <rPh sb="35" eb="37">
      <t>カダイ</t>
    </rPh>
    <rPh sb="37" eb="39">
      <t>カイケツ</t>
    </rPh>
    <rPh sb="43" eb="45">
      <t>カンレン</t>
    </rPh>
    <rPh sb="45" eb="47">
      <t>ショクシュ</t>
    </rPh>
    <rPh sb="48" eb="50">
      <t>ブンタン</t>
    </rPh>
    <rPh sb="50" eb="51">
      <t>トウ</t>
    </rPh>
    <rPh sb="56" eb="58">
      <t>カンゴ</t>
    </rPh>
    <rPh sb="58" eb="60">
      <t>ショクイン</t>
    </rPh>
    <rPh sb="61" eb="63">
      <t>カイゴ</t>
    </rPh>
    <rPh sb="63" eb="65">
      <t>ショクイン</t>
    </rPh>
    <rPh sb="66" eb="68">
      <t>セイカツ</t>
    </rPh>
    <rPh sb="68" eb="71">
      <t>ソウダンイン</t>
    </rPh>
    <rPh sb="71" eb="72">
      <t>トウ</t>
    </rPh>
    <rPh sb="73" eb="75">
      <t>キョウドウ</t>
    </rPh>
    <rPh sb="78" eb="80">
      <t>エイヨウ</t>
    </rPh>
    <rPh sb="82" eb="84">
      <t>ケイカク</t>
    </rPh>
    <rPh sb="85" eb="87">
      <t>サクセイ</t>
    </rPh>
    <phoneticPr fontId="6"/>
  </si>
  <si>
    <t>栄養状態の把握(体重測定)</t>
    <phoneticPr fontId="5"/>
  </si>
  <si>
    <t>１月毎に実施</t>
    <rPh sb="1" eb="2">
      <t>ツキ</t>
    </rPh>
    <rPh sb="2" eb="3">
      <t>ゴト</t>
    </rPh>
    <rPh sb="4" eb="6">
      <t>ジッシ</t>
    </rPh>
    <phoneticPr fontId="5"/>
  </si>
  <si>
    <t xml:space="preserve">介護職員処遇改善加算（Ⅰ）
　　　　 【*59/1000】
</t>
    <phoneticPr fontId="5"/>
  </si>
  <si>
    <t>８～９時間の前後に行う日常生活上の世話</t>
    <phoneticPr fontId="6"/>
  </si>
  <si>
    <t>個別機能訓練に関する記録は、利用者ごとに保管され、常に機能訓練指導員等により閲覧が可能</t>
    <phoneticPr fontId="6"/>
  </si>
  <si>
    <t>個別機能訓練に関する記録は、利用者ごとに保管され、常に機能訓練指導員等により閲覧が可能</t>
    <rPh sb="14" eb="17">
      <t>リヨウシャ</t>
    </rPh>
    <rPh sb="25" eb="26">
      <t>ツネ</t>
    </rPh>
    <rPh sb="27" eb="35">
      <t>キノウクンレンシドウイントウ</t>
    </rPh>
    <rPh sb="41" eb="43">
      <t>カノウ</t>
    </rPh>
    <phoneticPr fontId="6"/>
  </si>
  <si>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5"/>
  </si>
  <si>
    <t>前年度</t>
    <rPh sb="0" eb="1">
      <t>ゼン</t>
    </rPh>
    <rPh sb="1" eb="3">
      <t>ネンド</t>
    </rPh>
    <phoneticPr fontId="5"/>
  </si>
  <si>
    <t>苦情受付件数
（前年度）</t>
    <rPh sb="0" eb="2">
      <t>クジョウ</t>
    </rPh>
    <rPh sb="2" eb="4">
      <t>ウケツケ</t>
    </rPh>
    <rPh sb="4" eb="6">
      <t>ケンスウ</t>
    </rPh>
    <rPh sb="8" eb="9">
      <t>ゼン</t>
    </rPh>
    <rPh sb="9" eb="11">
      <t>ネンド</t>
    </rPh>
    <phoneticPr fontId="5"/>
  </si>
  <si>
    <t>指定通所介護事業所の指導に係る事前提出資料</t>
    <rPh sb="0" eb="2">
      <t>シテイ</t>
    </rPh>
    <rPh sb="2" eb="3">
      <t>ツウ</t>
    </rPh>
    <rPh sb="3" eb="4">
      <t>ショ</t>
    </rPh>
    <rPh sb="4" eb="6">
      <t>カイゴ</t>
    </rPh>
    <rPh sb="6" eb="9">
      <t>ジギョウショ</t>
    </rPh>
    <rPh sb="10" eb="12">
      <t>シドウ</t>
    </rPh>
    <rPh sb="13" eb="14">
      <t>カカ</t>
    </rPh>
    <rPh sb="15" eb="17">
      <t>ジゼン</t>
    </rPh>
    <rPh sb="17" eb="19">
      <t>テイシュツ</t>
    </rPh>
    <rPh sb="19" eb="21">
      <t>シリョウ</t>
    </rPh>
    <phoneticPr fontId="5"/>
  </si>
  <si>
    <t>２　事故発生件数および苦情受付件数</t>
    <phoneticPr fontId="5"/>
  </si>
  <si>
    <t>「基準」：指定居宅サービス等の事業の人員、設備及び運営に関する基準</t>
    <rPh sb="1" eb="3">
      <t>キジュン</t>
    </rPh>
    <rPh sb="5" eb="7">
      <t>シテイ</t>
    </rPh>
    <rPh sb="7" eb="9">
      <t>キョタク</t>
    </rPh>
    <rPh sb="13" eb="14">
      <t>トウ</t>
    </rPh>
    <rPh sb="15" eb="17">
      <t>ジギョウ</t>
    </rPh>
    <rPh sb="18" eb="20">
      <t>ジンイン</t>
    </rPh>
    <rPh sb="21" eb="23">
      <t>セツビ</t>
    </rPh>
    <rPh sb="23" eb="24">
      <t>オヨ</t>
    </rPh>
    <rPh sb="25" eb="27">
      <t>ウンエイ</t>
    </rPh>
    <rPh sb="28" eb="29">
      <t>カン</t>
    </rPh>
    <rPh sb="31" eb="33">
      <t>キジュン</t>
    </rPh>
    <phoneticPr fontId="5"/>
  </si>
  <si>
    <t>令和　　年　　月　　日</t>
    <rPh sb="0" eb="2">
      <t>レイワ</t>
    </rPh>
    <phoneticPr fontId="5"/>
  </si>
  <si>
    <t>令和　　年　　月　　日（　　　　　訓練）</t>
    <rPh sb="4" eb="5">
      <t>ネン</t>
    </rPh>
    <rPh sb="7" eb="8">
      <t>ガツ</t>
    </rPh>
    <rPh sb="10" eb="11">
      <t>ニチ</t>
    </rPh>
    <rPh sb="17" eb="19">
      <t>クンレン</t>
    </rPh>
    <phoneticPr fontId="5"/>
  </si>
  <si>
    <t>令和　　年　　月　　日</t>
    <rPh sb="4" eb="5">
      <t>ネン</t>
    </rPh>
    <rPh sb="7" eb="8">
      <t>ガツ</t>
    </rPh>
    <rPh sb="10" eb="11">
      <t>ニチ</t>
    </rPh>
    <phoneticPr fontId="5"/>
  </si>
  <si>
    <t>１　介護職員その他の職員の賃金改善について、次に掲げる基準のいずれにも適合し、かつ、賃金改善に要する費用の見込み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6" eb="57">
      <t>ガク</t>
    </rPh>
    <rPh sb="58" eb="60">
      <t>カイゴ</t>
    </rPh>
    <rPh sb="60" eb="62">
      <t>ショクイン</t>
    </rPh>
    <rPh sb="62" eb="63">
      <t>トウ</t>
    </rPh>
    <rPh sb="63" eb="65">
      <t>トクテイ</t>
    </rPh>
    <rPh sb="65" eb="67">
      <t>ショグウ</t>
    </rPh>
    <rPh sb="67" eb="69">
      <t>カイゼン</t>
    </rPh>
    <rPh sb="69" eb="71">
      <t>カサン</t>
    </rPh>
    <rPh sb="72" eb="74">
      <t>サンテイ</t>
    </rPh>
    <rPh sb="74" eb="76">
      <t>ミコ</t>
    </rPh>
    <rPh sb="76" eb="77">
      <t>ガク</t>
    </rPh>
    <rPh sb="78" eb="80">
      <t>ウワマワ</t>
    </rPh>
    <rPh sb="81" eb="83">
      <t>チンギン</t>
    </rPh>
    <rPh sb="83" eb="85">
      <t>カイゼン</t>
    </rPh>
    <rPh sb="85" eb="87">
      <t>ケイカク</t>
    </rPh>
    <rPh sb="88" eb="90">
      <t>サクテイ</t>
    </rPh>
    <rPh sb="92" eb="94">
      <t>トウガイ</t>
    </rPh>
    <rPh sb="94" eb="96">
      <t>ケイカク</t>
    </rPh>
    <rPh sb="97" eb="98">
      <t>モト</t>
    </rPh>
    <rPh sb="100" eb="102">
      <t>テキセツ</t>
    </rPh>
    <rPh sb="103" eb="105">
      <t>ソチ</t>
    </rPh>
    <rPh sb="106" eb="107">
      <t>コウ</t>
    </rPh>
    <phoneticPr fontId="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</si>
  <si>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6"/>
  </si>
  <si>
    <t>□
□
□</t>
    <phoneticPr fontId="5"/>
  </si>
  <si>
    <t>計画書の作成
周知
届出</t>
    <rPh sb="0" eb="2">
      <t>ケイカク</t>
    </rPh>
    <rPh sb="2" eb="3">
      <t>ショ</t>
    </rPh>
    <rPh sb="4" eb="6">
      <t>サクセイ</t>
    </rPh>
    <rPh sb="7" eb="9">
      <t>シュウチ</t>
    </rPh>
    <rPh sb="10" eb="11">
      <t>トド</t>
    </rPh>
    <rPh sb="11" eb="12">
      <t>デ</t>
    </rPh>
    <phoneticPr fontId="6"/>
  </si>
  <si>
    <t>周知の方法（具体的に記載）
届出年月日（記載）</t>
    <rPh sb="0" eb="2">
      <t>シュウチ</t>
    </rPh>
    <rPh sb="3" eb="5">
      <t>ホウホウ</t>
    </rPh>
    <rPh sb="6" eb="9">
      <t>グタイテキ</t>
    </rPh>
    <rPh sb="10" eb="12">
      <t>キサイ</t>
    </rPh>
    <rPh sb="16" eb="18">
      <t>トドケデ</t>
    </rPh>
    <rPh sb="18" eb="21">
      <t>ネンガッピ</t>
    </rPh>
    <rPh sb="22" eb="24">
      <t>キサイ</t>
    </rPh>
    <phoneticPr fontId="6"/>
  </si>
  <si>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6"/>
  </si>
  <si>
    <t>□
□</t>
    <phoneticPr fontId="5"/>
  </si>
  <si>
    <t>該当
賃金水準を見直
した場合、その
届出</t>
    <rPh sb="0" eb="2">
      <t>ガイトウ</t>
    </rPh>
    <rPh sb="4" eb="6">
      <t>チンギン</t>
    </rPh>
    <rPh sb="6" eb="8">
      <t>スイジュン</t>
    </rPh>
    <rPh sb="9" eb="11">
      <t>ミナオ</t>
    </rPh>
    <rPh sb="14" eb="16">
      <t>バアイ</t>
    </rPh>
    <rPh sb="20" eb="22">
      <t>トドケデ</t>
    </rPh>
    <phoneticPr fontId="6"/>
  </si>
  <si>
    <t>介護職員等特定処遇改善実績報告書</t>
  </si>
  <si>
    <t>介護職員等特定処遇改善実績報告書
特別な事情に係る届出書</t>
    <rPh sb="0" eb="2">
      <t>カイゴ</t>
    </rPh>
    <rPh sb="2" eb="4">
      <t>ショクイン</t>
    </rPh>
    <rPh sb="4" eb="5">
      <t>トウ</t>
    </rPh>
    <rPh sb="5" eb="7">
      <t>トクテイ</t>
    </rPh>
    <rPh sb="7" eb="9">
      <t>ショグウ</t>
    </rPh>
    <rPh sb="9" eb="11">
      <t>カイゼン</t>
    </rPh>
    <rPh sb="11" eb="13">
      <t>ジッセキ</t>
    </rPh>
    <rPh sb="13" eb="16">
      <t>ホウコクショ</t>
    </rPh>
    <rPh sb="18" eb="20">
      <t>トクベツ</t>
    </rPh>
    <rPh sb="21" eb="23">
      <t>ジジョウ</t>
    </rPh>
    <rPh sb="24" eb="25">
      <t>カカ</t>
    </rPh>
    <rPh sb="26" eb="29">
      <t>トドケデショ</t>
    </rPh>
    <phoneticPr fontId="6"/>
  </si>
  <si>
    <t>４　事業年度ごとに当該事業所の職員の処遇改善に関する実績を都道府県知事に報告している。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6"/>
  </si>
  <si>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6"/>
  </si>
  <si>
    <t>１　介護職員その他の職員の賃金改善について、次に掲げる基準のいずれにも適合し、かつ、賃金改善に要する費用の見込額が介護職員等特定処遇改善加算の算定見込み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6" eb="77">
      <t>ガク</t>
    </rPh>
    <rPh sb="78" eb="80">
      <t>ウワマワ</t>
    </rPh>
    <rPh sb="81" eb="83">
      <t>チンギン</t>
    </rPh>
    <rPh sb="83" eb="85">
      <t>カイゼン</t>
    </rPh>
    <rPh sb="85" eb="87">
      <t>ケイカク</t>
    </rPh>
    <rPh sb="88" eb="90">
      <t>サクテイ</t>
    </rPh>
    <rPh sb="92" eb="94">
      <t>トウガイ</t>
    </rPh>
    <rPh sb="94" eb="96">
      <t>ケイカク</t>
    </rPh>
    <rPh sb="97" eb="98">
      <t>モト</t>
    </rPh>
    <rPh sb="100" eb="102">
      <t>テキセツ</t>
    </rPh>
    <rPh sb="103" eb="105">
      <t>ソチ</t>
    </rPh>
    <rPh sb="106" eb="107">
      <t>コウ</t>
    </rPh>
    <phoneticPr fontId="6"/>
  </si>
  <si>
    <t>介護職員等特定処遇改善計画書</t>
    <rPh sb="11" eb="14">
      <t>ケイカクショ</t>
    </rPh>
    <phoneticPr fontId="6"/>
  </si>
  <si>
    <t>介護職員等特定処遇改善計画書</t>
    <rPh sb="0" eb="11">
      <t>カイゴショクイントウトクテイショグウカイゼン</t>
    </rPh>
    <rPh sb="11" eb="14">
      <t>ケイカクショ</t>
    </rPh>
    <phoneticPr fontId="6"/>
  </si>
  <si>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6"/>
  </si>
  <si>
    <t>３　介護職員等特定処遇改善加算の算定額に相当する賃金改善を実施している。（経営の悪化等により事業の継続が困難な場合、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5" eb="57">
      <t>バアイ</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6"/>
  </si>
  <si>
    <t>介護職員等特定処遇改善実績報告書</t>
    <rPh sb="0" eb="11">
      <t>カイゴショクイントウトクテイショグウカイゼン</t>
    </rPh>
    <rPh sb="11" eb="13">
      <t>ジッセキ</t>
    </rPh>
    <rPh sb="13" eb="16">
      <t>ホウコクショ</t>
    </rPh>
    <phoneticPr fontId="6"/>
  </si>
  <si>
    <t>介護職員等特定処遇改善加算（Ⅰ）
　　【*12/1000】</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</si>
  <si>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介護職員等特定処遇改善加算（Ⅱ）
　　【*10/1000】</t>
    <rPh sb="0" eb="2">
      <t>カイゴ</t>
    </rPh>
    <rPh sb="2" eb="4">
      <t>ショクイン</t>
    </rPh>
    <rPh sb="4" eb="5">
      <t>トウ</t>
    </rPh>
    <rPh sb="5" eb="7">
      <t>トクテイ</t>
    </rPh>
    <rPh sb="7" eb="9">
      <t>ショグウ</t>
    </rPh>
    <rPh sb="9" eb="11">
      <t>カイゼン</t>
    </rPh>
    <rPh sb="11" eb="13">
      <t>カサン</t>
    </rPh>
    <phoneticPr fontId="5"/>
  </si>
  <si>
    <t>※介護福祉士の配置等要件</t>
    <rPh sb="3" eb="5">
      <t>フクシ</t>
    </rPh>
    <rPh sb="5" eb="6">
      <t>シ</t>
    </rPh>
    <rPh sb="7" eb="9">
      <t>ハイチ</t>
    </rPh>
    <rPh sb="9" eb="10">
      <t>トウ</t>
    </rPh>
    <rPh sb="10" eb="12">
      <t>ヨウケン</t>
    </rPh>
    <phoneticPr fontId="6"/>
  </si>
  <si>
    <t>※処遇改善加算要件</t>
    <rPh sb="1" eb="3">
      <t>ショグウ</t>
    </rPh>
    <rPh sb="3" eb="5">
      <t>カイゼン</t>
    </rPh>
    <rPh sb="5" eb="7">
      <t>カサン</t>
    </rPh>
    <rPh sb="7" eb="9">
      <t>ヨウケン</t>
    </rPh>
    <phoneticPr fontId="6"/>
  </si>
  <si>
    <t>※見える化要件</t>
    <rPh sb="1" eb="2">
      <t>ミ</t>
    </rPh>
    <rPh sb="4" eb="5">
      <t>カ</t>
    </rPh>
    <rPh sb="5" eb="7">
      <t>ヨウケン</t>
    </rPh>
    <phoneticPr fontId="6"/>
  </si>
  <si>
    <t>※職場環境等要件
周知の方法（具体的に記載）</t>
    <rPh sb="1" eb="3">
      <t>ショクバ</t>
    </rPh>
    <rPh sb="3" eb="5">
      <t>カンキョウ</t>
    </rPh>
    <rPh sb="5" eb="6">
      <t>トウ</t>
    </rPh>
    <rPh sb="6" eb="8">
      <t>ヨウケン</t>
    </rPh>
    <rPh sb="10" eb="12">
      <t>シュウチ</t>
    </rPh>
    <rPh sb="13" eb="15">
      <t>ホウホウ</t>
    </rPh>
    <rPh sb="16" eb="19">
      <t>グタイテキ</t>
    </rPh>
    <rPh sb="20" eb="22">
      <t>キサイ</t>
    </rPh>
    <phoneticPr fontId="6"/>
  </si>
  <si>
    <t>（１）経験・技能のある介護職員のうち一人は、賃金改善に要する費用の見込額が月額８万円以上又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7" eb="69">
      <t>イジョウ</t>
    </rPh>
    <rPh sb="77" eb="79">
      <t>カイゴ</t>
    </rPh>
    <rPh sb="79" eb="81">
      <t>ショクイン</t>
    </rPh>
    <rPh sb="81" eb="82">
      <t>トウ</t>
    </rPh>
    <rPh sb="82" eb="84">
      <t>トクテイ</t>
    </rPh>
    <rPh sb="84" eb="86">
      <t>ショグウ</t>
    </rPh>
    <rPh sb="86" eb="88">
      <t>カイゼン</t>
    </rPh>
    <rPh sb="88" eb="90">
      <t>カサン</t>
    </rPh>
    <rPh sb="91" eb="93">
      <t>サンテイ</t>
    </rPh>
    <rPh sb="93" eb="95">
      <t>ミコミ</t>
    </rPh>
    <rPh sb="95" eb="96">
      <t>ガク</t>
    </rPh>
    <rPh sb="97" eb="99">
      <t>ショウガク</t>
    </rPh>
    <rPh sb="106" eb="107">
      <t>タ</t>
    </rPh>
    <rPh sb="108" eb="110">
      <t>リユウ</t>
    </rPh>
    <rPh sb="114" eb="116">
      <t>トウガイ</t>
    </rPh>
    <rPh sb="116" eb="118">
      <t>チンギン</t>
    </rPh>
    <rPh sb="118" eb="120">
      <t>カイゼン</t>
    </rPh>
    <rPh sb="121" eb="123">
      <t>コンナン</t>
    </rPh>
    <rPh sb="126" eb="128">
      <t>バアイ</t>
    </rPh>
    <rPh sb="131" eb="132">
      <t>カギ</t>
    </rPh>
    <phoneticPr fontId="6"/>
  </si>
  <si>
    <t>（３）介護職員（経験・技能のある介護職員を除く。）の賃金改善に要する費用の見込額の平均が、介護職員以外の職員の賃金改善に要する費用の見込額の平均の二倍以上である。ただし、介護職員以外の職員の平均賃金額が介護職員（経験・技能のある介護職員を除く。）の平均賃金額を上回らない場合はその限りでない。</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06" eb="108">
      <t>ケイケン</t>
    </rPh>
    <rPh sb="109" eb="111">
      <t>ギノウ</t>
    </rPh>
    <rPh sb="114" eb="116">
      <t>カイゴ</t>
    </rPh>
    <rPh sb="116" eb="118">
      <t>ショクイン</t>
    </rPh>
    <rPh sb="119" eb="120">
      <t>ノゾ</t>
    </rPh>
    <rPh sb="124" eb="126">
      <t>ヘイキン</t>
    </rPh>
    <rPh sb="126" eb="128">
      <t>チンギン</t>
    </rPh>
    <rPh sb="128" eb="129">
      <t>ガク</t>
    </rPh>
    <rPh sb="130" eb="132">
      <t>ウワマワ</t>
    </rPh>
    <rPh sb="135" eb="137">
      <t>バアイ</t>
    </rPh>
    <rPh sb="140" eb="141">
      <t>カギ</t>
    </rPh>
    <phoneticPr fontId="6"/>
  </si>
  <si>
    <t>（４）介護職員以外の職員の賃金改善後の賃金の見込額が年額４４０万円を上回らない。</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6"/>
  </si>
  <si>
    <t>６　通所介護費における介護職員処遇改善加算（Ⅰ）から（Ⅲ）までのいずれかを算定している。</t>
    <rPh sb="2" eb="4">
      <t>ツウショ</t>
    </rPh>
    <rPh sb="4" eb="6">
      <t>カイゴ</t>
    </rPh>
    <rPh sb="6" eb="7">
      <t>ヒ</t>
    </rPh>
    <rPh sb="11" eb="13">
      <t>カイゴ</t>
    </rPh>
    <rPh sb="13" eb="15">
      <t>ショクイン</t>
    </rPh>
    <rPh sb="15" eb="17">
      <t>ショグウ</t>
    </rPh>
    <rPh sb="17" eb="19">
      <t>カイゼン</t>
    </rPh>
    <rPh sb="19" eb="21">
      <t>カサン</t>
    </rPh>
    <rPh sb="37" eb="39">
      <t>サンテイ</t>
    </rPh>
    <phoneticPr fontId="6"/>
  </si>
  <si>
    <t>※職場環境等要件
周知の方法（具体的に記載）</t>
    <rPh sb="1" eb="3">
      <t>ショクバ</t>
    </rPh>
    <rPh sb="3" eb="5">
      <t>カンキョウ</t>
    </rPh>
    <rPh sb="5" eb="6">
      <t>トウ</t>
    </rPh>
    <rPh sb="6" eb="8">
      <t>ヨウケン</t>
    </rPh>
    <rPh sb="9" eb="11">
      <t>シュウチ</t>
    </rPh>
    <rPh sb="12" eb="14">
      <t>ホウホウ</t>
    </rPh>
    <rPh sb="15" eb="18">
      <t>グタイテキ</t>
    </rPh>
    <rPh sb="19" eb="21">
      <t>キサイ</t>
    </rPh>
    <phoneticPr fontId="6"/>
  </si>
  <si>
    <t>適</t>
    <rPh sb="0" eb="1">
      <t>テキ</t>
    </rPh>
    <phoneticPr fontId="5"/>
  </si>
  <si>
    <t>不適</t>
    <rPh sb="0" eb="2">
      <t>フテキ</t>
    </rPh>
    <phoneticPr fontId="5"/>
  </si>
  <si>
    <t>Ⅰ　人員基準</t>
    <rPh sb="2" eb="4">
      <t>ジンイン</t>
    </rPh>
    <rPh sb="4" eb="6">
      <t>キジュン</t>
    </rPh>
    <phoneticPr fontId="5"/>
  </si>
  <si>
    <t>従業者</t>
    <rPh sb="0" eb="3">
      <t>ジュウギョウシャ</t>
    </rPh>
    <phoneticPr fontId="5"/>
  </si>
  <si>
    <t>【生活相談員】</t>
    <rPh sb="1" eb="3">
      <t>セイカツ</t>
    </rPh>
    <rPh sb="3" eb="6">
      <t>ソウダンイン</t>
    </rPh>
    <phoneticPr fontId="5"/>
  </si>
  <si>
    <t>基準第93条</t>
    <rPh sb="2" eb="3">
      <t>ダイ</t>
    </rPh>
    <rPh sb="5" eb="6">
      <t>ジョウ</t>
    </rPh>
    <phoneticPr fontId="5"/>
  </si>
  <si>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5"/>
  </si>
  <si>
    <t>　事業所ごとに、サービス提供時間数に応じて、専ら当該サービスの提供に当たる生活相談員を１人以上配置していますか。</t>
    <rPh sb="1" eb="4">
      <t>ジギョウショ</t>
    </rPh>
    <rPh sb="12" eb="14">
      <t>テイキョウ</t>
    </rPh>
    <rPh sb="14" eb="16">
      <t>ジカン</t>
    </rPh>
    <rPh sb="16" eb="17">
      <t>スウ</t>
    </rPh>
    <rPh sb="18" eb="19">
      <t>オウ</t>
    </rPh>
    <rPh sb="22" eb="23">
      <t>モッパ</t>
    </rPh>
    <rPh sb="24" eb="26">
      <t>トウガイ</t>
    </rPh>
    <rPh sb="31" eb="33">
      <t>テイキョウ</t>
    </rPh>
    <rPh sb="34" eb="35">
      <t>ア</t>
    </rPh>
    <rPh sb="37" eb="39">
      <t>セイカツ</t>
    </rPh>
    <rPh sb="39" eb="42">
      <t>ソウダンイン</t>
    </rPh>
    <rPh sb="44" eb="45">
      <t>ニン</t>
    </rPh>
    <rPh sb="45" eb="47">
      <t>イジョウ</t>
    </rPh>
    <rPh sb="47" eb="49">
      <t>ハイチ</t>
    </rPh>
    <phoneticPr fontId="5"/>
  </si>
  <si>
    <t>地域密着型特別養護老人ホームに併設される場合については、処遇等が適切に行われる場合に限り、置かないことができる（特養の生活相談員が不在の日には別の職員の配置が必要）。</t>
    <rPh sb="0" eb="2">
      <t>チイキ</t>
    </rPh>
    <rPh sb="2" eb="5">
      <t>ミッチャクガタ</t>
    </rPh>
    <rPh sb="5" eb="7">
      <t>トクベツ</t>
    </rPh>
    <rPh sb="7" eb="9">
      <t>ヨウゴ</t>
    </rPh>
    <rPh sb="9" eb="11">
      <t>ロウジン</t>
    </rPh>
    <rPh sb="15" eb="17">
      <t>ヘイセツ</t>
    </rPh>
    <rPh sb="20" eb="22">
      <t>バアイ</t>
    </rPh>
    <rPh sb="28" eb="30">
      <t>ショグウ</t>
    </rPh>
    <rPh sb="30" eb="31">
      <t>トウ</t>
    </rPh>
    <rPh sb="32" eb="34">
      <t>テキセツ</t>
    </rPh>
    <rPh sb="35" eb="36">
      <t>オコナ</t>
    </rPh>
    <rPh sb="39" eb="41">
      <t>バアイ</t>
    </rPh>
    <rPh sb="42" eb="43">
      <t>カギ</t>
    </rPh>
    <rPh sb="45" eb="46">
      <t>オ</t>
    </rPh>
    <rPh sb="56" eb="58">
      <t>トクヨウ</t>
    </rPh>
    <rPh sb="59" eb="61">
      <t>セイカツ</t>
    </rPh>
    <rPh sb="61" eb="64">
      <t>ソウダンイン</t>
    </rPh>
    <rPh sb="65" eb="67">
      <t>フザイ</t>
    </rPh>
    <rPh sb="68" eb="69">
      <t>ヒ</t>
    </rPh>
    <rPh sb="71" eb="72">
      <t>ベツ</t>
    </rPh>
    <rPh sb="73" eb="75">
      <t>ショクイン</t>
    </rPh>
    <rPh sb="76" eb="78">
      <t>ハイチ</t>
    </rPh>
    <rPh sb="79" eb="81">
      <t>ヒツヨウ</t>
    </rPh>
    <phoneticPr fontId="5"/>
  </si>
  <si>
    <t>　生活相談員は、社会福祉主事任用資格を有する者またはこれらと同等以上の能力を有する者（※）が配置されていますか。</t>
    <rPh sb="1" eb="3">
      <t>セイカツ</t>
    </rPh>
    <rPh sb="3" eb="6">
      <t>ソウダンイン</t>
    </rPh>
    <rPh sb="8" eb="10">
      <t>シャカイ</t>
    </rPh>
    <rPh sb="10" eb="12">
      <t>フクシ</t>
    </rPh>
    <rPh sb="12" eb="14">
      <t>シュジ</t>
    </rPh>
    <rPh sb="14" eb="16">
      <t>ニンヨウ</t>
    </rPh>
    <rPh sb="16" eb="18">
      <t>シカク</t>
    </rPh>
    <rPh sb="19" eb="20">
      <t>ユウ</t>
    </rPh>
    <rPh sb="22" eb="23">
      <t>モノ</t>
    </rPh>
    <rPh sb="30" eb="32">
      <t>ドウトウ</t>
    </rPh>
    <rPh sb="32" eb="34">
      <t>イジョウ</t>
    </rPh>
    <rPh sb="35" eb="37">
      <t>ノウリョク</t>
    </rPh>
    <rPh sb="38" eb="39">
      <t>ユウ</t>
    </rPh>
    <rPh sb="41" eb="42">
      <t>モノ</t>
    </rPh>
    <rPh sb="46" eb="48">
      <t>ハイチ</t>
    </rPh>
    <phoneticPr fontId="5"/>
  </si>
  <si>
    <t>解釈通知第３の６(1)イ</t>
    <rPh sb="0" eb="2">
      <t>カイシャク</t>
    </rPh>
    <rPh sb="2" eb="4">
      <t>ツウチ</t>
    </rPh>
    <rPh sb="4" eb="5">
      <t>ダイ</t>
    </rPh>
    <phoneticPr fontId="5"/>
  </si>
  <si>
    <t>社会福祉主事、３科目主事、社会福祉士、精神保健福祉士、介護福祉士、介護支援専門員の
いずれか</t>
    <rPh sb="0" eb="2">
      <t>シャカイ</t>
    </rPh>
    <rPh sb="2" eb="4">
      <t>フクシ</t>
    </rPh>
    <rPh sb="4" eb="6">
      <t>シュジ</t>
    </rPh>
    <rPh sb="8" eb="10">
      <t>カモク</t>
    </rPh>
    <rPh sb="10" eb="12">
      <t>シュジ</t>
    </rPh>
    <rPh sb="13" eb="15">
      <t>シャカイ</t>
    </rPh>
    <rPh sb="15" eb="17">
      <t>フクシ</t>
    </rPh>
    <rPh sb="17" eb="18">
      <t>シ</t>
    </rPh>
    <rPh sb="19" eb="21">
      <t>セイシン</t>
    </rPh>
    <rPh sb="21" eb="23">
      <t>ホケン</t>
    </rPh>
    <rPh sb="23" eb="26">
      <t>フクシシ</t>
    </rPh>
    <rPh sb="27" eb="29">
      <t>カイゴ</t>
    </rPh>
    <rPh sb="29" eb="32">
      <t>フクシシ</t>
    </rPh>
    <rPh sb="33" eb="35">
      <t>カイゴ</t>
    </rPh>
    <rPh sb="35" eb="37">
      <t>シエン</t>
    </rPh>
    <rPh sb="37" eb="40">
      <t>センモンイン</t>
    </rPh>
    <phoneticPr fontId="5"/>
  </si>
  <si>
    <t>【看護職員】</t>
    <rPh sb="1" eb="3">
      <t>カンゴ</t>
    </rPh>
    <rPh sb="3" eb="5">
      <t>ショクイン</t>
    </rPh>
    <phoneticPr fontId="5"/>
  </si>
  <si>
    <t>　単位ごとに、専ら当該サービスの提供に当たる看護職員（看護師または准看護師）を１人以上配置していますか。</t>
    <rPh sb="1" eb="3">
      <t>タンイ</t>
    </rPh>
    <rPh sb="7" eb="8">
      <t>モッパ</t>
    </rPh>
    <rPh sb="9" eb="11">
      <t>トウガイ</t>
    </rPh>
    <rPh sb="16" eb="18">
      <t>テイキョウ</t>
    </rPh>
    <rPh sb="19" eb="20">
      <t>ア</t>
    </rPh>
    <rPh sb="22" eb="24">
      <t>カンゴ</t>
    </rPh>
    <rPh sb="24" eb="26">
      <t>ショクイン</t>
    </rPh>
    <rPh sb="27" eb="30">
      <t>カンゴシ</t>
    </rPh>
    <rPh sb="33" eb="37">
      <t>ジュンカンゴシ</t>
    </rPh>
    <rPh sb="40" eb="41">
      <t>ニン</t>
    </rPh>
    <rPh sb="41" eb="43">
      <t>イジョウ</t>
    </rPh>
    <rPh sb="43" eb="45">
      <t>ハイチ</t>
    </rPh>
    <phoneticPr fontId="5"/>
  </si>
  <si>
    <t>提供時間帯を通じて専従する必要はないが、当該看護職員は提供時間帯を通じて、事業所と密接かつ適切な連携を図ること。（事業所へ駆けつけることができる体制や適切な指示ができる連絡体制などが確保されていること。）</t>
    <rPh sb="51" eb="52">
      <t>ハカ</t>
    </rPh>
    <phoneticPr fontId="5"/>
  </si>
  <si>
    <t>病院、診療所、訪問看護ステーションの看護職員が、営業日ごとの利用者の健康状態の確認を行い、提供時間帯を通じて密接かつ適切な連携を図っている場合、看護職員が確保されているものとできる。</t>
    <phoneticPr fontId="5"/>
  </si>
  <si>
    <t>【介護職員】</t>
    <rPh sb="1" eb="3">
      <t>カイゴ</t>
    </rPh>
    <rPh sb="3" eb="5">
      <t>ショクイン</t>
    </rPh>
    <phoneticPr fontId="5"/>
  </si>
  <si>
    <t>　単位ごとに、サービス提供時間を通じて、専ら当該サービスの提供に当たる介護職員を規定通り配置していますか。</t>
    <rPh sb="1" eb="3">
      <t>タンイ</t>
    </rPh>
    <rPh sb="11" eb="13">
      <t>テイキョウ</t>
    </rPh>
    <rPh sb="13" eb="15">
      <t>ジカン</t>
    </rPh>
    <rPh sb="16" eb="17">
      <t>ツウ</t>
    </rPh>
    <rPh sb="20" eb="21">
      <t>モッパ</t>
    </rPh>
    <rPh sb="22" eb="24">
      <t>トウガイ</t>
    </rPh>
    <rPh sb="29" eb="31">
      <t>テイキョウ</t>
    </rPh>
    <rPh sb="32" eb="33">
      <t>ア</t>
    </rPh>
    <rPh sb="35" eb="37">
      <t>カイゴ</t>
    </rPh>
    <rPh sb="37" eb="39">
      <t>ショクイン</t>
    </rPh>
    <rPh sb="40" eb="42">
      <t>キテイ</t>
    </rPh>
    <rPh sb="42" eb="43">
      <t>ドオ</t>
    </rPh>
    <rPh sb="44" eb="46">
      <t>ハイチ</t>
    </rPh>
    <phoneticPr fontId="5"/>
  </si>
  <si>
    <t>単位ごとに、常時１人以上配置</t>
    <rPh sb="0" eb="2">
      <t>タンイ</t>
    </rPh>
    <rPh sb="6" eb="8">
      <t>ジョウジ</t>
    </rPh>
    <rPh sb="9" eb="12">
      <t>ニンイジョウ</t>
    </rPh>
    <rPh sb="12" eb="14">
      <t>ハイチ</t>
    </rPh>
    <phoneticPr fontId="5"/>
  </si>
  <si>
    <t>利用者数（提供日ごとの延べ人数）が15人以下の場合は、
確保すべき勤務延時間数＝平均提供時間数</t>
    <rPh sb="0" eb="3">
      <t>リヨウシャ</t>
    </rPh>
    <rPh sb="3" eb="4">
      <t>スウ</t>
    </rPh>
    <rPh sb="5" eb="7">
      <t>テイキョウ</t>
    </rPh>
    <rPh sb="7" eb="8">
      <t>ビ</t>
    </rPh>
    <rPh sb="11" eb="12">
      <t>ノ</t>
    </rPh>
    <rPh sb="13" eb="15">
      <t>ニンズウ</t>
    </rPh>
    <rPh sb="19" eb="22">
      <t>ニンイカ</t>
    </rPh>
    <rPh sb="23" eb="25">
      <t>バアイ</t>
    </rPh>
    <rPh sb="28" eb="30">
      <t>カクホ</t>
    </rPh>
    <rPh sb="33" eb="35">
      <t>キンム</t>
    </rPh>
    <rPh sb="35" eb="36">
      <t>ノベ</t>
    </rPh>
    <rPh sb="36" eb="38">
      <t>ジカン</t>
    </rPh>
    <rPh sb="38" eb="39">
      <t>スウ</t>
    </rPh>
    <rPh sb="40" eb="42">
      <t>ヘイキン</t>
    </rPh>
    <rPh sb="42" eb="44">
      <t>テイキョウ</t>
    </rPh>
    <rPh sb="44" eb="46">
      <t>ジカン</t>
    </rPh>
    <rPh sb="46" eb="47">
      <t>スウ</t>
    </rPh>
    <phoneticPr fontId="5"/>
  </si>
  <si>
    <t>16人以上の場合は、
確保すべき勤務延時間数
＝｛(利用者数－15)÷5＋1｝×平均提供時間数</t>
    <rPh sb="2" eb="3">
      <t>ニン</t>
    </rPh>
    <rPh sb="3" eb="5">
      <t>イジョウ</t>
    </rPh>
    <rPh sb="6" eb="8">
      <t>バアイ</t>
    </rPh>
    <rPh sb="11" eb="13">
      <t>カクホ</t>
    </rPh>
    <rPh sb="16" eb="18">
      <t>キンム</t>
    </rPh>
    <rPh sb="18" eb="19">
      <t>ノベ</t>
    </rPh>
    <rPh sb="19" eb="21">
      <t>ジカン</t>
    </rPh>
    <rPh sb="21" eb="22">
      <t>スウ</t>
    </rPh>
    <rPh sb="26" eb="29">
      <t>リヨウシャ</t>
    </rPh>
    <rPh sb="29" eb="30">
      <t>スウ</t>
    </rPh>
    <rPh sb="40" eb="42">
      <t>ヘイキン</t>
    </rPh>
    <rPh sb="42" eb="44">
      <t>テイキョウ</t>
    </rPh>
    <rPh sb="44" eb="46">
      <t>ジカン</t>
    </rPh>
    <rPh sb="46" eb="47">
      <t>スウ</t>
    </rPh>
    <phoneticPr fontId="5"/>
  </si>
  <si>
    <t>勤務延時間数：介護職員がサービス提供時間内</t>
    <rPh sb="0" eb="2">
      <t>キンム</t>
    </rPh>
    <rPh sb="2" eb="3">
      <t>ノベ</t>
    </rPh>
    <rPh sb="3" eb="5">
      <t>ジカン</t>
    </rPh>
    <rPh sb="5" eb="6">
      <t>スウ</t>
    </rPh>
    <rPh sb="7" eb="9">
      <t>カイゴ</t>
    </rPh>
    <rPh sb="9" eb="11">
      <t>ショクイン</t>
    </rPh>
    <rPh sb="16" eb="18">
      <t>テイキョウ</t>
    </rPh>
    <rPh sb="18" eb="20">
      <t>ジカン</t>
    </rPh>
    <rPh sb="20" eb="21">
      <t>ナイ</t>
    </rPh>
    <phoneticPr fontId="5"/>
  </si>
  <si>
    <t>　　　　　　　に勤務する時間数の合計</t>
    <rPh sb="8" eb="10">
      <t>キンム</t>
    </rPh>
    <rPh sb="12" eb="14">
      <t>ジカン</t>
    </rPh>
    <rPh sb="14" eb="15">
      <t>スウ</t>
    </rPh>
    <rPh sb="16" eb="18">
      <t>ゴウケイ</t>
    </rPh>
    <phoneticPr fontId="5"/>
  </si>
  <si>
    <t>平均提供時間数：利用者ごとの提供時間数の合</t>
    <rPh sb="0" eb="2">
      <t>ヘイキン</t>
    </rPh>
    <rPh sb="2" eb="4">
      <t>テイキョウ</t>
    </rPh>
    <rPh sb="4" eb="6">
      <t>ジカン</t>
    </rPh>
    <rPh sb="6" eb="7">
      <t>スウ</t>
    </rPh>
    <rPh sb="8" eb="11">
      <t>リヨウシャ</t>
    </rPh>
    <rPh sb="14" eb="16">
      <t>テイキョウ</t>
    </rPh>
    <rPh sb="16" eb="18">
      <t>ジカン</t>
    </rPh>
    <rPh sb="18" eb="19">
      <t>スウ</t>
    </rPh>
    <rPh sb="20" eb="21">
      <t>ゴウ</t>
    </rPh>
    <phoneticPr fontId="5"/>
  </si>
  <si>
    <t>　　　　　　　計を利用者数で除して得た数</t>
    <rPh sb="7" eb="8">
      <t>ケイ</t>
    </rPh>
    <rPh sb="9" eb="12">
      <t>リヨウシャ</t>
    </rPh>
    <rPh sb="12" eb="13">
      <t>スウ</t>
    </rPh>
    <rPh sb="14" eb="15">
      <t>ジョ</t>
    </rPh>
    <rPh sb="17" eb="18">
      <t>エ</t>
    </rPh>
    <rPh sb="19" eb="20">
      <t>カズ</t>
    </rPh>
    <phoneticPr fontId="5"/>
  </si>
  <si>
    <t>【機能訓練指導員】</t>
    <rPh sb="1" eb="3">
      <t>キノウ</t>
    </rPh>
    <rPh sb="3" eb="5">
      <t>クンレン</t>
    </rPh>
    <rPh sb="5" eb="8">
      <t>シドウイン</t>
    </rPh>
    <phoneticPr fontId="5"/>
  </si>
  <si>
    <t>　機能訓練指導員を１名以上配置していますか。</t>
    <rPh sb="1" eb="3">
      <t>キノウ</t>
    </rPh>
    <rPh sb="3" eb="5">
      <t>クンレン</t>
    </rPh>
    <rPh sb="5" eb="8">
      <t>シドウイン</t>
    </rPh>
    <rPh sb="10" eb="13">
      <t>メイイジョウ</t>
    </rPh>
    <rPh sb="13" eb="15">
      <t>ハイチ</t>
    </rPh>
    <phoneticPr fontId="5"/>
  </si>
  <si>
    <t>地域密着型特別養護老人ホームに併設される場合については、処遇等が適切に行われる場合に限り、置かないことができる。</t>
    <rPh sb="0" eb="2">
      <t>チイキ</t>
    </rPh>
    <rPh sb="2" eb="5">
      <t>ミッチャクガタ</t>
    </rPh>
    <rPh sb="5" eb="7">
      <t>トクベツ</t>
    </rPh>
    <rPh sb="7" eb="9">
      <t>ヨウゴ</t>
    </rPh>
    <rPh sb="9" eb="11">
      <t>ロウジン</t>
    </rPh>
    <rPh sb="15" eb="17">
      <t>ヘイセツ</t>
    </rPh>
    <rPh sb="20" eb="22">
      <t>バアイ</t>
    </rPh>
    <rPh sb="28" eb="30">
      <t>ショグウ</t>
    </rPh>
    <rPh sb="30" eb="31">
      <t>トウ</t>
    </rPh>
    <rPh sb="32" eb="34">
      <t>テキセツ</t>
    </rPh>
    <rPh sb="35" eb="36">
      <t>オコナ</t>
    </rPh>
    <rPh sb="39" eb="41">
      <t>バアイ</t>
    </rPh>
    <rPh sb="42" eb="43">
      <t>カギ</t>
    </rPh>
    <rPh sb="45" eb="46">
      <t>オ</t>
    </rPh>
    <phoneticPr fontId="5"/>
  </si>
  <si>
    <t>　機能訓練指導員は、必要な訓練を行う能力を有している者（※）が配置されていますか。</t>
    <rPh sb="1" eb="3">
      <t>キノウ</t>
    </rPh>
    <rPh sb="3" eb="5">
      <t>クンレン</t>
    </rPh>
    <rPh sb="5" eb="8">
      <t>シドウイン</t>
    </rPh>
    <rPh sb="10" eb="12">
      <t>ヒツヨウ</t>
    </rPh>
    <rPh sb="13" eb="15">
      <t>クンレン</t>
    </rPh>
    <rPh sb="16" eb="17">
      <t>オコナ</t>
    </rPh>
    <rPh sb="18" eb="20">
      <t>ノウリョク</t>
    </rPh>
    <rPh sb="21" eb="22">
      <t>ユウ</t>
    </rPh>
    <rPh sb="26" eb="27">
      <t>モノ</t>
    </rPh>
    <rPh sb="31" eb="33">
      <t>ハイチ</t>
    </rPh>
    <phoneticPr fontId="5"/>
  </si>
  <si>
    <t>理学療法士、作業療法士、言語聴覚士、看護師、准看護師、柔道整復師、あん摩マッサージ指圧師(はり師及びきゅう師については、※の資格を有する機能訓練指導員を配置した事業所で６月以上機能訓練指導に従事した者)</t>
    <rPh sb="0" eb="2">
      <t>リガク</t>
    </rPh>
    <rPh sb="2" eb="5">
      <t>リョウホウシ</t>
    </rPh>
    <rPh sb="6" eb="8">
      <t>サギョウ</t>
    </rPh>
    <rPh sb="8" eb="11">
      <t>リョウホウシ</t>
    </rPh>
    <rPh sb="12" eb="17">
      <t>ゲンゴチョウカクシ</t>
    </rPh>
    <rPh sb="18" eb="21">
      <t>カンゴシ</t>
    </rPh>
    <rPh sb="22" eb="26">
      <t>ジュンカンゴシ</t>
    </rPh>
    <rPh sb="27" eb="32">
      <t>ジュウドウセイフクシ</t>
    </rPh>
    <rPh sb="35" eb="36">
      <t>マ</t>
    </rPh>
    <rPh sb="41" eb="44">
      <t>シアツシ</t>
    </rPh>
    <rPh sb="47" eb="48">
      <t>シ</t>
    </rPh>
    <rPh sb="48" eb="49">
      <t>オヨ</t>
    </rPh>
    <rPh sb="53" eb="54">
      <t>シ</t>
    </rPh>
    <rPh sb="62" eb="64">
      <t>シカク</t>
    </rPh>
    <rPh sb="65" eb="66">
      <t>ユウ</t>
    </rPh>
    <rPh sb="68" eb="70">
      <t>キノウ</t>
    </rPh>
    <rPh sb="70" eb="72">
      <t>クンレン</t>
    </rPh>
    <rPh sb="72" eb="75">
      <t>シドウイン</t>
    </rPh>
    <rPh sb="76" eb="78">
      <t>ハイチ</t>
    </rPh>
    <rPh sb="80" eb="82">
      <t>ジギョウ</t>
    </rPh>
    <rPh sb="82" eb="83">
      <t>ショ</t>
    </rPh>
    <rPh sb="85" eb="86">
      <t>ツキ</t>
    </rPh>
    <rPh sb="86" eb="88">
      <t>イジョウ</t>
    </rPh>
    <rPh sb="88" eb="90">
      <t>キノウ</t>
    </rPh>
    <rPh sb="90" eb="92">
      <t>クンレン</t>
    </rPh>
    <rPh sb="92" eb="94">
      <t>シドウ</t>
    </rPh>
    <rPh sb="95" eb="97">
      <t>ジュウジ</t>
    </rPh>
    <rPh sb="99" eb="100">
      <t>モノ</t>
    </rPh>
    <phoneticPr fontId="5"/>
  </si>
  <si>
    <t>　生活相談員または介護職員（※）のうち１人以上は常勤となっていますか。</t>
    <rPh sb="1" eb="3">
      <t>セイカツ</t>
    </rPh>
    <rPh sb="3" eb="6">
      <t>ソウダンイン</t>
    </rPh>
    <rPh sb="9" eb="11">
      <t>カイゴ</t>
    </rPh>
    <rPh sb="11" eb="13">
      <t>ショクイン</t>
    </rPh>
    <rPh sb="20" eb="23">
      <t>ニンイジョウ</t>
    </rPh>
    <rPh sb="24" eb="26">
      <t>ジョウキン</t>
    </rPh>
    <phoneticPr fontId="5"/>
  </si>
  <si>
    <t>　管理者は常勤職員を配置していますか。</t>
    <rPh sb="1" eb="4">
      <t>カンリシャ</t>
    </rPh>
    <rPh sb="5" eb="7">
      <t>ジョウキン</t>
    </rPh>
    <rPh sb="7" eb="9">
      <t>ショクイン</t>
    </rPh>
    <rPh sb="10" eb="12">
      <t>ハイチ</t>
    </rPh>
    <phoneticPr fontId="5"/>
  </si>
  <si>
    <t>基準第94条</t>
    <rPh sb="2" eb="3">
      <t>ダイ</t>
    </rPh>
    <rPh sb="5" eb="6">
      <t>ジョウ</t>
    </rPh>
    <phoneticPr fontId="5"/>
  </si>
  <si>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5"/>
  </si>
  <si>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5"/>
  </si>
  <si>
    <t>兼務の有無　（　□有　・　□無　）</t>
    <rPh sb="0" eb="2">
      <t>ケンム</t>
    </rPh>
    <rPh sb="3" eb="5">
      <t>ウム</t>
    </rPh>
    <rPh sb="9" eb="10">
      <t>アリ</t>
    </rPh>
    <rPh sb="14" eb="15">
      <t>ナシ</t>
    </rPh>
    <phoneticPr fontId="5"/>
  </si>
  <si>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5"/>
  </si>
  <si>
    <t>（　　　　　　　　　　　　　　　　　　　）</t>
    <phoneticPr fontId="5"/>
  </si>
  <si>
    <t>事業所名：（　　　　　　　　　　　　）</t>
    <rPh sb="0" eb="3">
      <t>ジギョウショ</t>
    </rPh>
    <rPh sb="3" eb="4">
      <t>メイ</t>
    </rPh>
    <phoneticPr fontId="5"/>
  </si>
  <si>
    <t>職種名　：（　　　　　　　　　　　　）</t>
    <rPh sb="0" eb="2">
      <t>ショクシュ</t>
    </rPh>
    <rPh sb="2" eb="3">
      <t>メイ</t>
    </rPh>
    <phoneticPr fontId="5"/>
  </si>
  <si>
    <t>勤務時間：（　　　　　　　　　　　　）</t>
    <rPh sb="0" eb="2">
      <t>キンム</t>
    </rPh>
    <rPh sb="2" eb="4">
      <t>ジカン</t>
    </rPh>
    <phoneticPr fontId="5"/>
  </si>
  <si>
    <t>Ⅱ　設備基準</t>
    <rPh sb="2" eb="4">
      <t>セツビ</t>
    </rPh>
    <rPh sb="4" eb="6">
      <t>キジュン</t>
    </rPh>
    <phoneticPr fontId="5"/>
  </si>
  <si>
    <t>設備および備品等</t>
    <rPh sb="0" eb="2">
      <t>セツビ</t>
    </rPh>
    <rPh sb="5" eb="7">
      <t>ビヒン</t>
    </rPh>
    <rPh sb="7" eb="8">
      <t>トウ</t>
    </rPh>
    <phoneticPr fontId="5"/>
  </si>
  <si>
    <t>　食堂、機能訓練室、静養室、相談室および事務室を有していますか。また、消火設備その他の非常災害に際して必要な設備ならびに指定通所介護の提供に必要なその他の設備・備品を備えていますか。</t>
    <rPh sb="1" eb="3">
      <t>ショクドウ</t>
    </rPh>
    <rPh sb="4" eb="6">
      <t>キノウ</t>
    </rPh>
    <rPh sb="6" eb="8">
      <t>クンレン</t>
    </rPh>
    <rPh sb="8" eb="9">
      <t>シツ</t>
    </rPh>
    <rPh sb="10" eb="12">
      <t>セイヨウ</t>
    </rPh>
    <rPh sb="12" eb="13">
      <t>シツ</t>
    </rPh>
    <rPh sb="14" eb="17">
      <t>ソウダンシツ</t>
    </rPh>
    <rPh sb="20" eb="23">
      <t>ジムシツ</t>
    </rPh>
    <rPh sb="24" eb="25">
      <t>ユウ</t>
    </rPh>
    <rPh sb="35" eb="37">
      <t>ショウカ</t>
    </rPh>
    <rPh sb="37" eb="39">
      <t>セツビ</t>
    </rPh>
    <rPh sb="41" eb="42">
      <t>タ</t>
    </rPh>
    <rPh sb="43" eb="45">
      <t>ヒジョウ</t>
    </rPh>
    <rPh sb="45" eb="47">
      <t>サイガイ</t>
    </rPh>
    <rPh sb="48" eb="49">
      <t>サイ</t>
    </rPh>
    <rPh sb="51" eb="53">
      <t>ヒツヨウ</t>
    </rPh>
    <rPh sb="54" eb="56">
      <t>セツビ</t>
    </rPh>
    <rPh sb="60" eb="62">
      <t>シテイ</t>
    </rPh>
    <rPh sb="62" eb="64">
      <t>ツウショ</t>
    </rPh>
    <rPh sb="64" eb="66">
      <t>カイゴ</t>
    </rPh>
    <rPh sb="67" eb="69">
      <t>テイキョウ</t>
    </rPh>
    <rPh sb="70" eb="72">
      <t>ヒツヨウ</t>
    </rPh>
    <rPh sb="75" eb="76">
      <t>タ</t>
    </rPh>
    <rPh sb="77" eb="79">
      <t>セツビ</t>
    </rPh>
    <rPh sb="80" eb="82">
      <t>ビヒン</t>
    </rPh>
    <rPh sb="83" eb="84">
      <t>ソナ</t>
    </rPh>
    <phoneticPr fontId="5"/>
  </si>
  <si>
    <t>基準第95条</t>
    <rPh sb="2" eb="3">
      <t>ダイ</t>
    </rPh>
    <rPh sb="5" eb="6">
      <t>ジョウ</t>
    </rPh>
    <phoneticPr fontId="5"/>
  </si>
  <si>
    <t>【食堂、機能訓練室】</t>
    <rPh sb="1" eb="3">
      <t>ショクドウ</t>
    </rPh>
    <rPh sb="4" eb="6">
      <t>キノウ</t>
    </rPh>
    <rPh sb="6" eb="8">
      <t>クンレン</t>
    </rPh>
    <rPh sb="8" eb="9">
      <t>シツ</t>
    </rPh>
    <phoneticPr fontId="5"/>
  </si>
  <si>
    <t>　食堂および機能訓練室は、それぞれ必要な広さがあり、その合計した面積は３平方メートルに利用定員を乗じて得た面積以上となっていますか。</t>
    <rPh sb="1" eb="3">
      <t>ショクドウ</t>
    </rPh>
    <rPh sb="6" eb="8">
      <t>キノウ</t>
    </rPh>
    <rPh sb="8" eb="10">
      <t>クンレン</t>
    </rPh>
    <rPh sb="10" eb="11">
      <t>シツ</t>
    </rPh>
    <rPh sb="17" eb="19">
      <t>ヒツヨウ</t>
    </rPh>
    <rPh sb="20" eb="21">
      <t>ヒロ</t>
    </rPh>
    <rPh sb="28" eb="30">
      <t>ゴウケイ</t>
    </rPh>
    <rPh sb="32" eb="34">
      <t>メンセキ</t>
    </rPh>
    <rPh sb="36" eb="38">
      <t>ヘイホウ</t>
    </rPh>
    <rPh sb="43" eb="45">
      <t>リヨウ</t>
    </rPh>
    <rPh sb="45" eb="47">
      <t>テイイン</t>
    </rPh>
    <rPh sb="48" eb="49">
      <t>ジョウ</t>
    </rPh>
    <rPh sb="51" eb="52">
      <t>エ</t>
    </rPh>
    <rPh sb="53" eb="55">
      <t>メンセキ</t>
    </rPh>
    <rPh sb="55" eb="57">
      <t>イジョウ</t>
    </rPh>
    <phoneticPr fontId="5"/>
  </si>
  <si>
    <t>食堂および機能訓練室は、食事の提供の際にはその提供に支障がない広さを確保でき、かつ、機能訓練を行う際には、その実施に支障がない広さを確保できていれば、同一の場所として可</t>
    <rPh sb="0" eb="2">
      <t>ショクドウ</t>
    </rPh>
    <rPh sb="5" eb="7">
      <t>キノウ</t>
    </rPh>
    <rPh sb="7" eb="9">
      <t>クンレン</t>
    </rPh>
    <rPh sb="9" eb="10">
      <t>シツ</t>
    </rPh>
    <rPh sb="12" eb="14">
      <t>ショクジ</t>
    </rPh>
    <rPh sb="15" eb="17">
      <t>テイキョウ</t>
    </rPh>
    <rPh sb="18" eb="19">
      <t>サイ</t>
    </rPh>
    <rPh sb="23" eb="25">
      <t>テイキョウ</t>
    </rPh>
    <rPh sb="26" eb="28">
      <t>シショウ</t>
    </rPh>
    <rPh sb="31" eb="32">
      <t>ヒロ</t>
    </rPh>
    <rPh sb="34" eb="36">
      <t>カクホ</t>
    </rPh>
    <rPh sb="42" eb="44">
      <t>キノウ</t>
    </rPh>
    <rPh sb="44" eb="46">
      <t>クンレン</t>
    </rPh>
    <rPh sb="47" eb="48">
      <t>オコナ</t>
    </rPh>
    <rPh sb="49" eb="50">
      <t>サイ</t>
    </rPh>
    <rPh sb="55" eb="57">
      <t>ジッシ</t>
    </rPh>
    <rPh sb="58" eb="60">
      <t>シショウ</t>
    </rPh>
    <rPh sb="63" eb="64">
      <t>ヒロ</t>
    </rPh>
    <rPh sb="66" eb="68">
      <t>カクホ</t>
    </rPh>
    <rPh sb="75" eb="77">
      <t>ドウイツ</t>
    </rPh>
    <rPh sb="78" eb="80">
      <t>バショ</t>
    </rPh>
    <rPh sb="83" eb="84">
      <t>カ</t>
    </rPh>
    <phoneticPr fontId="5"/>
  </si>
  <si>
    <t>【相談室】</t>
    <rPh sb="1" eb="3">
      <t>ソウダン</t>
    </rPh>
    <rPh sb="3" eb="4">
      <t>シツ</t>
    </rPh>
    <phoneticPr fontId="5"/>
  </si>
  <si>
    <t>　遮へい物の設置など相談の内容が漏えいしないよう配慮されていますか。</t>
    <rPh sb="1" eb="2">
      <t>シャ</t>
    </rPh>
    <rPh sb="4" eb="5">
      <t>ブツ</t>
    </rPh>
    <rPh sb="6" eb="8">
      <t>セッチ</t>
    </rPh>
    <rPh sb="10" eb="12">
      <t>ソウダン</t>
    </rPh>
    <rPh sb="13" eb="15">
      <t>ナイヨウ</t>
    </rPh>
    <rPh sb="16" eb="17">
      <t>ロウ</t>
    </rPh>
    <rPh sb="24" eb="26">
      <t>ハイリョ</t>
    </rPh>
    <phoneticPr fontId="5"/>
  </si>
  <si>
    <t>【消火設備その他非常災害に際して必要な設備】</t>
    <rPh sb="1" eb="3">
      <t>ショウカ</t>
    </rPh>
    <rPh sb="3" eb="5">
      <t>セツビ</t>
    </rPh>
    <rPh sb="7" eb="8">
      <t>タ</t>
    </rPh>
    <rPh sb="8" eb="10">
      <t>ヒジョウ</t>
    </rPh>
    <rPh sb="10" eb="12">
      <t>サイガイ</t>
    </rPh>
    <rPh sb="13" eb="14">
      <t>サイ</t>
    </rPh>
    <rPh sb="16" eb="18">
      <t>ヒツヨウ</t>
    </rPh>
    <rPh sb="19" eb="21">
      <t>セツビ</t>
    </rPh>
    <phoneticPr fontId="5"/>
  </si>
  <si>
    <t>解釈通知第３の６(2)ウ</t>
    <rPh sb="0" eb="2">
      <t>カイシャク</t>
    </rPh>
    <rPh sb="2" eb="4">
      <t>ツウチ</t>
    </rPh>
    <rPh sb="4" eb="5">
      <t>ダイ</t>
    </rPh>
    <phoneticPr fontId="5"/>
  </si>
  <si>
    <t>　消防法その他法令等に規定された設備は確実に設置されていますか。</t>
    <rPh sb="1" eb="4">
      <t>ショウボウホウ</t>
    </rPh>
    <rPh sb="6" eb="7">
      <t>タ</t>
    </rPh>
    <rPh sb="7" eb="9">
      <t>ホウレイ</t>
    </rPh>
    <rPh sb="9" eb="10">
      <t>トウ</t>
    </rPh>
    <rPh sb="11" eb="13">
      <t>キテイ</t>
    </rPh>
    <rPh sb="16" eb="18">
      <t>セツビ</t>
    </rPh>
    <rPh sb="19" eb="21">
      <t>カクジツ</t>
    </rPh>
    <rPh sb="22" eb="24">
      <t>セッチ</t>
    </rPh>
    <phoneticPr fontId="5"/>
  </si>
  <si>
    <t>　通所介護の設備を用いて宿泊サービスを提供する場合、提供開始前に、県に対して届出を行っていますか。</t>
    <phoneticPr fontId="5"/>
  </si>
  <si>
    <t>Ⅲ　運営基準</t>
    <rPh sb="2" eb="4">
      <t>ウンエイ</t>
    </rPh>
    <rPh sb="4" eb="6">
      <t>キジュン</t>
    </rPh>
    <phoneticPr fontId="5"/>
  </si>
  <si>
    <t>基準第8条</t>
    <rPh sb="2" eb="3">
      <t>ダイ</t>
    </rPh>
    <rPh sb="4" eb="5">
      <t>ジョウ</t>
    </rPh>
    <phoneticPr fontId="5"/>
  </si>
  <si>
    <t>重要事項説明書、利用契約書（利用者または家族の署名、捺印）</t>
    <rPh sb="0" eb="2">
      <t>ジュウヨウ</t>
    </rPh>
    <rPh sb="2" eb="4">
      <t>ジコウ</t>
    </rPh>
    <rPh sb="4" eb="7">
      <t>セツメイショ</t>
    </rPh>
    <rPh sb="8" eb="10">
      <t>リヨウ</t>
    </rPh>
    <rPh sb="10" eb="13">
      <t>ケイヤクショ</t>
    </rPh>
    <rPh sb="14" eb="17">
      <t>リヨウシャ</t>
    </rPh>
    <rPh sb="20" eb="22">
      <t>カゾク</t>
    </rPh>
    <rPh sb="23" eb="25">
      <t>ショメイ</t>
    </rPh>
    <rPh sb="26" eb="28">
      <t>ナツイン</t>
    </rPh>
    <phoneticPr fontId="5"/>
  </si>
  <si>
    <t>運営規程の概要、勤務体制、事故発生時の対応、苦情処理の体制、提供するサービスの第三者評価の実施状況（実施の有無、実施した直近の年月日、実施した評価機関の名称、評価結果の開示状況）等</t>
    <rPh sb="0" eb="2">
      <t>ウンエイ</t>
    </rPh>
    <rPh sb="2" eb="4">
      <t>キテイ</t>
    </rPh>
    <rPh sb="5" eb="7">
      <t>ガイヨウ</t>
    </rPh>
    <rPh sb="8" eb="10">
      <t>キンム</t>
    </rPh>
    <rPh sb="10" eb="12">
      <t>タイセイ</t>
    </rPh>
    <rPh sb="13" eb="15">
      <t>ジコ</t>
    </rPh>
    <rPh sb="15" eb="17">
      <t>ハッセイ</t>
    </rPh>
    <rPh sb="17" eb="18">
      <t>ジ</t>
    </rPh>
    <rPh sb="19" eb="21">
      <t>タイオウ</t>
    </rPh>
    <rPh sb="22" eb="24">
      <t>クジョウ</t>
    </rPh>
    <rPh sb="24" eb="26">
      <t>ショリ</t>
    </rPh>
    <rPh sb="27" eb="29">
      <t>タイセイ</t>
    </rPh>
    <phoneticPr fontId="5"/>
  </si>
  <si>
    <t>　被保険者証等の確認を行っていますか。</t>
    <rPh sb="1" eb="5">
      <t>ヒホケンシャ</t>
    </rPh>
    <rPh sb="5" eb="6">
      <t>ショウ</t>
    </rPh>
    <rPh sb="6" eb="7">
      <t>トウ</t>
    </rPh>
    <rPh sb="8" eb="10">
      <t>カクニン</t>
    </rPh>
    <rPh sb="11" eb="12">
      <t>オコナ</t>
    </rPh>
    <phoneticPr fontId="5"/>
  </si>
  <si>
    <t>基準第11条</t>
    <rPh sb="2" eb="3">
      <t>ダイ</t>
    </rPh>
    <rPh sb="5" eb="6">
      <t>ジョウ</t>
    </rPh>
    <phoneticPr fontId="5"/>
  </si>
  <si>
    <t>介護保険番号、有効期限等を確認している記録等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5"/>
  </si>
  <si>
    <t>基準第13条</t>
    <rPh sb="2" eb="3">
      <t>ダイ</t>
    </rPh>
    <rPh sb="5" eb="6">
      <t>ジョウ</t>
    </rPh>
    <phoneticPr fontId="5"/>
  </si>
  <si>
    <t>基準第16条、17条</t>
    <rPh sb="2" eb="3">
      <t>ダイ</t>
    </rPh>
    <rPh sb="5" eb="6">
      <t>ジョウ</t>
    </rPh>
    <rPh sb="9" eb="10">
      <t>ジョウ</t>
    </rPh>
    <phoneticPr fontId="5"/>
  </si>
  <si>
    <r>
      <t xml:space="preserve">居宅サービス計画書
</t>
    </r>
    <r>
      <rPr>
        <sz val="8"/>
        <rFont val="ＭＳ 明朝"/>
        <family val="1"/>
        <charset val="128"/>
      </rPr>
      <t>通所介護計画（利用者および家族の署名、捺印）</t>
    </r>
    <rPh sb="0" eb="2">
      <t>キョタク</t>
    </rPh>
    <rPh sb="6" eb="8">
      <t>ケイカク</t>
    </rPh>
    <rPh sb="8" eb="9">
      <t>ショ</t>
    </rPh>
    <rPh sb="10" eb="12">
      <t>ツウショ</t>
    </rPh>
    <rPh sb="12" eb="14">
      <t>カイゴ</t>
    </rPh>
    <rPh sb="14" eb="16">
      <t>ケイカク</t>
    </rPh>
    <rPh sb="17" eb="20">
      <t>リヨウシャ</t>
    </rPh>
    <rPh sb="23" eb="25">
      <t>カゾク</t>
    </rPh>
    <rPh sb="26" eb="28">
      <t>ショメイ</t>
    </rPh>
    <rPh sb="29" eb="31">
      <t>ナツイン</t>
    </rPh>
    <phoneticPr fontId="5"/>
  </si>
  <si>
    <t>　通所介護計画にある目標を設定するための具体的なサービスの内容が記載されていますか。</t>
    <phoneticPr fontId="5"/>
  </si>
  <si>
    <t>基準第19条</t>
    <rPh sb="2" eb="3">
      <t>ダイ</t>
    </rPh>
    <rPh sb="5" eb="6">
      <t>ジョウ</t>
    </rPh>
    <phoneticPr fontId="5"/>
  </si>
  <si>
    <t>サービス提供記録
業務日誌</t>
    <rPh sb="4" eb="6">
      <t>テイキョウ</t>
    </rPh>
    <rPh sb="6" eb="8">
      <t>キロク</t>
    </rPh>
    <rPh sb="9" eb="11">
      <t>ギョウム</t>
    </rPh>
    <rPh sb="11" eb="13">
      <t>ニッシ</t>
    </rPh>
    <phoneticPr fontId="5"/>
  </si>
  <si>
    <t>　介護サービスを提供した際は、提供日、提供した具体的なサービスの内容、利用者の心身の状況その他必要な事項を書面に記録していますか。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リヨウシャ</t>
    </rPh>
    <rPh sb="39" eb="41">
      <t>シンシン</t>
    </rPh>
    <rPh sb="42" eb="44">
      <t>ジョウキョウ</t>
    </rPh>
    <rPh sb="46" eb="47">
      <t>タ</t>
    </rPh>
    <rPh sb="47" eb="49">
      <t>ヒツヨウ</t>
    </rPh>
    <rPh sb="50" eb="52">
      <t>ジコウ</t>
    </rPh>
    <rPh sb="53" eb="55">
      <t>ショメン</t>
    </rPh>
    <rPh sb="56" eb="58">
      <t>キロク</t>
    </rPh>
    <phoneticPr fontId="5"/>
  </si>
  <si>
    <t>送迎は適切に行われていますか。</t>
    <rPh sb="0" eb="2">
      <t>ソウゲイ</t>
    </rPh>
    <rPh sb="3" eb="5">
      <t>テキセツ</t>
    </rPh>
    <rPh sb="6" eb="7">
      <t>オコナ</t>
    </rPh>
    <phoneticPr fontId="5"/>
  </si>
  <si>
    <t>送迎記録</t>
    <rPh sb="0" eb="2">
      <t>ソウゲイ</t>
    </rPh>
    <rPh sb="2" eb="4">
      <t>キロク</t>
    </rPh>
    <phoneticPr fontId="5"/>
  </si>
  <si>
    <t>基準第96条</t>
    <rPh sb="2" eb="3">
      <t>ダイ</t>
    </rPh>
    <rPh sb="5" eb="6">
      <t>ジョウ</t>
    </rPh>
    <phoneticPr fontId="5"/>
  </si>
  <si>
    <t>請求書
領収証</t>
    <rPh sb="0" eb="3">
      <t>セイキュウショ</t>
    </rPh>
    <rPh sb="4" eb="7">
      <t>リョウシュウショウ</t>
    </rPh>
    <phoneticPr fontId="5"/>
  </si>
  <si>
    <t>　サービス提供回数と介護給付費請求額および利用者負担額請求額との整合性は取れていますか。</t>
    <rPh sb="5" eb="7">
      <t>テイキョウ</t>
    </rPh>
    <rPh sb="7" eb="9">
      <t>カイスウ</t>
    </rPh>
    <rPh sb="10" eb="12">
      <t>カイゴ</t>
    </rPh>
    <rPh sb="12" eb="14">
      <t>キュウフ</t>
    </rPh>
    <rPh sb="14" eb="15">
      <t>ヒ</t>
    </rPh>
    <rPh sb="15" eb="17">
      <t>セイキュウ</t>
    </rPh>
    <rPh sb="17" eb="18">
      <t>ガク</t>
    </rPh>
    <rPh sb="21" eb="24">
      <t>リヨウシャ</t>
    </rPh>
    <rPh sb="24" eb="26">
      <t>フタン</t>
    </rPh>
    <rPh sb="26" eb="27">
      <t>ガク</t>
    </rPh>
    <rPh sb="27" eb="29">
      <t>セイキュウ</t>
    </rPh>
    <rPh sb="29" eb="30">
      <t>ガク</t>
    </rPh>
    <rPh sb="32" eb="35">
      <t>セイゴウセイ</t>
    </rPh>
    <rPh sb="36" eb="37">
      <t>ト</t>
    </rPh>
    <phoneticPr fontId="5"/>
  </si>
  <si>
    <t>サービス提供票
介護給付費明細書、領収証控え、サービス提供記録</t>
    <rPh sb="4" eb="6">
      <t>テイキョウ</t>
    </rPh>
    <rPh sb="6" eb="7">
      <t>ヒョウ</t>
    </rPh>
    <rPh sb="8" eb="10">
      <t>カイゴ</t>
    </rPh>
    <rPh sb="10" eb="12">
      <t>キュウフ</t>
    </rPh>
    <rPh sb="12" eb="13">
      <t>ヒ</t>
    </rPh>
    <rPh sb="13" eb="16">
      <t>メイサイショ</t>
    </rPh>
    <rPh sb="17" eb="20">
      <t>リョウシュウショウ</t>
    </rPh>
    <rPh sb="20" eb="21">
      <t>ヒカ</t>
    </rPh>
    <rPh sb="27" eb="29">
      <t>テイキョウ</t>
    </rPh>
    <rPh sb="29" eb="31">
      <t>キロク</t>
    </rPh>
    <phoneticPr fontId="5"/>
  </si>
  <si>
    <t>介護報酬請求確認表（別紙）</t>
    <rPh sb="0" eb="2">
      <t>カイゴ</t>
    </rPh>
    <rPh sb="2" eb="4">
      <t>ホウシュウ</t>
    </rPh>
    <rPh sb="4" eb="6">
      <t>セイキュウ</t>
    </rPh>
    <rPh sb="6" eb="8">
      <t>カクニン</t>
    </rPh>
    <rPh sb="8" eb="9">
      <t>ヒョウ</t>
    </rPh>
    <rPh sb="10" eb="12">
      <t>ベッシ</t>
    </rPh>
    <phoneticPr fontId="5"/>
  </si>
  <si>
    <t>解釈通知第３の６(3)ア(ｲ)
H12.3.30老企第54号「通所介護等における日常生活に要する費用の取扱いについて」</t>
    <rPh sb="0" eb="2">
      <t>カイシャク</t>
    </rPh>
    <rPh sb="2" eb="4">
      <t>ツウチ</t>
    </rPh>
    <rPh sb="4" eb="5">
      <t>ダイ</t>
    </rPh>
    <rPh sb="25" eb="26">
      <t>ロウ</t>
    </rPh>
    <rPh sb="26" eb="27">
      <t>キ</t>
    </rPh>
    <rPh sb="27" eb="28">
      <t>ダイ</t>
    </rPh>
    <rPh sb="30" eb="31">
      <t>ゴウ</t>
    </rPh>
    <rPh sb="32" eb="34">
      <t>ツウショ</t>
    </rPh>
    <rPh sb="34" eb="36">
      <t>カイゴ</t>
    </rPh>
    <rPh sb="36" eb="37">
      <t>トウ</t>
    </rPh>
    <rPh sb="41" eb="43">
      <t>ニチジョウ</t>
    </rPh>
    <rPh sb="43" eb="45">
      <t>セイカツ</t>
    </rPh>
    <rPh sb="46" eb="47">
      <t>ヨウ</t>
    </rPh>
    <rPh sb="49" eb="51">
      <t>ヒヨウ</t>
    </rPh>
    <rPh sb="52" eb="54">
      <t>トリアツカ</t>
    </rPh>
    <phoneticPr fontId="5"/>
  </si>
  <si>
    <t>　介護予防通所介護においてキャンセル料を徴収していませんか。</t>
    <rPh sb="1" eb="3">
      <t>カイゴ</t>
    </rPh>
    <rPh sb="3" eb="5">
      <t>ヨボウ</t>
    </rPh>
    <rPh sb="5" eb="7">
      <t>ツウショ</t>
    </rPh>
    <rPh sb="7" eb="9">
      <t>カイゴ</t>
    </rPh>
    <rPh sb="18" eb="19">
      <t>リョウ</t>
    </rPh>
    <rPh sb="20" eb="22">
      <t>チョウシュウ</t>
    </rPh>
    <phoneticPr fontId="5"/>
  </si>
  <si>
    <t>平成18年4月改定関係Ｑ＆Ａ（vol.1）</t>
    <rPh sb="0" eb="2">
      <t>ヘイセイ</t>
    </rPh>
    <rPh sb="4" eb="5">
      <t>ネン</t>
    </rPh>
    <rPh sb="6" eb="7">
      <t>ガツ</t>
    </rPh>
    <rPh sb="7" eb="9">
      <t>カイテイ</t>
    </rPh>
    <rPh sb="9" eb="11">
      <t>カンケイ</t>
    </rPh>
    <phoneticPr fontId="5"/>
  </si>
  <si>
    <t>食事のキャンセルに伴う費用は「食費」</t>
    <rPh sb="0" eb="2">
      <t>ショクジ</t>
    </rPh>
    <rPh sb="9" eb="10">
      <t>トモナ</t>
    </rPh>
    <rPh sb="11" eb="13">
      <t>ヒヨウ</t>
    </rPh>
    <rPh sb="15" eb="17">
      <t>ショクヒ</t>
    </rPh>
    <phoneticPr fontId="5"/>
  </si>
  <si>
    <t>医療費控除の記載は適切ですか。</t>
    <rPh sb="0" eb="3">
      <t>イリョウヒ</t>
    </rPh>
    <rPh sb="3" eb="5">
      <t>コウジョ</t>
    </rPh>
    <rPh sb="6" eb="8">
      <t>キサイ</t>
    </rPh>
    <rPh sb="9" eb="11">
      <t>テキセツ</t>
    </rPh>
    <phoneticPr fontId="5"/>
  </si>
  <si>
    <t>基準第99条</t>
    <rPh sb="0" eb="2">
      <t>キジュン</t>
    </rPh>
    <rPh sb="2" eb="3">
      <t>ダイ</t>
    </rPh>
    <rPh sb="5" eb="6">
      <t>ジョウ</t>
    </rPh>
    <phoneticPr fontId="5"/>
  </si>
  <si>
    <t xml:space="preserve">居宅サービス計画
通所介護計画書（利用者または家族の署名、捺印）
アセスメントシート
モニタリングシート
</t>
    <rPh sb="0" eb="2">
      <t>キョタク</t>
    </rPh>
    <rPh sb="6" eb="8">
      <t>ケイカク</t>
    </rPh>
    <rPh sb="9" eb="11">
      <t>ツウショ</t>
    </rPh>
    <rPh sb="11" eb="13">
      <t>カイゴ</t>
    </rPh>
    <rPh sb="13" eb="15">
      <t>ケイカク</t>
    </rPh>
    <rPh sb="15" eb="16">
      <t>ショ</t>
    </rPh>
    <rPh sb="17" eb="20">
      <t>リヨウシャ</t>
    </rPh>
    <rPh sb="23" eb="25">
      <t>カゾク</t>
    </rPh>
    <rPh sb="26" eb="28">
      <t>ショメイ</t>
    </rPh>
    <rPh sb="29" eb="31">
      <t>ナツイン</t>
    </rPh>
    <phoneticPr fontId="5"/>
  </si>
  <si>
    <t>解釈通知第３の６(3)ウ(ｵ)</t>
    <rPh sb="0" eb="2">
      <t>カイシャク</t>
    </rPh>
    <rPh sb="2" eb="4">
      <t>ツウチ</t>
    </rPh>
    <rPh sb="4" eb="5">
      <t>ダイ</t>
    </rPh>
    <phoneticPr fontId="5"/>
  </si>
  <si>
    <t>基準第２７条</t>
    <rPh sb="2" eb="3">
      <t>ダイ</t>
    </rPh>
    <rPh sb="5" eb="6">
      <t>ジョウ</t>
    </rPh>
    <phoneticPr fontId="5"/>
  </si>
  <si>
    <t>緊急時対応マニュアル
サービス提供記録</t>
    <rPh sb="0" eb="3">
      <t>キンキュウジ</t>
    </rPh>
    <rPh sb="3" eb="5">
      <t>タイオウ</t>
    </rPh>
    <rPh sb="15" eb="17">
      <t>テイキョウ</t>
    </rPh>
    <rPh sb="17" eb="19">
      <t>キロク</t>
    </rPh>
    <phoneticPr fontId="5"/>
  </si>
  <si>
    <t>　緊急時対応マニュアル等が整備されていますか。</t>
    <rPh sb="1" eb="4">
      <t>キンキュウジ</t>
    </rPh>
    <rPh sb="4" eb="6">
      <t>タイオウ</t>
    </rPh>
    <rPh sb="11" eb="12">
      <t>トウ</t>
    </rPh>
    <rPh sb="13" eb="15">
      <t>セイビ</t>
    </rPh>
    <phoneticPr fontId="5"/>
  </si>
  <si>
    <t>基準第100条</t>
    <rPh sb="2" eb="3">
      <t>ダイ</t>
    </rPh>
    <rPh sb="6" eb="7">
      <t>ジョウ</t>
    </rPh>
    <phoneticPr fontId="5"/>
  </si>
  <si>
    <t>基準第101条</t>
    <rPh sb="2" eb="3">
      <t>ダイ</t>
    </rPh>
    <rPh sb="6" eb="7">
      <t>ジョウ</t>
    </rPh>
    <phoneticPr fontId="5"/>
  </si>
  <si>
    <t>雇用の形態（常勤・非常勤）が分かる文書
勤務実績表（勤務実績が確認できるもの）</t>
    <rPh sb="0" eb="2">
      <t>コヨウ</t>
    </rPh>
    <rPh sb="3" eb="5">
      <t>ケイタイ</t>
    </rPh>
    <rPh sb="6" eb="8">
      <t>ジョウキン</t>
    </rPh>
    <rPh sb="9" eb="12">
      <t>ヒジョウキン</t>
    </rPh>
    <rPh sb="14" eb="15">
      <t>ワ</t>
    </rPh>
    <rPh sb="17" eb="19">
      <t>ブンショ</t>
    </rPh>
    <rPh sb="20" eb="22">
      <t>キンム</t>
    </rPh>
    <rPh sb="22" eb="24">
      <t>ジッセキ</t>
    </rPh>
    <rPh sb="24" eb="25">
      <t>ヒョウ</t>
    </rPh>
    <rPh sb="26" eb="28">
      <t>キンム</t>
    </rPh>
    <rPh sb="28" eb="30">
      <t>ジッセキ</t>
    </rPh>
    <rPh sb="31" eb="33">
      <t>カクニン</t>
    </rPh>
    <phoneticPr fontId="5"/>
  </si>
  <si>
    <t>基準第102条</t>
    <rPh sb="2" eb="3">
      <t>ダイ</t>
    </rPh>
    <rPh sb="6" eb="7">
      <t>ジョウ</t>
    </rPh>
    <phoneticPr fontId="5"/>
  </si>
  <si>
    <t>業務日誌
国保連への請求書控え</t>
    <rPh sb="0" eb="2">
      <t>ギョウム</t>
    </rPh>
    <rPh sb="2" eb="4">
      <t>ニッシ</t>
    </rPh>
    <rPh sb="5" eb="8">
      <t>コクホレン</t>
    </rPh>
    <rPh sb="10" eb="12">
      <t>セイキュウ</t>
    </rPh>
    <rPh sb="12" eb="13">
      <t>ショ</t>
    </rPh>
    <rPh sb="13" eb="14">
      <t>ヒカ</t>
    </rPh>
    <phoneticPr fontId="5"/>
  </si>
  <si>
    <t>基準第103条</t>
    <rPh sb="2" eb="3">
      <t>ダイ</t>
    </rPh>
    <rPh sb="6" eb="7">
      <t>ジョウ</t>
    </rPh>
    <phoneticPr fontId="5"/>
  </si>
  <si>
    <t>非常災害（火災・風水害・地震等）対応に係るマニュアル
運営規程
避難訓練の記録
消防署への届出</t>
    <rPh sb="0" eb="2">
      <t>ヒジョウ</t>
    </rPh>
    <rPh sb="2" eb="4">
      <t>サイガイ</t>
    </rPh>
    <rPh sb="5" eb="7">
      <t>カサイ</t>
    </rPh>
    <rPh sb="8" eb="11">
      <t>フウスイガイ</t>
    </rPh>
    <rPh sb="12" eb="14">
      <t>ジシン</t>
    </rPh>
    <rPh sb="14" eb="15">
      <t>ナド</t>
    </rPh>
    <rPh sb="15" eb="16">
      <t>タイトウ</t>
    </rPh>
    <rPh sb="16" eb="18">
      <t>タイオウ</t>
    </rPh>
    <rPh sb="19" eb="20">
      <t>カカ</t>
    </rPh>
    <rPh sb="27" eb="29">
      <t>ウンエイ</t>
    </rPh>
    <rPh sb="29" eb="31">
      <t>キテイ</t>
    </rPh>
    <rPh sb="32" eb="34">
      <t>ヒナン</t>
    </rPh>
    <rPh sb="34" eb="36">
      <t>クンレン</t>
    </rPh>
    <rPh sb="37" eb="39">
      <t>キロク</t>
    </rPh>
    <rPh sb="40" eb="43">
      <t>ショウボウショ</t>
    </rPh>
    <rPh sb="45" eb="46">
      <t>トド</t>
    </rPh>
    <rPh sb="46" eb="47">
      <t>デ</t>
    </rPh>
    <phoneticPr fontId="5"/>
  </si>
  <si>
    <t>　防火管理に関する責任者を定めていますか。</t>
    <rPh sb="1" eb="3">
      <t>ボウカ</t>
    </rPh>
    <rPh sb="3" eb="5">
      <t>カンリ</t>
    </rPh>
    <rPh sb="6" eb="7">
      <t>カン</t>
    </rPh>
    <rPh sb="9" eb="12">
      <t>セキニンシャ</t>
    </rPh>
    <rPh sb="13" eb="14">
      <t>サダ</t>
    </rPh>
    <phoneticPr fontId="5"/>
  </si>
  <si>
    <t>　非常災害時の連絡網等は用意されていますか。</t>
    <rPh sb="1" eb="3">
      <t>ヒジョウ</t>
    </rPh>
    <rPh sb="3" eb="5">
      <t>サイガイ</t>
    </rPh>
    <rPh sb="5" eb="6">
      <t>ジ</t>
    </rPh>
    <rPh sb="7" eb="9">
      <t>レンラク</t>
    </rPh>
    <rPh sb="9" eb="10">
      <t>アミ</t>
    </rPh>
    <rPh sb="10" eb="11">
      <t>トウ</t>
    </rPh>
    <rPh sb="12" eb="14">
      <t>ヨウイ</t>
    </rPh>
    <phoneticPr fontId="5"/>
  </si>
  <si>
    <t>通報連絡体制</t>
    <phoneticPr fontId="5"/>
  </si>
  <si>
    <t>基準第33条</t>
    <rPh sb="0" eb="2">
      <t>キジュン</t>
    </rPh>
    <rPh sb="2" eb="3">
      <t>ダイ</t>
    </rPh>
    <rPh sb="5" eb="6">
      <t>ジョウ</t>
    </rPh>
    <phoneticPr fontId="5"/>
  </si>
  <si>
    <t>秘密保持誓約書</t>
    <rPh sb="0" eb="2">
      <t>ヒミツ</t>
    </rPh>
    <rPh sb="2" eb="4">
      <t>ホジ</t>
    </rPh>
    <rPh sb="4" eb="7">
      <t>セイヤクショ</t>
    </rPh>
    <phoneticPr fontId="5"/>
  </si>
  <si>
    <t>個人情報同意書</t>
    <rPh sb="0" eb="2">
      <t>コジン</t>
    </rPh>
    <rPh sb="2" eb="4">
      <t>ジョウホウ</t>
    </rPh>
    <rPh sb="4" eb="7">
      <t>ドウイショ</t>
    </rPh>
    <phoneticPr fontId="5"/>
  </si>
  <si>
    <t>基準第34条</t>
    <rPh sb="0" eb="2">
      <t>キジュン</t>
    </rPh>
    <rPh sb="2" eb="3">
      <t>ダイ</t>
    </rPh>
    <rPh sb="5" eb="6">
      <t>ジョウ</t>
    </rPh>
    <phoneticPr fontId="5"/>
  </si>
  <si>
    <t>パンフレット/チラシ</t>
    <phoneticPr fontId="5"/>
  </si>
  <si>
    <t>基準第36条
H12.6.7社援第1352号「社会福祉事業の経営者による福祉サービスに関する苦情解決の仕組みの指針について」</t>
    <rPh sb="2" eb="3">
      <t>ダイ</t>
    </rPh>
    <rPh sb="5" eb="6">
      <t>ジョウ</t>
    </rPh>
    <rPh sb="14" eb="15">
      <t>シャ</t>
    </rPh>
    <rPh sb="15" eb="16">
      <t>エン</t>
    </rPh>
    <rPh sb="16" eb="17">
      <t>ダイ</t>
    </rPh>
    <rPh sb="21" eb="22">
      <t>ゴウ</t>
    </rPh>
    <rPh sb="23" eb="25">
      <t>シャカイ</t>
    </rPh>
    <rPh sb="25" eb="27">
      <t>フクシ</t>
    </rPh>
    <rPh sb="27" eb="29">
      <t>ジギョウ</t>
    </rPh>
    <rPh sb="30" eb="33">
      <t>ケイエイシャ</t>
    </rPh>
    <rPh sb="36" eb="38">
      <t>フクシ</t>
    </rPh>
    <rPh sb="43" eb="44">
      <t>カン</t>
    </rPh>
    <rPh sb="46" eb="48">
      <t>クジョウ</t>
    </rPh>
    <rPh sb="48" eb="50">
      <t>カイケツ</t>
    </rPh>
    <rPh sb="51" eb="53">
      <t>シク</t>
    </rPh>
    <rPh sb="55" eb="57">
      <t>シシン</t>
    </rPh>
    <phoneticPr fontId="5"/>
  </si>
  <si>
    <t>苦情の受付簿
苦情対応マニュアル</t>
    <rPh sb="0" eb="2">
      <t>クジョウ</t>
    </rPh>
    <rPh sb="3" eb="5">
      <t>ウケツケ</t>
    </rPh>
    <rPh sb="5" eb="6">
      <t>ボ</t>
    </rPh>
    <rPh sb="7" eb="9">
      <t>クジョウ</t>
    </rPh>
    <rPh sb="9" eb="11">
      <t>タイオウ</t>
    </rPh>
    <phoneticPr fontId="5"/>
  </si>
  <si>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5"/>
  </si>
  <si>
    <t>事故対応マニュアル
市町村、家族、介護支援専門員への報告記録
ヒアリハット記録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5"/>
  </si>
  <si>
    <t>再発防止策の検討の記録</t>
    <rPh sb="0" eb="2">
      <t>サイハツ</t>
    </rPh>
    <rPh sb="2" eb="4">
      <t>ボウシ</t>
    </rPh>
    <rPh sb="4" eb="5">
      <t>サク</t>
    </rPh>
    <rPh sb="6" eb="8">
      <t>ケントウ</t>
    </rPh>
    <rPh sb="9" eb="11">
      <t>キロク</t>
    </rPh>
    <phoneticPr fontId="5"/>
  </si>
  <si>
    <t>　　　　　（平成11年厚生省令第37号）</t>
    <rPh sb="11" eb="14">
      <t>コウセイショウ</t>
    </rPh>
    <rPh sb="14" eb="15">
      <t>レイ</t>
    </rPh>
    <rPh sb="15" eb="16">
      <t>ダイ</t>
    </rPh>
    <rPh sb="18" eb="19">
      <t>ゴウ</t>
    </rPh>
    <phoneticPr fontId="5"/>
  </si>
  <si>
    <t>（参考様式1）</t>
    <rPh sb="1" eb="3">
      <t>サンコウ</t>
    </rPh>
    <rPh sb="3" eb="5">
      <t>ヨウシキ</t>
    </rPh>
    <phoneticPr fontId="5"/>
  </si>
  <si>
    <t>従業者の勤務の体制及び勤務形態一覧表　</t>
  </si>
  <si>
    <t>サービス種別（</t>
    <rPh sb="4" eb="6">
      <t>シュベツ</t>
    </rPh>
    <phoneticPr fontId="45"/>
  </si>
  <si>
    <t>通所介護</t>
    <rPh sb="0" eb="2">
      <t>ツウショ</t>
    </rPh>
    <rPh sb="2" eb="4">
      <t>カイゴ</t>
    </rPh>
    <phoneticPr fontId="45"/>
  </si>
  <si>
    <t>）</t>
    <phoneticPr fontId="45"/>
  </si>
  <si>
    <t>令和</t>
    <rPh sb="0" eb="2">
      <t>レイワ</t>
    </rPh>
    <phoneticPr fontId="45"/>
  </si>
  <si>
    <t>(</t>
    <phoneticPr fontId="45"/>
  </si>
  <si>
    <t>)</t>
    <phoneticPr fontId="45"/>
  </si>
  <si>
    <t>年</t>
    <rPh sb="0" eb="1">
      <t>ネン</t>
    </rPh>
    <phoneticPr fontId="45"/>
  </si>
  <si>
    <t>月</t>
    <rPh sb="0" eb="1">
      <t>ゲツ</t>
    </rPh>
    <phoneticPr fontId="45"/>
  </si>
  <si>
    <t>事業所名（</t>
    <rPh sb="0" eb="3">
      <t>ジギョウショ</t>
    </rPh>
    <rPh sb="3" eb="4">
      <t>メイ</t>
    </rPh>
    <phoneticPr fontId="45"/>
  </si>
  <si>
    <t>○○デイサービス</t>
    <phoneticPr fontId="45"/>
  </si>
  <si>
    <t>(1)</t>
    <phoneticPr fontId="45"/>
  </si>
  <si>
    <t>４週</t>
  </si>
  <si>
    <t>(2)</t>
    <phoneticPr fontId="45"/>
  </si>
  <si>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5"/>
  </si>
  <si>
    <t>時間/週</t>
    <rPh sb="0" eb="2">
      <t>ジカン</t>
    </rPh>
    <rPh sb="3" eb="4">
      <t>シュウ</t>
    </rPh>
    <phoneticPr fontId="45"/>
  </si>
  <si>
    <t>時間/月</t>
    <rPh sb="0" eb="2">
      <t>ジカン</t>
    </rPh>
    <rPh sb="3" eb="4">
      <t>ツキ</t>
    </rPh>
    <phoneticPr fontId="45"/>
  </si>
  <si>
    <t>当月の日数</t>
    <rPh sb="0" eb="2">
      <t>トウゲツ</t>
    </rPh>
    <rPh sb="3" eb="5">
      <t>ニッスウ</t>
    </rPh>
    <phoneticPr fontId="45"/>
  </si>
  <si>
    <t>日</t>
    <rPh sb="0" eb="1">
      <t>ニチ</t>
    </rPh>
    <phoneticPr fontId="45"/>
  </si>
  <si>
    <t>(4) 事業所全体のサービス提供単位数</t>
    <phoneticPr fontId="45"/>
  </si>
  <si>
    <t>単位</t>
    <rPh sb="0" eb="2">
      <t>タンイ</t>
    </rPh>
    <phoneticPr fontId="45"/>
  </si>
  <si>
    <t>単位目</t>
    <rPh sb="0" eb="2">
      <t>タンイ</t>
    </rPh>
    <rPh sb="2" eb="3">
      <t>メ</t>
    </rPh>
    <phoneticPr fontId="45"/>
  </si>
  <si>
    <t xml:space="preserve">(5) 当該サービス提供単位のサービス提供時間 </t>
    <rPh sb="4" eb="6">
      <t>トウガイ</t>
    </rPh>
    <rPh sb="10" eb="12">
      <t>テイキョウ</t>
    </rPh>
    <rPh sb="12" eb="14">
      <t>タンイ</t>
    </rPh>
    <rPh sb="19" eb="21">
      <t>テイキョウ</t>
    </rPh>
    <rPh sb="21" eb="23">
      <t>ジカン</t>
    </rPh>
    <phoneticPr fontId="45"/>
  </si>
  <si>
    <t>～</t>
    <phoneticPr fontId="45"/>
  </si>
  <si>
    <t>（計</t>
    <rPh sb="1" eb="2">
      <t>ケイ</t>
    </rPh>
    <phoneticPr fontId="45"/>
  </si>
  <si>
    <t>時間）</t>
    <rPh sb="0" eb="2">
      <t>ジカン</t>
    </rPh>
    <phoneticPr fontId="45"/>
  </si>
  <si>
    <t>No</t>
    <phoneticPr fontId="45"/>
  </si>
  <si>
    <t>(6) 
職種</t>
    <phoneticPr fontId="5"/>
  </si>
  <si>
    <t>(7)
勤務
形態</t>
    <phoneticPr fontId="5"/>
  </si>
  <si>
    <t>(8)
資格</t>
    <rPh sb="4" eb="6">
      <t>シカク</t>
    </rPh>
    <phoneticPr fontId="45"/>
  </si>
  <si>
    <t>(9) 氏　名</t>
    <phoneticPr fontId="5"/>
  </si>
  <si>
    <t>(10)</t>
    <phoneticPr fontId="45"/>
  </si>
  <si>
    <t>(12)
週平均
勤務時間
数</t>
    <phoneticPr fontId="45"/>
  </si>
  <si>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</si>
  <si>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45"/>
  </si>
  <si>
    <t>2週目</t>
    <rPh sb="1" eb="2">
      <t>シュウ</t>
    </rPh>
    <rPh sb="2" eb="3">
      <t>メ</t>
    </rPh>
    <phoneticPr fontId="45"/>
  </si>
  <si>
    <t>3週目</t>
    <rPh sb="1" eb="2">
      <t>シュウ</t>
    </rPh>
    <rPh sb="2" eb="3">
      <t>メ</t>
    </rPh>
    <phoneticPr fontId="45"/>
  </si>
  <si>
    <t>4週目</t>
    <rPh sb="1" eb="2">
      <t>シュウ</t>
    </rPh>
    <rPh sb="2" eb="3">
      <t>メ</t>
    </rPh>
    <phoneticPr fontId="45"/>
  </si>
  <si>
    <t>5週目</t>
    <rPh sb="1" eb="2">
      <t>シュウ</t>
    </rPh>
    <rPh sb="2" eb="3">
      <t>メ</t>
    </rPh>
    <phoneticPr fontId="45"/>
  </si>
  <si>
    <t>管理者</t>
    <rPh sb="0" eb="3">
      <t>カンリシャ</t>
    </rPh>
    <phoneticPr fontId="45"/>
  </si>
  <si>
    <t>A</t>
  </si>
  <si>
    <t>ー</t>
  </si>
  <si>
    <t>厚労　太郎</t>
    <rPh sb="0" eb="2">
      <t>コウロウ</t>
    </rPh>
    <rPh sb="3" eb="5">
      <t>タロウ</t>
    </rPh>
    <phoneticPr fontId="45"/>
  </si>
  <si>
    <t>シフト記号</t>
    <phoneticPr fontId="45"/>
  </si>
  <si>
    <t>a</t>
    <phoneticPr fontId="45"/>
  </si>
  <si>
    <t>a</t>
  </si>
  <si>
    <t>勤務時間数</t>
    <rPh sb="0" eb="2">
      <t>キンム</t>
    </rPh>
    <rPh sb="2" eb="4">
      <t>ジカン</t>
    </rPh>
    <rPh sb="4" eb="5">
      <t>スウ</t>
    </rPh>
    <phoneticPr fontId="45"/>
  </si>
  <si>
    <t>サービス提供時間内
の勤務時間数</t>
    <rPh sb="4" eb="6">
      <t>テイキョウ</t>
    </rPh>
    <rPh sb="6" eb="9">
      <t>ジカンナイ</t>
    </rPh>
    <rPh sb="11" eb="13">
      <t>キンム</t>
    </rPh>
    <rPh sb="13" eb="15">
      <t>ジカン</t>
    </rPh>
    <rPh sb="15" eb="16">
      <t>スウ</t>
    </rPh>
    <phoneticPr fontId="45"/>
  </si>
  <si>
    <t>生活相談員</t>
    <rPh sb="0" eb="2">
      <t>セイカツ</t>
    </rPh>
    <rPh sb="2" eb="5">
      <t>ソウダンイン</t>
    </rPh>
    <phoneticPr fontId="45"/>
  </si>
  <si>
    <t>社会福祉士</t>
    <rPh sb="0" eb="2">
      <t>シャカイ</t>
    </rPh>
    <rPh sb="2" eb="5">
      <t>フクシシ</t>
    </rPh>
    <phoneticPr fontId="46"/>
  </si>
  <si>
    <t>○○　A太</t>
    <rPh sb="4" eb="5">
      <t>タ</t>
    </rPh>
    <phoneticPr fontId="45"/>
  </si>
  <si>
    <t>B</t>
  </si>
  <si>
    <t>社会福祉主事任用資格</t>
  </si>
  <si>
    <t>○○　B子</t>
    <rPh sb="4" eb="5">
      <t>コ</t>
    </rPh>
    <phoneticPr fontId="45"/>
  </si>
  <si>
    <t>介護職員</t>
    <rPh sb="0" eb="2">
      <t>カイゴ</t>
    </rPh>
    <rPh sb="2" eb="4">
      <t>ショクイン</t>
    </rPh>
    <phoneticPr fontId="45"/>
  </si>
  <si>
    <t>看護職員</t>
    <rPh sb="0" eb="2">
      <t>カンゴ</t>
    </rPh>
    <rPh sb="2" eb="4">
      <t>ショクイン</t>
    </rPh>
    <phoneticPr fontId="45"/>
  </si>
  <si>
    <t>看護師</t>
    <rPh sb="0" eb="3">
      <t>カンゴシ</t>
    </rPh>
    <phoneticPr fontId="45"/>
  </si>
  <si>
    <t>○○　C男</t>
    <rPh sb="4" eb="5">
      <t>オトコ</t>
    </rPh>
    <phoneticPr fontId="45"/>
  </si>
  <si>
    <t>x</t>
    <phoneticPr fontId="45"/>
  </si>
  <si>
    <t>機能訓練指導員、介護職員</t>
    <rPh sb="0" eb="2">
      <t>キノウ</t>
    </rPh>
    <rPh sb="2" eb="4">
      <t>クンレン</t>
    </rPh>
    <rPh sb="4" eb="7">
      <t>シドウイン</t>
    </rPh>
    <rPh sb="8" eb="10">
      <t>カイゴ</t>
    </rPh>
    <rPh sb="10" eb="12">
      <t>ショクイン</t>
    </rPh>
    <phoneticPr fontId="45"/>
  </si>
  <si>
    <t>D</t>
  </si>
  <si>
    <t>准看護師</t>
    <rPh sb="0" eb="4">
      <t>ジュンカンゴシ</t>
    </rPh>
    <phoneticPr fontId="45"/>
  </si>
  <si>
    <t>○○　D美</t>
    <rPh sb="4" eb="5">
      <t>ミ</t>
    </rPh>
    <phoneticPr fontId="45"/>
  </si>
  <si>
    <t>機能訓練指導員</t>
    <rPh sb="0" eb="2">
      <t>キノウ</t>
    </rPh>
    <rPh sb="2" eb="4">
      <t>クンレン</t>
    </rPh>
    <rPh sb="4" eb="7">
      <t>シドウイン</t>
    </rPh>
    <phoneticPr fontId="45"/>
  </si>
  <si>
    <t>○○　C男</t>
    <phoneticPr fontId="45"/>
  </si>
  <si>
    <t>看護職員、機能訓練指導員</t>
    <rPh sb="0" eb="2">
      <t>カンゴ</t>
    </rPh>
    <rPh sb="2" eb="4">
      <t>ショクイン</t>
    </rPh>
    <rPh sb="5" eb="7">
      <t>キノウ</t>
    </rPh>
    <rPh sb="7" eb="9">
      <t>クンレン</t>
    </rPh>
    <rPh sb="9" eb="12">
      <t>シドウイン</t>
    </rPh>
    <phoneticPr fontId="45"/>
  </si>
  <si>
    <t>介護福祉士</t>
    <rPh sb="0" eb="2">
      <t>カイゴ</t>
    </rPh>
    <rPh sb="2" eb="5">
      <t>フクシシ</t>
    </rPh>
    <phoneticPr fontId="45"/>
  </si>
  <si>
    <t>○○　E次</t>
    <rPh sb="4" eb="5">
      <t>ツギ</t>
    </rPh>
    <phoneticPr fontId="45"/>
  </si>
  <si>
    <t>○○　F子</t>
    <rPh sb="4" eb="5">
      <t>コ</t>
    </rPh>
    <phoneticPr fontId="45"/>
  </si>
  <si>
    <t>y</t>
    <phoneticPr fontId="45"/>
  </si>
  <si>
    <t>看護職員、介護職員</t>
    <rPh sb="0" eb="2">
      <t>カンゴ</t>
    </rPh>
    <rPh sb="2" eb="4">
      <t>ショクイン</t>
    </rPh>
    <rPh sb="5" eb="7">
      <t>カイゴ</t>
    </rPh>
    <rPh sb="7" eb="9">
      <t>ショクイン</t>
    </rPh>
    <phoneticPr fontId="45"/>
  </si>
  <si>
    <t>(14) サービス提供時間内の勤務延時間数（生活相談員）</t>
    <rPh sb="9" eb="11">
      <t>テイキョウ</t>
    </rPh>
    <rPh sb="11" eb="13">
      <t>ジカン</t>
    </rPh>
    <rPh sb="13" eb="14">
      <t>ナイ</t>
    </rPh>
    <phoneticPr fontId="45"/>
  </si>
  <si>
    <t>(15) サービス提供時間内の勤務延時間数（介護職員）</t>
    <rPh sb="9" eb="11">
      <t>テイキョウ</t>
    </rPh>
    <rPh sb="11" eb="13">
      <t>ジカン</t>
    </rPh>
    <rPh sb="13" eb="14">
      <t>ナイ</t>
    </rPh>
    <phoneticPr fontId="45"/>
  </si>
  <si>
    <t>(16) 利用者数　　　</t>
    <phoneticPr fontId="45"/>
  </si>
  <si>
    <t>(17) サービス提供時間（平均提供時間）</t>
    <rPh sb="9" eb="11">
      <t>テイキョウ</t>
    </rPh>
    <rPh sb="11" eb="13">
      <t>ジカン</t>
    </rPh>
    <rPh sb="14" eb="16">
      <t>ヘイキン</t>
    </rPh>
    <rPh sb="16" eb="18">
      <t>テイキョウ</t>
    </rPh>
    <rPh sb="18" eb="20">
      <t>ジカン</t>
    </rPh>
    <phoneticPr fontId="45"/>
  </si>
  <si>
    <t>(18) 確保すべき介護職員の勤務時間数　　　</t>
    <rPh sb="5" eb="7">
      <t>カクホ</t>
    </rPh>
    <rPh sb="10" eb="12">
      <t>カイゴ</t>
    </rPh>
    <rPh sb="12" eb="14">
      <t>ショクイン</t>
    </rPh>
    <rPh sb="15" eb="17">
      <t>キンム</t>
    </rPh>
    <rPh sb="17" eb="20">
      <t>ジカンスウ</t>
    </rPh>
    <phoneticPr fontId="45"/>
  </si>
  <si>
    <t>（参考）
(19) 1日の職種別人員内訳</t>
    <rPh sb="1" eb="3">
      <t>サンコウ</t>
    </rPh>
    <rPh sb="11" eb="12">
      <t>ニチ</t>
    </rPh>
    <rPh sb="13" eb="16">
      <t>ショクシュベツ</t>
    </rPh>
    <rPh sb="16" eb="17">
      <t>ニン</t>
    </rPh>
    <rPh sb="17" eb="18">
      <t>イン</t>
    </rPh>
    <rPh sb="18" eb="19">
      <t>ウチ</t>
    </rPh>
    <rPh sb="19" eb="20">
      <t>ヤク</t>
    </rPh>
    <phoneticPr fontId="45"/>
  </si>
  <si>
    <t>≪要 提出≫</t>
    <rPh sb="1" eb="2">
      <t>ヨウ</t>
    </rPh>
    <rPh sb="3" eb="5">
      <t>テイシュツ</t>
    </rPh>
    <phoneticPr fontId="45"/>
  </si>
  <si>
    <t>■シフト記号表（勤務時間帯）</t>
    <rPh sb="4" eb="6">
      <t>キゴウ</t>
    </rPh>
    <rPh sb="6" eb="7">
      <t>ヒョウ</t>
    </rPh>
    <rPh sb="8" eb="10">
      <t>キンム</t>
    </rPh>
    <rPh sb="10" eb="13">
      <t>ジカンタイ</t>
    </rPh>
    <phoneticPr fontId="45"/>
  </si>
  <si>
    <t>※24時間表記</t>
  </si>
  <si>
    <t>休憩時間1時間は「1:00」、休憩時間45分は「00:45」と入力してください。</t>
    <phoneticPr fontId="45"/>
  </si>
  <si>
    <t>勤務時間</t>
    <rPh sb="0" eb="2">
      <t>キンム</t>
    </rPh>
    <rPh sb="2" eb="4">
      <t>ジカン</t>
    </rPh>
    <phoneticPr fontId="45"/>
  </si>
  <si>
    <t>サービス提供時間</t>
    <rPh sb="4" eb="6">
      <t>テイキョウ</t>
    </rPh>
    <rPh sb="6" eb="8">
      <t>ジカン</t>
    </rPh>
    <phoneticPr fontId="45"/>
  </si>
  <si>
    <t>サービス提供時間内の勤務時間</t>
    <rPh sb="4" eb="6">
      <t>テイキョウ</t>
    </rPh>
    <rPh sb="6" eb="8">
      <t>ジカン</t>
    </rPh>
    <rPh sb="8" eb="9">
      <t>ナイ</t>
    </rPh>
    <rPh sb="10" eb="12">
      <t>キンム</t>
    </rPh>
    <rPh sb="12" eb="14">
      <t>ジカン</t>
    </rPh>
    <phoneticPr fontId="45"/>
  </si>
  <si>
    <t>自由記載欄</t>
    <rPh sb="0" eb="2">
      <t>ジユウ</t>
    </rPh>
    <rPh sb="2" eb="4">
      <t>キサイ</t>
    </rPh>
    <rPh sb="4" eb="5">
      <t>ラン</t>
    </rPh>
    <phoneticPr fontId="45"/>
  </si>
  <si>
    <t>記号</t>
    <rPh sb="0" eb="2">
      <t>キゴウ</t>
    </rPh>
    <phoneticPr fontId="45"/>
  </si>
  <si>
    <t>始業時刻</t>
    <rPh sb="0" eb="2">
      <t>シギョウ</t>
    </rPh>
    <rPh sb="2" eb="4">
      <t>ジコク</t>
    </rPh>
    <phoneticPr fontId="45"/>
  </si>
  <si>
    <t>終業時刻</t>
    <rPh sb="0" eb="2">
      <t>シュウギョウ</t>
    </rPh>
    <rPh sb="2" eb="4">
      <t>ジコク</t>
    </rPh>
    <phoneticPr fontId="45"/>
  </si>
  <si>
    <t>うち、休憩時間</t>
    <rPh sb="3" eb="5">
      <t>キュウケイ</t>
    </rPh>
    <rPh sb="5" eb="7">
      <t>ジカン</t>
    </rPh>
    <phoneticPr fontId="45"/>
  </si>
  <si>
    <t>開始時刻</t>
    <rPh sb="0" eb="2">
      <t>カイシ</t>
    </rPh>
    <rPh sb="2" eb="4">
      <t>ジコク</t>
    </rPh>
    <phoneticPr fontId="45"/>
  </si>
  <si>
    <t>終了時刻</t>
    <rPh sb="0" eb="2">
      <t>シュウリョウ</t>
    </rPh>
    <rPh sb="2" eb="4">
      <t>ジコク</t>
    </rPh>
    <phoneticPr fontId="45"/>
  </si>
  <si>
    <t>：</t>
    <phoneticPr fontId="45"/>
  </si>
  <si>
    <t>（</t>
    <phoneticPr fontId="45"/>
  </si>
  <si>
    <t>b</t>
    <phoneticPr fontId="45"/>
  </si>
  <si>
    <t>c</t>
    <phoneticPr fontId="45"/>
  </si>
  <si>
    <t>d</t>
    <phoneticPr fontId="45"/>
  </si>
  <si>
    <t>e</t>
    <phoneticPr fontId="45"/>
  </si>
  <si>
    <t>f</t>
    <phoneticPr fontId="45"/>
  </si>
  <si>
    <t>g</t>
    <phoneticPr fontId="45"/>
  </si>
  <si>
    <t>h</t>
    <phoneticPr fontId="45"/>
  </si>
  <si>
    <t>i</t>
    <phoneticPr fontId="45"/>
  </si>
  <si>
    <t>j</t>
    <phoneticPr fontId="45"/>
  </si>
  <si>
    <t>k</t>
    <phoneticPr fontId="45"/>
  </si>
  <si>
    <t>l</t>
    <phoneticPr fontId="45"/>
  </si>
  <si>
    <t>m</t>
    <phoneticPr fontId="45"/>
  </si>
  <si>
    <t>n</t>
    <phoneticPr fontId="45"/>
  </si>
  <si>
    <t>o</t>
    <phoneticPr fontId="45"/>
  </si>
  <si>
    <t>p</t>
    <phoneticPr fontId="45"/>
  </si>
  <si>
    <t>q</t>
    <phoneticPr fontId="45"/>
  </si>
  <si>
    <t>r</t>
    <phoneticPr fontId="45"/>
  </si>
  <si>
    <t>s</t>
    <phoneticPr fontId="45"/>
  </si>
  <si>
    <t>t</t>
    <phoneticPr fontId="45"/>
  </si>
  <si>
    <t>u</t>
    <phoneticPr fontId="45"/>
  </si>
  <si>
    <t>v</t>
    <phoneticPr fontId="45"/>
  </si>
  <si>
    <t>w</t>
    <phoneticPr fontId="45"/>
  </si>
  <si>
    <t>z</t>
    <phoneticPr fontId="45"/>
  </si>
  <si>
    <t>休</t>
    <rPh sb="0" eb="1">
      <t>ヤス</t>
    </rPh>
    <phoneticPr fontId="45"/>
  </si>
  <si>
    <t>休日</t>
    <rPh sb="0" eb="2">
      <t>キュウジツ</t>
    </rPh>
    <phoneticPr fontId="45"/>
  </si>
  <si>
    <t>-</t>
    <phoneticPr fontId="45"/>
  </si>
  <si>
    <t>・職種ごとの勤務時間を「○：○○～○：○○」と表記することが困難な場合は、No21～30を活用し、勤務時間数のみを入力してください。</t>
    <rPh sb="45" eb="47">
      <t>カツヨウ</t>
    </rPh>
    <phoneticPr fontId="45"/>
  </si>
  <si>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5"/>
  </si>
  <si>
    <t>・シフト記号が足りない場合は、適宜、行を追加してください。</t>
    <rPh sb="4" eb="6">
      <t>キゴウ</t>
    </rPh>
    <rPh sb="7" eb="8">
      <t>タ</t>
    </rPh>
    <rPh sb="11" eb="13">
      <t>バアイ</t>
    </rPh>
    <rPh sb="15" eb="17">
      <t>テキギ</t>
    </rPh>
    <rPh sb="18" eb="19">
      <t>ギョウ</t>
    </rPh>
    <rPh sb="20" eb="22">
      <t>ツイカ</t>
    </rPh>
    <phoneticPr fontId="4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</si>
  <si>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5"/>
  </si>
  <si>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4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</si>
  <si>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5"/>
  </si>
  <si>
    <t>(16) 利用者数　　　</t>
  </si>
  <si>
    <t>≪提出不要≫</t>
    <rPh sb="1" eb="3">
      <t>テイシュツ</t>
    </rPh>
    <rPh sb="3" eb="5">
      <t>フヨウ</t>
    </rPh>
    <phoneticPr fontId="45"/>
  </si>
  <si>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5"/>
  </si>
  <si>
    <t>・・・直接入力する必要がある箇所です。</t>
    <rPh sb="3" eb="5">
      <t>チョクセツ</t>
    </rPh>
    <rPh sb="5" eb="7">
      <t>ニュウリョク</t>
    </rPh>
    <rPh sb="9" eb="11">
      <t>ヒツヨウ</t>
    </rPh>
    <rPh sb="14" eb="16">
      <t>カショ</t>
    </rPh>
    <phoneticPr fontId="45"/>
  </si>
  <si>
    <t>下記の記入方法に従って、入力してください。</t>
    <phoneticPr fontId="45"/>
  </si>
  <si>
    <t>・・・プルダウンから選択して入力する必要がある箇所です。</t>
    <rPh sb="10" eb="12">
      <t>センタク</t>
    </rPh>
    <rPh sb="14" eb="16">
      <t>ニュウリョク</t>
    </rPh>
    <rPh sb="18" eb="20">
      <t>ヒツヨウ</t>
    </rPh>
    <rPh sb="23" eb="25">
      <t>カショ</t>
    </rPh>
    <phoneticPr fontId="4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</si>
  <si>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</si>
  <si>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</si>
  <si>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</si>
  <si>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5"/>
  </si>
  <si>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5"/>
  </si>
  <si>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5"/>
  </si>
  <si>
    <t xml:space="preserve"> 　　 記入の順序は、職種ごとにまとめてください。</t>
    <rPh sb="4" eb="6">
      <t>キニュウ</t>
    </rPh>
    <rPh sb="7" eb="9">
      <t>ジュンジョ</t>
    </rPh>
    <rPh sb="11" eb="13">
      <t>ショクシュ</t>
    </rPh>
    <phoneticPr fontId="45"/>
  </si>
  <si>
    <t>職種名</t>
    <rPh sb="0" eb="2">
      <t>ショクシュ</t>
    </rPh>
    <rPh sb="2" eb="3">
      <t>メイ</t>
    </rPh>
    <phoneticPr fontId="4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</si>
  <si>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</si>
  <si>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</si>
  <si>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区分</t>
    <rPh sb="0" eb="2">
      <t>クブン</t>
    </rPh>
    <phoneticPr fontId="45"/>
  </si>
  <si>
    <t>A</t>
    <phoneticPr fontId="45"/>
  </si>
  <si>
    <t>常勤で専従</t>
    <rPh sb="0" eb="2">
      <t>ジョウキン</t>
    </rPh>
    <rPh sb="3" eb="5">
      <t>センジュウ</t>
    </rPh>
    <phoneticPr fontId="45"/>
  </si>
  <si>
    <t>B</t>
    <phoneticPr fontId="45"/>
  </si>
  <si>
    <t>常勤で兼務</t>
    <rPh sb="0" eb="2">
      <t>ジョウキン</t>
    </rPh>
    <rPh sb="3" eb="5">
      <t>ケンム</t>
    </rPh>
    <phoneticPr fontId="45"/>
  </si>
  <si>
    <t>C</t>
    <phoneticPr fontId="45"/>
  </si>
  <si>
    <t>非常勤で専従</t>
    <rPh sb="0" eb="3">
      <t>ヒジョウキン</t>
    </rPh>
    <rPh sb="4" eb="6">
      <t>センジュウ</t>
    </rPh>
    <phoneticPr fontId="45"/>
  </si>
  <si>
    <t>D</t>
    <phoneticPr fontId="45"/>
  </si>
  <si>
    <t>非常勤で兼務</t>
    <rPh sb="0" eb="1">
      <t>ヒ</t>
    </rPh>
    <rPh sb="1" eb="3">
      <t>ジョウキン</t>
    </rPh>
    <rPh sb="4" eb="6">
      <t>ケンム</t>
    </rPh>
    <phoneticPr fontId="45"/>
  </si>
  <si>
    <t>（注）常勤・非常勤の区分について</t>
    <rPh sb="1" eb="2">
      <t>チュウ</t>
    </rPh>
    <rPh sb="3" eb="5">
      <t>ジョウキン</t>
    </rPh>
    <rPh sb="6" eb="9">
      <t>ヒジョウキン</t>
    </rPh>
    <rPh sb="10" eb="12">
      <t>クブン</t>
    </rPh>
    <phoneticPr fontId="4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</si>
  <si>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</si>
  <si>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</si>
  <si>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</si>
  <si>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5"/>
  </si>
  <si>
    <t>　(9) 従業者の氏名を記入してください。</t>
    <rPh sb="5" eb="8">
      <t>ジュウギョウシャ</t>
    </rPh>
    <rPh sb="9" eb="11">
      <t>シメイ</t>
    </rPh>
    <rPh sb="12" eb="14">
      <t>キニュウ</t>
    </rPh>
    <phoneticPr fontId="45"/>
  </si>
  <si>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</si>
  <si>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</si>
  <si>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</si>
  <si>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</si>
  <si>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　　　 その他、特記事項欄としてもご活用ください。</t>
    <rPh sb="6" eb="7">
      <t>タ</t>
    </rPh>
    <rPh sb="8" eb="10">
      <t>トッキ</t>
    </rPh>
    <rPh sb="10" eb="12">
      <t>ジコウ</t>
    </rPh>
    <rPh sb="12" eb="13">
      <t>ラン</t>
    </rPh>
    <rPh sb="18" eb="20">
      <t>カツヨウ</t>
    </rPh>
    <phoneticPr fontId="45"/>
  </si>
  <si>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45"/>
  </si>
  <si>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45"/>
  </si>
  <si>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5"/>
  </si>
  <si>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5"/>
  </si>
  <si>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45"/>
  </si>
  <si>
    <t xml:space="preserve"> （参考）</t>
    <rPh sb="2" eb="4">
      <t>サンコウ</t>
    </rPh>
    <phoneticPr fontId="45"/>
  </si>
  <si>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5"/>
  </si>
  <si>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45"/>
  </si>
  <si>
    <t>１．サービス種別</t>
    <rPh sb="6" eb="8">
      <t>シュベツ</t>
    </rPh>
    <phoneticPr fontId="45"/>
  </si>
  <si>
    <t>サービス種別</t>
    <rPh sb="4" eb="6">
      <t>シュベツ</t>
    </rPh>
    <phoneticPr fontId="45"/>
  </si>
  <si>
    <t>ー</t>
    <phoneticPr fontId="45"/>
  </si>
  <si>
    <t>２．職種名・資格名称</t>
    <rPh sb="2" eb="4">
      <t>ショクシュ</t>
    </rPh>
    <rPh sb="4" eb="5">
      <t>メイ</t>
    </rPh>
    <rPh sb="6" eb="8">
      <t>シカク</t>
    </rPh>
    <rPh sb="8" eb="10">
      <t>メイショウ</t>
    </rPh>
    <phoneticPr fontId="45"/>
  </si>
  <si>
    <t>資格</t>
    <rPh sb="0" eb="2">
      <t>シカク</t>
    </rPh>
    <phoneticPr fontId="45"/>
  </si>
  <si>
    <t>理学療法士</t>
    <rPh sb="0" eb="2">
      <t>リガク</t>
    </rPh>
    <rPh sb="2" eb="5">
      <t>リョウホウシ</t>
    </rPh>
    <phoneticPr fontId="45"/>
  </si>
  <si>
    <t>社会福祉主事任用資格</t>
    <phoneticPr fontId="45"/>
  </si>
  <si>
    <t>作業療法士</t>
    <rPh sb="0" eb="2">
      <t>サギョウ</t>
    </rPh>
    <rPh sb="2" eb="5">
      <t>リョウホウシ</t>
    </rPh>
    <phoneticPr fontId="45"/>
  </si>
  <si>
    <t>精神保健福祉士</t>
    <rPh sb="0" eb="2">
      <t>セイシン</t>
    </rPh>
    <rPh sb="2" eb="4">
      <t>ホケン</t>
    </rPh>
    <rPh sb="4" eb="7">
      <t>フクシシ</t>
    </rPh>
    <phoneticPr fontId="45"/>
  </si>
  <si>
    <t>言語聴覚士</t>
    <rPh sb="0" eb="2">
      <t>ゲンゴ</t>
    </rPh>
    <rPh sb="2" eb="5">
      <t>チョウカクシ</t>
    </rPh>
    <phoneticPr fontId="45"/>
  </si>
  <si>
    <t>柔道整復師</t>
    <rPh sb="0" eb="2">
      <t>ジュウドウ</t>
    </rPh>
    <rPh sb="2" eb="5">
      <t>セイフクシ</t>
    </rPh>
    <phoneticPr fontId="45"/>
  </si>
  <si>
    <t>あん摩マッサージ指圧師</t>
    <rPh sb="2" eb="3">
      <t>マ</t>
    </rPh>
    <rPh sb="8" eb="11">
      <t>シアツシ</t>
    </rPh>
    <phoneticPr fontId="45"/>
  </si>
  <si>
    <t>はり師</t>
    <rPh sb="2" eb="3">
      <t>シ</t>
    </rPh>
    <phoneticPr fontId="45"/>
  </si>
  <si>
    <t>きゅう師</t>
    <rPh sb="3" eb="4">
      <t>シ</t>
    </rPh>
    <phoneticPr fontId="45"/>
  </si>
  <si>
    <t>※ INDIRECT関数使用のため、以下のとおりセルに「名前の定義」をしています。</t>
    <rPh sb="10" eb="12">
      <t>カンスウ</t>
    </rPh>
    <rPh sb="12" eb="14">
      <t>シヨウ</t>
    </rPh>
    <rPh sb="18" eb="20">
      <t>イカ</t>
    </rPh>
    <rPh sb="28" eb="30">
      <t>ナマエ</t>
    </rPh>
    <rPh sb="31" eb="33">
      <t>テイギ</t>
    </rPh>
    <phoneticPr fontId="45"/>
  </si>
  <si>
    <t>　C列・・・「管理者」</t>
    <rPh sb="2" eb="3">
      <t>レツ</t>
    </rPh>
    <rPh sb="7" eb="10">
      <t>カンリシャ</t>
    </rPh>
    <phoneticPr fontId="45"/>
  </si>
  <si>
    <t>　D列・・・「生活相談員」</t>
    <rPh sb="2" eb="3">
      <t>レツ</t>
    </rPh>
    <rPh sb="7" eb="9">
      <t>セイカツ</t>
    </rPh>
    <rPh sb="9" eb="12">
      <t>ソウダンイン</t>
    </rPh>
    <phoneticPr fontId="45"/>
  </si>
  <si>
    <t>　E列・・・「看護職員」</t>
    <rPh sb="2" eb="3">
      <t>レツ</t>
    </rPh>
    <rPh sb="7" eb="9">
      <t>カンゴ</t>
    </rPh>
    <rPh sb="9" eb="11">
      <t>ショクイン</t>
    </rPh>
    <phoneticPr fontId="45"/>
  </si>
  <si>
    <t>　F列・・・「介護職員」</t>
    <rPh sb="2" eb="3">
      <t>レツ</t>
    </rPh>
    <rPh sb="7" eb="9">
      <t>カイゴ</t>
    </rPh>
    <rPh sb="9" eb="11">
      <t>ショクイン</t>
    </rPh>
    <phoneticPr fontId="45"/>
  </si>
  <si>
    <t>　G列・・・「機能訓練指導員」</t>
    <rPh sb="2" eb="3">
      <t>レツ</t>
    </rPh>
    <rPh sb="7" eb="9">
      <t>キノウ</t>
    </rPh>
    <rPh sb="9" eb="11">
      <t>クンレン</t>
    </rPh>
    <rPh sb="11" eb="14">
      <t>シドウイン</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</si>
  <si>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</si>
  <si>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　行が足りない場合は、適宜追加してください。</t>
    <rPh sb="1" eb="2">
      <t>ギョウ</t>
    </rPh>
    <rPh sb="3" eb="4">
      <t>タ</t>
    </rPh>
    <rPh sb="7" eb="9">
      <t>バアイ</t>
    </rPh>
    <rPh sb="11" eb="13">
      <t>テキギ</t>
    </rPh>
    <rPh sb="13" eb="15">
      <t>ツイカ</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</si>
  <si>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</si>
  <si>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・「数式」タブ　⇒　「名前の定義」を選択</t>
    <rPh sb="3" eb="5">
      <t>スウシキ</t>
    </rPh>
    <rPh sb="12" eb="14">
      <t>ナマエ</t>
    </rPh>
    <rPh sb="15" eb="17">
      <t>テイギ</t>
    </rPh>
    <rPh sb="19" eb="21">
      <t>センタク</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</si>
  <si>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</si>
  <si>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</si>
  <si>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</si>
  <si>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≪提出不要≫</t>
  </si>
  <si>
    <t>　C13～L13・・・「職種」</t>
    <rPh sb="12" eb="14">
      <t>ショクシュ</t>
    </rPh>
    <phoneticPr fontId="45"/>
  </si>
  <si>
    <t>※職種を追加したい場合は、13行目に職種名を追加し、それぞれの列に必要資格を入力してください。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</si>
  <si>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１　従業者の勤務の体制及び勤務形態一覧表　</t>
    <phoneticPr fontId="5"/>
  </si>
  <si>
    <t>実績</t>
  </si>
  <si>
    <t>　(1) 「４週」を選択してください。</t>
    <rPh sb="7" eb="8">
      <t>シュウ</t>
    </rPh>
    <rPh sb="10" eb="12">
      <t>センタク</t>
    </rPh>
    <phoneticPr fontId="45"/>
  </si>
  <si>
    <t>　(2) 「実績」を選択してください。</t>
    <rPh sb="6" eb="8">
      <t>ジッセキ</t>
    </rPh>
    <rPh sb="10" eb="12">
      <t>センタク</t>
    </rPh>
    <phoneticPr fontId="45"/>
  </si>
  <si>
    <r>
      <t>　(10) 事業に係る従業者（管理者を含む。）の4週分の勤務時間を入力してください。</t>
    </r>
    <r>
      <rPr>
        <b/>
        <u/>
        <sz val="12"/>
        <rFont val="HGSｺﾞｼｯｸM"/>
        <family val="3"/>
        <charset val="128"/>
      </rPr>
      <t>（別シートの「シフト記号表」を作成し、シフト記号を選択してください。）</t>
    </r>
    <rPh sb="6" eb="8">
      <t>ジギョウ</t>
    </rPh>
    <rPh sb="9" eb="10">
      <t>カカ</t>
    </rPh>
    <rPh sb="11" eb="14">
      <t>ジュウギョウシャ</t>
    </rPh>
    <rPh sb="15" eb="18">
      <t>カンリシャ</t>
    </rPh>
    <rPh sb="19" eb="20">
      <t>フク</t>
    </rPh>
    <rPh sb="25" eb="26">
      <t>シュウ</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phoneticPr fontId="45"/>
  </si>
  <si>
    <t>　(13)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45"/>
  </si>
  <si>
    <t>入浴介助加算(Ⅰ)</t>
    <rPh sb="2" eb="4">
      <t>カイジョ</t>
    </rPh>
    <rPh sb="4" eb="6">
      <t>カサン</t>
    </rPh>
    <phoneticPr fontId="6"/>
  </si>
  <si>
    <t>【+40単位/日】</t>
    <rPh sb="4" eb="6">
      <t>タンイ</t>
    </rPh>
    <rPh sb="7" eb="8">
      <t>ニチ</t>
    </rPh>
    <phoneticPr fontId="6"/>
  </si>
  <si>
    <t>入浴介助加算(Ⅱ)</t>
    <rPh sb="2" eb="4">
      <t>カイジョ</t>
    </rPh>
    <rPh sb="4" eb="6">
      <t>カサン</t>
    </rPh>
    <phoneticPr fontId="6"/>
  </si>
  <si>
    <t>次のいずれにも適合している</t>
    <rPh sb="0" eb="1">
      <t>ツギ</t>
    </rPh>
    <rPh sb="7" eb="9">
      <t>テキゴウ</t>
    </rPh>
    <phoneticPr fontId="6"/>
  </si>
  <si>
    <t>【+55単位/日】</t>
    <rPh sb="4" eb="6">
      <t>タンイ</t>
    </rPh>
    <rPh sb="7" eb="8">
      <t>ニチ</t>
    </rPh>
    <phoneticPr fontId="6"/>
  </si>
  <si>
    <t>事業所の機能訓練指導員、看護職員、生活相談員等が共同して、利用者の居宅を訪問し評価した者との連携の下で利用者の身体の状況や利用者の居宅の浴室の環境等を踏まえた個別の入浴計画を作成</t>
    <rPh sb="0" eb="3">
      <t>ジギョウショ</t>
    </rPh>
    <rPh sb="4" eb="6">
      <t>キノウ</t>
    </rPh>
    <rPh sb="6" eb="8">
      <t>クンレン</t>
    </rPh>
    <rPh sb="8" eb="11">
      <t>シドウイン</t>
    </rPh>
    <rPh sb="12" eb="14">
      <t>カンゴ</t>
    </rPh>
    <rPh sb="14" eb="16">
      <t>ショクイン</t>
    </rPh>
    <rPh sb="17" eb="19">
      <t>セイカツ</t>
    </rPh>
    <rPh sb="19" eb="22">
      <t>ソウダンイン</t>
    </rPh>
    <rPh sb="22" eb="23">
      <t>トウ</t>
    </rPh>
    <rPh sb="24" eb="26">
      <t>キョウドウ</t>
    </rPh>
    <rPh sb="29" eb="32">
      <t>リヨウシャ</t>
    </rPh>
    <rPh sb="33" eb="35">
      <t>キョタク</t>
    </rPh>
    <rPh sb="36" eb="38">
      <t>ホウモン</t>
    </rPh>
    <rPh sb="39" eb="41">
      <t>ヒョウカ</t>
    </rPh>
    <rPh sb="43" eb="44">
      <t>モノ</t>
    </rPh>
    <rPh sb="46" eb="48">
      <t>レンケイ</t>
    </rPh>
    <rPh sb="49" eb="50">
      <t>モト</t>
    </rPh>
    <rPh sb="51" eb="54">
      <t>リヨウシャ</t>
    </rPh>
    <rPh sb="55" eb="57">
      <t>シンタイ</t>
    </rPh>
    <rPh sb="58" eb="60">
      <t>ジョウキョウ</t>
    </rPh>
    <rPh sb="61" eb="64">
      <t>リヨウシャ</t>
    </rPh>
    <rPh sb="65" eb="67">
      <t>キョタク</t>
    </rPh>
    <rPh sb="68" eb="70">
      <t>ヨクシツ</t>
    </rPh>
    <rPh sb="71" eb="73">
      <t>カンキョウ</t>
    </rPh>
    <rPh sb="73" eb="74">
      <t>トウ</t>
    </rPh>
    <rPh sb="75" eb="76">
      <t>フ</t>
    </rPh>
    <rPh sb="79" eb="81">
      <t>コベツ</t>
    </rPh>
    <rPh sb="82" eb="84">
      <t>ニュウヨク</t>
    </rPh>
    <rPh sb="84" eb="86">
      <t>ケイカク</t>
    </rPh>
    <rPh sb="87" eb="89">
      <t>サクセイ</t>
    </rPh>
    <phoneticPr fontId="6"/>
  </si>
  <si>
    <t>医師、理学療法士、作業療法士、介護福祉士、介護支援専門員等が利用者の居宅を訪問し、利用者の状態をふまえ、浴室における当該利用者の動作および浴室の環境を評価し、指定通所介護事業所に情報提供や情報共有、浴室の環境整備に助言等をしている</t>
    <rPh sb="0" eb="2">
      <t>イシ</t>
    </rPh>
    <rPh sb="3" eb="5">
      <t>リガク</t>
    </rPh>
    <rPh sb="5" eb="8">
      <t>リョウホウシ</t>
    </rPh>
    <rPh sb="9" eb="11">
      <t>サギョウ</t>
    </rPh>
    <rPh sb="11" eb="14">
      <t>リョウホウシ</t>
    </rPh>
    <rPh sb="15" eb="17">
      <t>カイゴ</t>
    </rPh>
    <rPh sb="17" eb="20">
      <t>フクシシ</t>
    </rPh>
    <rPh sb="21" eb="23">
      <t>カイゴ</t>
    </rPh>
    <rPh sb="23" eb="25">
      <t>シエン</t>
    </rPh>
    <rPh sb="25" eb="28">
      <t>センモンイン</t>
    </rPh>
    <rPh sb="28" eb="29">
      <t>トウ</t>
    </rPh>
    <rPh sb="30" eb="33">
      <t>リヨウシャ</t>
    </rPh>
    <rPh sb="34" eb="36">
      <t>キョタク</t>
    </rPh>
    <rPh sb="37" eb="39">
      <t>ホウモン</t>
    </rPh>
    <rPh sb="41" eb="44">
      <t>リヨウシャ</t>
    </rPh>
    <rPh sb="45" eb="47">
      <t>ジョウタイ</t>
    </rPh>
    <rPh sb="52" eb="54">
      <t>ヨクシツ</t>
    </rPh>
    <rPh sb="55" eb="57">
      <t>トウガイ</t>
    </rPh>
    <rPh sb="57" eb="60">
      <t>リヨウシャ</t>
    </rPh>
    <rPh sb="61" eb="63">
      <t>ドウサ</t>
    </rPh>
    <rPh sb="66" eb="68">
      <t>ヨクシツ</t>
    </rPh>
    <rPh sb="69" eb="71">
      <t>カンキョウ</t>
    </rPh>
    <rPh sb="72" eb="74">
      <t>ヒョウカ</t>
    </rPh>
    <rPh sb="79" eb="81">
      <t>シテイ</t>
    </rPh>
    <rPh sb="81" eb="83">
      <t>ツウショ</t>
    </rPh>
    <rPh sb="83" eb="85">
      <t>カイゴ</t>
    </rPh>
    <rPh sb="85" eb="87">
      <t>ジギョウ</t>
    </rPh>
    <rPh sb="87" eb="88">
      <t>ショ</t>
    </rPh>
    <rPh sb="89" eb="91">
      <t>ジョウホウ</t>
    </rPh>
    <rPh sb="91" eb="93">
      <t>テイキョウ</t>
    </rPh>
    <rPh sb="94" eb="96">
      <t>ジョウホウ</t>
    </rPh>
    <rPh sb="96" eb="98">
      <t>キョウユウ</t>
    </rPh>
    <rPh sb="99" eb="101">
      <t>ヨクシツ</t>
    </rPh>
    <rPh sb="102" eb="104">
      <t>カンキョウ</t>
    </rPh>
    <rPh sb="104" eb="106">
      <t>セイビ</t>
    </rPh>
    <rPh sb="107" eb="109">
      <t>ジョゲン</t>
    </rPh>
    <rPh sb="109" eb="110">
      <t>トウ</t>
    </rPh>
    <phoneticPr fontId="6"/>
  </si>
  <si>
    <t>個別の入浴計画に基づき、個浴その他の利用者の居宅の状況に近い環境で、入浴介助を実施</t>
    <rPh sb="0" eb="2">
      <t>コベツ</t>
    </rPh>
    <rPh sb="3" eb="5">
      <t>ニュウヨク</t>
    </rPh>
    <rPh sb="5" eb="7">
      <t>ケイカク</t>
    </rPh>
    <rPh sb="8" eb="9">
      <t>モト</t>
    </rPh>
    <rPh sb="12" eb="14">
      <t>コヨク</t>
    </rPh>
    <rPh sb="16" eb="17">
      <t>ホカ</t>
    </rPh>
    <rPh sb="18" eb="21">
      <t>リヨウシャ</t>
    </rPh>
    <rPh sb="22" eb="24">
      <t>キョタク</t>
    </rPh>
    <rPh sb="25" eb="27">
      <t>ジョウキョウ</t>
    </rPh>
    <rPh sb="28" eb="29">
      <t>チカ</t>
    </rPh>
    <rPh sb="30" eb="32">
      <t>カンキョウ</t>
    </rPh>
    <rPh sb="34" eb="36">
      <t>ニュウヨク</t>
    </rPh>
    <rPh sb="36" eb="38">
      <t>カイジョ</t>
    </rPh>
    <rPh sb="39" eb="41">
      <t>ジッシ</t>
    </rPh>
    <phoneticPr fontId="6"/>
  </si>
  <si>
    <t>実施時間、訓練内容、
担当者等の記録</t>
  </si>
  <si>
    <t>個別機能訓練計画に基づき個別機能訓練を提供した初回の月に限り算定可能</t>
    <rPh sb="0" eb="2">
      <t>コベツ</t>
    </rPh>
    <rPh sb="2" eb="4">
      <t>キノウ</t>
    </rPh>
    <rPh sb="4" eb="6">
      <t>クンレン</t>
    </rPh>
    <rPh sb="6" eb="8">
      <t>ケイカク</t>
    </rPh>
    <rPh sb="9" eb="10">
      <t>モト</t>
    </rPh>
    <rPh sb="12" eb="14">
      <t>コベツ</t>
    </rPh>
    <rPh sb="14" eb="16">
      <t>キノウ</t>
    </rPh>
    <rPh sb="16" eb="18">
      <t>クンレン</t>
    </rPh>
    <rPh sb="19" eb="21">
      <t>テイキョウ</t>
    </rPh>
    <rPh sb="23" eb="25">
      <t>ショカイ</t>
    </rPh>
    <rPh sb="26" eb="27">
      <t>ツキ</t>
    </rPh>
    <rPh sb="28" eb="29">
      <t>カギ</t>
    </rPh>
    <rPh sb="30" eb="32">
      <t>サンテイ</t>
    </rPh>
    <rPh sb="32" eb="34">
      <t>カノウ</t>
    </rPh>
    <phoneticPr fontId="6"/>
  </si>
  <si>
    <t>機能訓練指導員等と共同で、理学療法士等が、３月に１回以上、個別機能訓練の進捗状況等について評価した上で、機能訓練指導員等が利用者またはその家族に対して個別機能訓練計画の内容・評価や進捗状況等を説明し、必要に応じて訓練内容の見直し等を行っている</t>
    <rPh sb="0" eb="2">
      <t>キノウ</t>
    </rPh>
    <rPh sb="2" eb="4">
      <t>クンレン</t>
    </rPh>
    <rPh sb="4" eb="7">
      <t>シドウイン</t>
    </rPh>
    <rPh sb="7" eb="8">
      <t>トウ</t>
    </rPh>
    <rPh sb="9" eb="11">
      <t>キョウドウ</t>
    </rPh>
    <rPh sb="13" eb="15">
      <t>リガク</t>
    </rPh>
    <rPh sb="15" eb="18">
      <t>リョウホウシ</t>
    </rPh>
    <rPh sb="18" eb="19">
      <t>トウ</t>
    </rPh>
    <rPh sb="22" eb="23">
      <t>ツキ</t>
    </rPh>
    <rPh sb="25" eb="26">
      <t>カイ</t>
    </rPh>
    <rPh sb="26" eb="28">
      <t>イジョウ</t>
    </rPh>
    <rPh sb="29" eb="31">
      <t>コベツ</t>
    </rPh>
    <rPh sb="31" eb="33">
      <t>キノウ</t>
    </rPh>
    <rPh sb="33" eb="35">
      <t>クンレン</t>
    </rPh>
    <rPh sb="36" eb="38">
      <t>シンチョク</t>
    </rPh>
    <rPh sb="38" eb="40">
      <t>ジョウキョウ</t>
    </rPh>
    <rPh sb="40" eb="41">
      <t>トウ</t>
    </rPh>
    <rPh sb="45" eb="47">
      <t>ヒョウカ</t>
    </rPh>
    <rPh sb="49" eb="50">
      <t>ウエ</t>
    </rPh>
    <rPh sb="52" eb="54">
      <t>キノウ</t>
    </rPh>
    <rPh sb="54" eb="56">
      <t>クンレン</t>
    </rPh>
    <rPh sb="56" eb="59">
      <t>シドウイン</t>
    </rPh>
    <rPh sb="59" eb="60">
      <t>トウ</t>
    </rPh>
    <rPh sb="61" eb="64">
      <t>リヨウシャ</t>
    </rPh>
    <rPh sb="69" eb="71">
      <t>カゾク</t>
    </rPh>
    <rPh sb="72" eb="73">
      <t>タイ</t>
    </rPh>
    <rPh sb="75" eb="77">
      <t>コベツ</t>
    </rPh>
    <rPh sb="77" eb="79">
      <t>キノウ</t>
    </rPh>
    <rPh sb="79" eb="81">
      <t>クンレン</t>
    </rPh>
    <rPh sb="81" eb="83">
      <t>ケイカク</t>
    </rPh>
    <rPh sb="84" eb="86">
      <t>ナイヨウ</t>
    </rPh>
    <rPh sb="87" eb="89">
      <t>ヒョウカ</t>
    </rPh>
    <rPh sb="90" eb="92">
      <t>シンチョク</t>
    </rPh>
    <rPh sb="92" eb="94">
      <t>ジョウキョウ</t>
    </rPh>
    <rPh sb="94" eb="95">
      <t>トウ</t>
    </rPh>
    <rPh sb="96" eb="98">
      <t>セツメイ</t>
    </rPh>
    <rPh sb="100" eb="102">
      <t>ヒツヨウ</t>
    </rPh>
    <rPh sb="103" eb="104">
      <t>オウ</t>
    </rPh>
    <rPh sb="106" eb="108">
      <t>クンレン</t>
    </rPh>
    <rPh sb="108" eb="110">
      <t>ナイヨウ</t>
    </rPh>
    <rPh sb="111" eb="113">
      <t>ミナオ</t>
    </rPh>
    <rPh sb="114" eb="115">
      <t>トウ</t>
    </rPh>
    <rPh sb="116" eb="117">
      <t>オコナ</t>
    </rPh>
    <phoneticPr fontId="6"/>
  </si>
  <si>
    <t>利用者に対する説明にテレビ電話装置等を活用する場合には次の2点に適合していること
・当該利用者の同意を得る。
・「医療・介護関係事業者における個人情報の適切な取扱いのためのガイダンス」、「医療情報のシステムの安全管理に関するガイドライン」等を遵守</t>
    <rPh sb="27" eb="28">
      <t>ツギ</t>
    </rPh>
    <rPh sb="30" eb="31">
      <t>テン</t>
    </rPh>
    <rPh sb="32" eb="34">
      <t>テキゴウ</t>
    </rPh>
    <phoneticPr fontId="6"/>
  </si>
  <si>
    <t>理学療法士等の助言に基づき個別機能訓練計画を見直した場合には、再度算定することは可能であるが、利用者の急性増悪等により個別機能訓練計画を見直した場合を除き、個別機能訓練計画に基づき個別機能訓練を提供した初回の月の翌月、翌々月は算定不可</t>
    <rPh sb="0" eb="2">
      <t>リガク</t>
    </rPh>
    <rPh sb="2" eb="5">
      <t>リョウホウシ</t>
    </rPh>
    <rPh sb="5" eb="6">
      <t>トウ</t>
    </rPh>
    <rPh sb="7" eb="9">
      <t>ジョゲン</t>
    </rPh>
    <rPh sb="10" eb="11">
      <t>モト</t>
    </rPh>
    <rPh sb="13" eb="15">
      <t>コベツ</t>
    </rPh>
    <rPh sb="15" eb="17">
      <t>キノウ</t>
    </rPh>
    <rPh sb="17" eb="19">
      <t>クンレン</t>
    </rPh>
    <rPh sb="19" eb="21">
      <t>ケイカク</t>
    </rPh>
    <rPh sb="22" eb="24">
      <t>ミナオ</t>
    </rPh>
    <rPh sb="26" eb="28">
      <t>バアイ</t>
    </rPh>
    <rPh sb="31" eb="33">
      <t>サイド</t>
    </rPh>
    <rPh sb="33" eb="35">
      <t>サンテイ</t>
    </rPh>
    <rPh sb="40" eb="42">
      <t>カノウ</t>
    </rPh>
    <rPh sb="47" eb="50">
      <t>リヨウシャ</t>
    </rPh>
    <rPh sb="51" eb="53">
      <t>キュウセイ</t>
    </rPh>
    <rPh sb="53" eb="55">
      <t>ゾウアク</t>
    </rPh>
    <rPh sb="55" eb="56">
      <t>トウ</t>
    </rPh>
    <rPh sb="59" eb="61">
      <t>コベツ</t>
    </rPh>
    <rPh sb="61" eb="63">
      <t>キノウ</t>
    </rPh>
    <rPh sb="63" eb="65">
      <t>クンレン</t>
    </rPh>
    <rPh sb="65" eb="67">
      <t>ケイカク</t>
    </rPh>
    <rPh sb="68" eb="70">
      <t>ミナオ</t>
    </rPh>
    <rPh sb="72" eb="74">
      <t>バアイ</t>
    </rPh>
    <rPh sb="75" eb="76">
      <t>ノゾ</t>
    </rPh>
    <rPh sb="78" eb="80">
      <t>コベツ</t>
    </rPh>
    <rPh sb="80" eb="82">
      <t>キノウ</t>
    </rPh>
    <rPh sb="82" eb="84">
      <t>クンレン</t>
    </rPh>
    <rPh sb="84" eb="86">
      <t>ケイカク</t>
    </rPh>
    <rPh sb="87" eb="88">
      <t>モト</t>
    </rPh>
    <rPh sb="90" eb="92">
      <t>コベツ</t>
    </rPh>
    <rPh sb="92" eb="94">
      <t>キノウ</t>
    </rPh>
    <rPh sb="94" eb="96">
      <t>クンレン</t>
    </rPh>
    <rPh sb="97" eb="99">
      <t>テイキョウ</t>
    </rPh>
    <rPh sb="101" eb="103">
      <t>ショカイ</t>
    </rPh>
    <rPh sb="104" eb="105">
      <t>ツキ</t>
    </rPh>
    <rPh sb="106" eb="108">
      <t>ヨクゲツ</t>
    </rPh>
    <rPh sb="109" eb="112">
      <t>ヨクヨクゲツ</t>
    </rPh>
    <rPh sb="113" eb="115">
      <t>サンテイ</t>
    </rPh>
    <rPh sb="115" eb="117">
      <t>フカ</t>
    </rPh>
    <phoneticPr fontId="6"/>
  </si>
  <si>
    <t>電話、文書、メール等を活用して把握も可能</t>
    <rPh sb="0" eb="2">
      <t>デンワ</t>
    </rPh>
    <rPh sb="3" eb="5">
      <t>ブンショ</t>
    </rPh>
    <rPh sb="9" eb="10">
      <t>トウ</t>
    </rPh>
    <rPh sb="11" eb="13">
      <t>カツヨウ</t>
    </rPh>
    <rPh sb="15" eb="17">
      <t>ハアク</t>
    </rPh>
    <rPh sb="18" eb="20">
      <t>カノウ</t>
    </rPh>
    <phoneticPr fontId="6"/>
  </si>
  <si>
    <t>生活機能向上連携加算(Ⅱ)
　　　【+200単位/月】
※個別機能訓練加算を算定している場合
　　　【+100単位/月】</t>
    <phoneticPr fontId="5"/>
  </si>
  <si>
    <t>算定事例あり</t>
    <rPh sb="0" eb="2">
      <t>サンテイ</t>
    </rPh>
    <rPh sb="2" eb="4">
      <t>ジレイ</t>
    </rPh>
    <phoneticPr fontId="6"/>
  </si>
  <si>
    <t>該当</t>
    <phoneticPr fontId="5"/>
  </si>
  <si>
    <t>個別機能訓練加算を算定している場合、別に個別機能訓練計画を作成する必要なし</t>
    <rPh sb="0" eb="2">
      <t>コベツ</t>
    </rPh>
    <rPh sb="2" eb="4">
      <t>キノウ</t>
    </rPh>
    <rPh sb="4" eb="6">
      <t>クンレン</t>
    </rPh>
    <rPh sb="6" eb="8">
      <t>カサン</t>
    </rPh>
    <rPh sb="9" eb="11">
      <t>サンテイ</t>
    </rPh>
    <rPh sb="15" eb="17">
      <t>バアイ</t>
    </rPh>
    <rPh sb="18" eb="19">
      <t>ベツ</t>
    </rPh>
    <rPh sb="20" eb="22">
      <t>コベツ</t>
    </rPh>
    <rPh sb="22" eb="24">
      <t>キノウ</t>
    </rPh>
    <rPh sb="24" eb="26">
      <t>クンレン</t>
    </rPh>
    <rPh sb="26" eb="28">
      <t>ケイカク</t>
    </rPh>
    <rPh sb="29" eb="31">
      <t>サクセイ</t>
    </rPh>
    <rPh sb="33" eb="35">
      <t>ヒツヨウ</t>
    </rPh>
    <phoneticPr fontId="6"/>
  </si>
  <si>
    <t>個別機能訓練加算(Ⅰ)イ
　　　 【+56単位/日】</t>
    <rPh sb="21" eb="23">
      <t>タンイ</t>
    </rPh>
    <rPh sb="24" eb="25">
      <t>ニチ</t>
    </rPh>
    <phoneticPr fontId="6"/>
  </si>
  <si>
    <t>個別機能訓練加算(Ⅰ)ロ
　　　 【+85単位/日】</t>
    <rPh sb="21" eb="23">
      <t>タンイ</t>
    </rPh>
    <rPh sb="24" eb="25">
      <t>ニチ</t>
    </rPh>
    <phoneticPr fontId="6"/>
  </si>
  <si>
    <t>個別機能訓練加算(Ⅱ)
　　　 【+20単位/月】</t>
    <rPh sb="20" eb="22">
      <t>タンイ</t>
    </rPh>
    <rPh sb="23" eb="24">
      <t>ツキ</t>
    </rPh>
    <phoneticPr fontId="6"/>
  </si>
  <si>
    <t>概ね週１回以上実施</t>
  </si>
  <si>
    <t>個別機能訓練目標の設定にあたっては、機能訓練指導員等が利用者の居宅を訪問した上で利用者の生活状況(起居動作、ADL、IADL等の状況)を確認し、その結果や利用者または家族の意向および介護支援専門員等の意見を踏まえて設定</t>
    <rPh sb="0" eb="2">
      <t>コベツ</t>
    </rPh>
    <rPh sb="2" eb="4">
      <t>キノウ</t>
    </rPh>
    <rPh sb="4" eb="6">
      <t>クンレン</t>
    </rPh>
    <rPh sb="6" eb="8">
      <t>モクヒョウ</t>
    </rPh>
    <rPh sb="9" eb="11">
      <t>セッテイ</t>
    </rPh>
    <rPh sb="18" eb="20">
      <t>キノウ</t>
    </rPh>
    <rPh sb="20" eb="22">
      <t>クンレン</t>
    </rPh>
    <rPh sb="22" eb="25">
      <t>シドウイン</t>
    </rPh>
    <rPh sb="25" eb="26">
      <t>トウ</t>
    </rPh>
    <rPh sb="27" eb="30">
      <t>リヨウシャ</t>
    </rPh>
    <rPh sb="31" eb="33">
      <t>キョタク</t>
    </rPh>
    <rPh sb="34" eb="36">
      <t>ホウモン</t>
    </rPh>
    <rPh sb="38" eb="39">
      <t>ウエ</t>
    </rPh>
    <rPh sb="40" eb="43">
      <t>リヨウシャ</t>
    </rPh>
    <rPh sb="44" eb="46">
      <t>セイカツ</t>
    </rPh>
    <rPh sb="46" eb="48">
      <t>ジョウキョウ</t>
    </rPh>
    <rPh sb="49" eb="50">
      <t>オ</t>
    </rPh>
    <rPh sb="50" eb="51">
      <t>イ</t>
    </rPh>
    <rPh sb="51" eb="53">
      <t>ドウサ</t>
    </rPh>
    <rPh sb="62" eb="63">
      <t>トウ</t>
    </rPh>
    <rPh sb="64" eb="66">
      <t>ジョウキョウ</t>
    </rPh>
    <rPh sb="68" eb="70">
      <t>カクニン</t>
    </rPh>
    <rPh sb="74" eb="76">
      <t>ケッカ</t>
    </rPh>
    <rPh sb="77" eb="80">
      <t>リヨウシャ</t>
    </rPh>
    <rPh sb="83" eb="85">
      <t>カゾク</t>
    </rPh>
    <rPh sb="86" eb="88">
      <t>イコウ</t>
    </rPh>
    <rPh sb="91" eb="93">
      <t>カイゴ</t>
    </rPh>
    <rPh sb="93" eb="95">
      <t>シエン</t>
    </rPh>
    <rPh sb="95" eb="98">
      <t>センモンイン</t>
    </rPh>
    <rPh sb="98" eb="99">
      <t>トウ</t>
    </rPh>
    <rPh sb="100" eb="102">
      <t>イケン</t>
    </rPh>
    <rPh sb="103" eb="104">
      <t>フ</t>
    </rPh>
    <rPh sb="107" eb="109">
      <t>セッテイ</t>
    </rPh>
    <phoneticPr fontId="6"/>
  </si>
  <si>
    <t>３月ごとに利用者の居宅を訪問し、利用者の居宅の生活状況を確認した上で、利用者または家族への個別機能訓練計画の内容・評価や進捗状況等を説明、記録</t>
  </si>
  <si>
    <t>個別機能訓練計画の作成および実施においては、利用者の身体機能および生活機能の向上に資するような複数の種類の機能訓練項目を準備し、その項目の選択にあたっては、利用者の生活意欲が増進されるよう利用者を援助し、利用者の選択に基づき、心身の状況に応じた機能訓練を適切に実施</t>
    <rPh sb="0" eb="2">
      <t>コベツ</t>
    </rPh>
    <rPh sb="2" eb="4">
      <t>キノウ</t>
    </rPh>
    <rPh sb="4" eb="6">
      <t>クンレン</t>
    </rPh>
    <rPh sb="6" eb="8">
      <t>ケイカク</t>
    </rPh>
    <rPh sb="9" eb="11">
      <t>サクセイ</t>
    </rPh>
    <rPh sb="14" eb="16">
      <t>ジッシ</t>
    </rPh>
    <rPh sb="22" eb="25">
      <t>リヨウシャ</t>
    </rPh>
    <rPh sb="26" eb="28">
      <t>シンタイ</t>
    </rPh>
    <rPh sb="28" eb="30">
      <t>キノウ</t>
    </rPh>
    <rPh sb="33" eb="35">
      <t>セイカツ</t>
    </rPh>
    <rPh sb="35" eb="37">
      <t>キノウ</t>
    </rPh>
    <rPh sb="38" eb="40">
      <t>コウジョウ</t>
    </rPh>
    <rPh sb="41" eb="42">
      <t>シ</t>
    </rPh>
    <rPh sb="47" eb="49">
      <t>フクスウ</t>
    </rPh>
    <rPh sb="50" eb="52">
      <t>シュルイ</t>
    </rPh>
    <rPh sb="53" eb="55">
      <t>キノウ</t>
    </rPh>
    <rPh sb="55" eb="57">
      <t>クンレン</t>
    </rPh>
    <rPh sb="57" eb="59">
      <t>コウモク</t>
    </rPh>
    <rPh sb="60" eb="62">
      <t>ジュンビ</t>
    </rPh>
    <rPh sb="66" eb="68">
      <t>コウモク</t>
    </rPh>
    <rPh sb="69" eb="71">
      <t>センタク</t>
    </rPh>
    <rPh sb="78" eb="81">
      <t>リヨウシャ</t>
    </rPh>
    <rPh sb="82" eb="84">
      <t>セイカツ</t>
    </rPh>
    <rPh sb="84" eb="86">
      <t>イヨク</t>
    </rPh>
    <rPh sb="87" eb="89">
      <t>ゾウシン</t>
    </rPh>
    <rPh sb="94" eb="97">
      <t>リヨウシャ</t>
    </rPh>
    <rPh sb="98" eb="100">
      <t>エンジョ</t>
    </rPh>
    <rPh sb="102" eb="105">
      <t>リヨウシャ</t>
    </rPh>
    <rPh sb="106" eb="108">
      <t>センタク</t>
    </rPh>
    <rPh sb="109" eb="110">
      <t>モト</t>
    </rPh>
    <rPh sb="113" eb="115">
      <t>シンシン</t>
    </rPh>
    <rPh sb="116" eb="118">
      <t>ジョウキョウ</t>
    </rPh>
    <rPh sb="119" eb="120">
      <t>オウ</t>
    </rPh>
    <rPh sb="122" eb="124">
      <t>キノウ</t>
    </rPh>
    <rPh sb="124" eb="126">
      <t>クンレン</t>
    </rPh>
    <rPh sb="127" eb="129">
      <t>テキセツ</t>
    </rPh>
    <rPh sb="130" eb="132">
      <t>ジッシ</t>
    </rPh>
    <phoneticPr fontId="6"/>
  </si>
  <si>
    <t>該当</t>
    <rPh sb="0" eb="2">
      <t>ガイトウ</t>
    </rPh>
    <phoneticPr fontId="6"/>
  </si>
  <si>
    <t>個別機能訓練加算(Ⅰ)ロとの併算不可</t>
    <rPh sb="0" eb="2">
      <t>コベツ</t>
    </rPh>
    <rPh sb="2" eb="4">
      <t>キノウ</t>
    </rPh>
    <rPh sb="4" eb="6">
      <t>クンレン</t>
    </rPh>
    <rPh sb="6" eb="8">
      <t>カサン</t>
    </rPh>
    <rPh sb="14" eb="15">
      <t>ヘイ</t>
    </rPh>
    <rPh sb="15" eb="16">
      <t>サン</t>
    </rPh>
    <rPh sb="16" eb="18">
      <t>フカ</t>
    </rPh>
    <phoneticPr fontId="6"/>
  </si>
  <si>
    <t>個別機能訓練加算(Ⅰ)イとの併算不可</t>
    <rPh sb="0" eb="2">
      <t>コベツ</t>
    </rPh>
    <rPh sb="2" eb="4">
      <t>キノウ</t>
    </rPh>
    <rPh sb="4" eb="6">
      <t>クンレン</t>
    </rPh>
    <rPh sb="6" eb="8">
      <t>カサン</t>
    </rPh>
    <rPh sb="14" eb="15">
      <t>ヘイ</t>
    </rPh>
    <rPh sb="15" eb="16">
      <t>サン</t>
    </rPh>
    <rPh sb="16" eb="18">
      <t>フカ</t>
    </rPh>
    <phoneticPr fontId="6"/>
  </si>
  <si>
    <t>定員、人員基準に適合　</t>
    <rPh sb="0" eb="2">
      <t>テイイン</t>
    </rPh>
    <rPh sb="3" eb="5">
      <t>ジンイン</t>
    </rPh>
    <rPh sb="5" eb="7">
      <t>キジュン</t>
    </rPh>
    <rPh sb="8" eb="10">
      <t>テキゴウ</t>
    </rPh>
    <phoneticPr fontId="6"/>
  </si>
  <si>
    <t>１　個別機能訓練加算(Ⅰ)イの基準に適合</t>
    <rPh sb="2" eb="4">
      <t>コベツ</t>
    </rPh>
    <rPh sb="4" eb="6">
      <t>キノウ</t>
    </rPh>
    <rPh sb="6" eb="8">
      <t>クンレン</t>
    </rPh>
    <rPh sb="8" eb="10">
      <t>カサン</t>
    </rPh>
    <rPh sb="15" eb="17">
      <t>キジュン</t>
    </rPh>
    <rPh sb="18" eb="20">
      <t>テキゴウ</t>
    </rPh>
    <phoneticPr fontId="6"/>
  </si>
  <si>
    <t>２　個別機能訓練加算(Ⅰ)ロの基準に適合</t>
    <rPh sb="2" eb="4">
      <t>コベツ</t>
    </rPh>
    <rPh sb="4" eb="6">
      <t>キノウ</t>
    </rPh>
    <rPh sb="6" eb="8">
      <t>クンレン</t>
    </rPh>
    <rPh sb="8" eb="10">
      <t>カサン</t>
    </rPh>
    <rPh sb="15" eb="17">
      <t>キジュン</t>
    </rPh>
    <rPh sb="18" eb="20">
      <t>テキゴウ</t>
    </rPh>
    <phoneticPr fontId="6"/>
  </si>
  <si>
    <t>次の２点のいずれかに適合している</t>
    <rPh sb="0" eb="1">
      <t>ツギ</t>
    </rPh>
    <rPh sb="2" eb="4">
      <t>ニテン</t>
    </rPh>
    <rPh sb="10" eb="12">
      <t>テキゴウ</t>
    </rPh>
    <phoneticPr fontId="6"/>
  </si>
  <si>
    <t>利用者ごとの個別機能訓練計画書の内容等の情報を厚生労働省に提出し(提出については科学的介護情報システム(LIFE)を用いる)、機能訓練の実施にあたって、当該情報その他機能訓練の適切かつ有効な実施のために必要な情報を活用すること</t>
    <rPh sb="0" eb="3">
      <t>リヨウシャ</t>
    </rPh>
    <rPh sb="6" eb="8">
      <t>コベツ</t>
    </rPh>
    <rPh sb="8" eb="10">
      <t>キノウ</t>
    </rPh>
    <rPh sb="10" eb="12">
      <t>クンレン</t>
    </rPh>
    <rPh sb="12" eb="14">
      <t>ケイカク</t>
    </rPh>
    <rPh sb="14" eb="15">
      <t>ショ</t>
    </rPh>
    <rPh sb="16" eb="18">
      <t>ナイヨウ</t>
    </rPh>
    <rPh sb="18" eb="19">
      <t>トウ</t>
    </rPh>
    <rPh sb="20" eb="22">
      <t>ジョウホウ</t>
    </rPh>
    <rPh sb="23" eb="25">
      <t>コウセイ</t>
    </rPh>
    <rPh sb="25" eb="28">
      <t>ロウドウショウ</t>
    </rPh>
    <rPh sb="29" eb="31">
      <t>テイシュツ</t>
    </rPh>
    <rPh sb="33" eb="35">
      <t>テイシュツ</t>
    </rPh>
    <rPh sb="40" eb="43">
      <t>カガクテキ</t>
    </rPh>
    <rPh sb="43" eb="45">
      <t>カイゴ</t>
    </rPh>
    <rPh sb="45" eb="47">
      <t>ジョウホウ</t>
    </rPh>
    <rPh sb="58" eb="59">
      <t>モチ</t>
    </rPh>
    <rPh sb="63" eb="65">
      <t>キノウ</t>
    </rPh>
    <rPh sb="65" eb="67">
      <t>クンレン</t>
    </rPh>
    <rPh sb="68" eb="70">
      <t>ジッシ</t>
    </rPh>
    <rPh sb="76" eb="78">
      <t>トウガイ</t>
    </rPh>
    <rPh sb="78" eb="80">
      <t>ジョウホウ</t>
    </rPh>
    <rPh sb="82" eb="83">
      <t>ホカ</t>
    </rPh>
    <rPh sb="83" eb="85">
      <t>キノウ</t>
    </rPh>
    <rPh sb="85" eb="87">
      <t>クンレン</t>
    </rPh>
    <rPh sb="88" eb="90">
      <t>テキセツ</t>
    </rPh>
    <rPh sb="92" eb="94">
      <t>ユウコウ</t>
    </rPh>
    <rPh sb="95" eb="97">
      <t>ジッシ</t>
    </rPh>
    <rPh sb="101" eb="103">
      <t>ヒツヨウ</t>
    </rPh>
    <rPh sb="104" eb="106">
      <t>ジョウホウ</t>
    </rPh>
    <rPh sb="107" eb="109">
      <t>カツヨウ</t>
    </rPh>
    <phoneticPr fontId="6"/>
  </si>
  <si>
    <t>リハビリテーションマネジメントにおけるプロセス管理票</t>
    <rPh sb="23" eb="25">
      <t>カンリ</t>
    </rPh>
    <rPh sb="25" eb="26">
      <t>ヒョウ</t>
    </rPh>
    <phoneticPr fontId="2"/>
  </si>
  <si>
    <t>サービスの質の向上を図るため、LIFEへの提出情報およびフィードバック情報を活用して、PDCAサイクルによりサービスの質の管理を行う</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rPh sb="64" eb="65">
      <t>オコナ</t>
    </rPh>
    <phoneticPr fontId="2"/>
  </si>
  <si>
    <t>ＡＤＬ維持等加算(Ⅲ)
　　　　【+3単位/月】</t>
    <rPh sb="3" eb="5">
      <t>イジ</t>
    </rPh>
    <rPh sb="5" eb="6">
      <t>トウ</t>
    </rPh>
    <rPh sb="6" eb="8">
      <t>カサン</t>
    </rPh>
    <phoneticPr fontId="6"/>
  </si>
  <si>
    <t>令和３年３月３１日において現に、令和３年度の介護報酬改定による改正前のADL維持等加算に係る届出を行っている事業所であって、改正後のADL維持等加算(Ⅰ)もしくは(Ⅱ)を届け出ていない事業所は、経過措置として令和５年３月３１日までADL維持等加算(Ⅲ)を算定可能</t>
    <rPh sb="0" eb="2">
      <t>レイワ</t>
    </rPh>
    <rPh sb="3" eb="4">
      <t>ネン</t>
    </rPh>
    <rPh sb="5" eb="6">
      <t>ガツ</t>
    </rPh>
    <rPh sb="8" eb="9">
      <t>ニチ</t>
    </rPh>
    <rPh sb="13" eb="14">
      <t>ゲン</t>
    </rPh>
    <rPh sb="16" eb="18">
      <t>レイワ</t>
    </rPh>
    <rPh sb="19" eb="21">
      <t>ネンド</t>
    </rPh>
    <rPh sb="22" eb="24">
      <t>カイゴ</t>
    </rPh>
    <rPh sb="24" eb="26">
      <t>ホウシュウ</t>
    </rPh>
    <rPh sb="26" eb="28">
      <t>カイテイ</t>
    </rPh>
    <rPh sb="31" eb="34">
      <t>カイセイマエ</t>
    </rPh>
    <rPh sb="38" eb="40">
      <t>イジ</t>
    </rPh>
    <rPh sb="40" eb="41">
      <t>トウ</t>
    </rPh>
    <rPh sb="41" eb="43">
      <t>カサン</t>
    </rPh>
    <rPh sb="44" eb="45">
      <t>カカ</t>
    </rPh>
    <rPh sb="46" eb="48">
      <t>トドケデ</t>
    </rPh>
    <rPh sb="49" eb="50">
      <t>オコナ</t>
    </rPh>
    <rPh sb="54" eb="57">
      <t>ジギョウショ</t>
    </rPh>
    <rPh sb="62" eb="64">
      <t>カイセイ</t>
    </rPh>
    <rPh sb="64" eb="65">
      <t>アト</t>
    </rPh>
    <rPh sb="69" eb="71">
      <t>イジ</t>
    </rPh>
    <rPh sb="71" eb="72">
      <t>トウ</t>
    </rPh>
    <rPh sb="72" eb="74">
      <t>カサン</t>
    </rPh>
    <rPh sb="85" eb="86">
      <t>トド</t>
    </rPh>
    <rPh sb="87" eb="88">
      <t>デ</t>
    </rPh>
    <rPh sb="92" eb="95">
      <t>ジギョウショ</t>
    </rPh>
    <rPh sb="97" eb="99">
      <t>ケイカ</t>
    </rPh>
    <rPh sb="99" eb="101">
      <t>ソチ</t>
    </rPh>
    <rPh sb="104" eb="106">
      <t>レイワ</t>
    </rPh>
    <rPh sb="107" eb="108">
      <t>ネン</t>
    </rPh>
    <rPh sb="109" eb="110">
      <t>ガツ</t>
    </rPh>
    <rPh sb="112" eb="113">
      <t>ニチ</t>
    </rPh>
    <rPh sb="118" eb="120">
      <t>イジ</t>
    </rPh>
    <rPh sb="120" eb="121">
      <t>トウ</t>
    </rPh>
    <rPh sb="121" eb="123">
      <t>カサン</t>
    </rPh>
    <rPh sb="127" eb="129">
      <t>サンテイ</t>
    </rPh>
    <rPh sb="129" eb="131">
      <t>カノウ</t>
    </rPh>
    <phoneticPr fontId="6"/>
  </si>
  <si>
    <t>ＡＤＬ維持等加算(Ⅰ)
　　　【+30単位/月】</t>
    <rPh sb="3" eb="5">
      <t>イジ</t>
    </rPh>
    <rPh sb="5" eb="6">
      <t>トウ</t>
    </rPh>
    <rPh sb="6" eb="8">
      <t>カサン</t>
    </rPh>
    <phoneticPr fontId="6"/>
  </si>
  <si>
    <t>評価対象期間に６月を超えて利用した期間のある要介護者の集団について、以下の要件を満たす</t>
    <rPh sb="0" eb="2">
      <t>ヒョウカ</t>
    </rPh>
    <rPh sb="2" eb="4">
      <t>タイショウ</t>
    </rPh>
    <rPh sb="4" eb="6">
      <t>キカン</t>
    </rPh>
    <rPh sb="8" eb="9">
      <t>ガツ</t>
    </rPh>
    <rPh sb="10" eb="11">
      <t>コ</t>
    </rPh>
    <rPh sb="13" eb="15">
      <t>リヨウ</t>
    </rPh>
    <rPh sb="17" eb="19">
      <t>キカン</t>
    </rPh>
    <rPh sb="22" eb="23">
      <t>ヨウ</t>
    </rPh>
    <rPh sb="23" eb="25">
      <t>カイゴ</t>
    </rPh>
    <rPh sb="25" eb="26">
      <t>シャ</t>
    </rPh>
    <rPh sb="27" eb="29">
      <t>シュウダン</t>
    </rPh>
    <rPh sb="34" eb="36">
      <t>イカ</t>
    </rPh>
    <rPh sb="37" eb="39">
      <t>ヨウケン</t>
    </rPh>
    <rPh sb="40" eb="41">
      <t>ミ</t>
    </rPh>
    <phoneticPr fontId="6"/>
  </si>
  <si>
    <t>①総数が１０名以上</t>
    <rPh sb="1" eb="3">
      <t>ソウスウ</t>
    </rPh>
    <rPh sb="6" eb="7">
      <t>メイ</t>
    </rPh>
    <rPh sb="7" eb="9">
      <t>イジョウ</t>
    </rPh>
    <phoneticPr fontId="6"/>
  </si>
  <si>
    <t>１０名以上</t>
    <rPh sb="2" eb="3">
      <t>メイ</t>
    </rPh>
    <rPh sb="3" eb="5">
      <t>イジョウ</t>
    </rPh>
    <phoneticPr fontId="6"/>
  </si>
  <si>
    <t>ADLの評価は一定の研修を受けた者により、Barthel Indexを用いる</t>
    <rPh sb="4" eb="6">
      <t>ヒョウカ</t>
    </rPh>
    <rPh sb="7" eb="9">
      <t>イッテイ</t>
    </rPh>
    <rPh sb="10" eb="12">
      <t>ケンシュウ</t>
    </rPh>
    <rPh sb="13" eb="14">
      <t>ウ</t>
    </rPh>
    <rPh sb="16" eb="17">
      <t>モノ</t>
    </rPh>
    <rPh sb="35" eb="36">
      <t>モチ</t>
    </rPh>
    <phoneticPr fontId="6"/>
  </si>
  <si>
    <t>評価対象者全員について、評価対象利用期間の初月(評価対象利用開始月)と当該月の翌月から起算して６月目においてADLを評価し、その評価に基づく値（ADL値）を測定し、測定した日が属する月ごとに厚生労働省に当該測定を提出していること(提出については「LIFE」を用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4" eb="26">
      <t>ヒョウカ</t>
    </rPh>
    <rPh sb="26" eb="28">
      <t>タイショウ</t>
    </rPh>
    <rPh sb="28" eb="30">
      <t>リヨウ</t>
    </rPh>
    <rPh sb="30" eb="33">
      <t>カイシヅキ</t>
    </rPh>
    <rPh sb="35" eb="37">
      <t>トウガイ</t>
    </rPh>
    <rPh sb="37" eb="38">
      <t>ツキ</t>
    </rPh>
    <rPh sb="39" eb="41">
      <t>ヨクゲツ</t>
    </rPh>
    <rPh sb="43" eb="45">
      <t>キサン</t>
    </rPh>
    <rPh sb="115" eb="117">
      <t>テイシュツ</t>
    </rPh>
    <rPh sb="129" eb="130">
      <t>モチ</t>
    </rPh>
    <phoneticPr fontId="6"/>
  </si>
  <si>
    <t>ＡＤＬ維持等加算(Ⅱ)
　　　【+60単位/月】</t>
    <phoneticPr fontId="6"/>
  </si>
  <si>
    <t>評価対象利用開始月の翌月から起算して６月目に測定したADL値から評価対象利用開始月に測定したADL値を控除して得た値を用いて※一定の基準に基づき算定した値（以後ADL利得という）の平均値が１以上</t>
    <rPh sb="0" eb="2">
      <t>ヒョウカ</t>
    </rPh>
    <rPh sb="2" eb="4">
      <t>タイショウ</t>
    </rPh>
    <rPh sb="4" eb="6">
      <t>リヨウ</t>
    </rPh>
    <rPh sb="6" eb="9">
      <t>カイシヅキ</t>
    </rPh>
    <rPh sb="10" eb="12">
      <t>ヨクゲツ</t>
    </rPh>
    <rPh sb="14" eb="16">
      <t>キサン</t>
    </rPh>
    <rPh sb="19" eb="20">
      <t>ツキ</t>
    </rPh>
    <rPh sb="20" eb="21">
      <t>メ</t>
    </rPh>
    <rPh sb="22" eb="24">
      <t>ソクテイ</t>
    </rPh>
    <rPh sb="29" eb="30">
      <t>アタイ</t>
    </rPh>
    <rPh sb="32" eb="34">
      <t>ヒョウカ</t>
    </rPh>
    <rPh sb="34" eb="36">
      <t>タイショウ</t>
    </rPh>
    <rPh sb="36" eb="38">
      <t>リヨウ</t>
    </rPh>
    <rPh sb="38" eb="41">
      <t>カイシヅキ</t>
    </rPh>
    <rPh sb="42" eb="44">
      <t>ソクテイ</t>
    </rPh>
    <rPh sb="49" eb="50">
      <t>アタイ</t>
    </rPh>
    <rPh sb="51" eb="53">
      <t>コウジョ</t>
    </rPh>
    <rPh sb="55" eb="56">
      <t>エ</t>
    </rPh>
    <rPh sb="57" eb="58">
      <t>アタイ</t>
    </rPh>
    <rPh sb="59" eb="60">
      <t>モチ</t>
    </rPh>
    <rPh sb="63" eb="65">
      <t>イッテイ</t>
    </rPh>
    <rPh sb="66" eb="68">
      <t>キジュン</t>
    </rPh>
    <rPh sb="69" eb="70">
      <t>モト</t>
    </rPh>
    <rPh sb="72" eb="74">
      <t>サンテイ</t>
    </rPh>
    <rPh sb="76" eb="77">
      <t>アタイ</t>
    </rPh>
    <rPh sb="78" eb="80">
      <t>イゴ</t>
    </rPh>
    <rPh sb="83" eb="85">
      <t>リトク</t>
    </rPh>
    <rPh sb="90" eb="93">
      <t>ヘイキンチ</t>
    </rPh>
    <rPh sb="95" eb="97">
      <t>イジョウ</t>
    </rPh>
    <phoneticPr fontId="6"/>
  </si>
  <si>
    <t>※一定の基準に基づき算定した値（ADL利得）
{（６月目に測定したADL値）-(評価対象利用開始月に測定した値)}+（右に示す表の右欄の値）=ADL利得
★表について
左欄は評価対象利用開始月が初回の要介護認定があった月から起算して12月以内とそれ以外の区分、中欄は評価対象利用開始月に測定したADL値の区分である
★ADL維持等加算ではADL利得の平均値を計算するにあたり対象とする者は、ADL利得の多い順に、上位100分の10に相当する利用者および下位100分の10に相当する利用者を除く利用者とする。</t>
    <rPh sb="1" eb="3">
      <t>イッテイ</t>
    </rPh>
    <rPh sb="4" eb="6">
      <t>キジュン</t>
    </rPh>
    <rPh sb="7" eb="8">
      <t>モト</t>
    </rPh>
    <rPh sb="10" eb="12">
      <t>サンテイ</t>
    </rPh>
    <rPh sb="14" eb="15">
      <t>アタイ</t>
    </rPh>
    <rPh sb="19" eb="21">
      <t>リトク</t>
    </rPh>
    <rPh sb="26" eb="27">
      <t>ツキ</t>
    </rPh>
    <rPh sb="27" eb="28">
      <t>メ</t>
    </rPh>
    <rPh sb="29" eb="31">
      <t>ソクテイ</t>
    </rPh>
    <rPh sb="36" eb="37">
      <t>アタイ</t>
    </rPh>
    <rPh sb="40" eb="42">
      <t>ヒョウカ</t>
    </rPh>
    <rPh sb="42" eb="44">
      <t>タイショウ</t>
    </rPh>
    <rPh sb="44" eb="46">
      <t>リヨウ</t>
    </rPh>
    <rPh sb="46" eb="49">
      <t>カイシヅキ</t>
    </rPh>
    <rPh sb="50" eb="52">
      <t>ソクテイ</t>
    </rPh>
    <rPh sb="54" eb="55">
      <t>アタイ</t>
    </rPh>
    <rPh sb="59" eb="60">
      <t>ミギ</t>
    </rPh>
    <rPh sb="61" eb="62">
      <t>シメ</t>
    </rPh>
    <rPh sb="63" eb="64">
      <t>ヒョウ</t>
    </rPh>
    <rPh sb="65" eb="67">
      <t>ミギラン</t>
    </rPh>
    <rPh sb="68" eb="69">
      <t>アタイ</t>
    </rPh>
    <rPh sb="74" eb="76">
      <t>リトク</t>
    </rPh>
    <rPh sb="79" eb="80">
      <t>ヒョウ</t>
    </rPh>
    <rPh sb="85" eb="86">
      <t>ヒダリ</t>
    </rPh>
    <rPh sb="86" eb="87">
      <t>ラン</t>
    </rPh>
    <rPh sb="88" eb="90">
      <t>ヒョウカ</t>
    </rPh>
    <rPh sb="90" eb="92">
      <t>タイショウ</t>
    </rPh>
    <rPh sb="92" eb="94">
      <t>リヨウ</t>
    </rPh>
    <rPh sb="94" eb="97">
      <t>カイシヅキ</t>
    </rPh>
    <rPh sb="98" eb="100">
      <t>ショカイ</t>
    </rPh>
    <rPh sb="101" eb="102">
      <t>ヨウ</t>
    </rPh>
    <rPh sb="102" eb="104">
      <t>カイゴ</t>
    </rPh>
    <rPh sb="104" eb="106">
      <t>ニンテイ</t>
    </rPh>
    <rPh sb="110" eb="111">
      <t>ツキ</t>
    </rPh>
    <rPh sb="113" eb="115">
      <t>キサン</t>
    </rPh>
    <rPh sb="119" eb="120">
      <t>ツキ</t>
    </rPh>
    <rPh sb="120" eb="122">
      <t>イナイ</t>
    </rPh>
    <rPh sb="125" eb="127">
      <t>イガイ</t>
    </rPh>
    <rPh sb="128" eb="130">
      <t>クブン</t>
    </rPh>
    <rPh sb="131" eb="132">
      <t>ナカ</t>
    </rPh>
    <rPh sb="132" eb="133">
      <t>ラン</t>
    </rPh>
    <rPh sb="134" eb="136">
      <t>ヒョウカ</t>
    </rPh>
    <rPh sb="136" eb="138">
      <t>タイショウ</t>
    </rPh>
    <rPh sb="138" eb="140">
      <t>リヨウ</t>
    </rPh>
    <rPh sb="140" eb="143">
      <t>カイシヅキ</t>
    </rPh>
    <rPh sb="144" eb="146">
      <t>ソクテイ</t>
    </rPh>
    <rPh sb="153" eb="155">
      <t>クブン</t>
    </rPh>
    <rPh sb="162" eb="167">
      <t>イジトウカサン</t>
    </rPh>
    <rPh sb="172" eb="174">
      <t>リトク</t>
    </rPh>
    <rPh sb="175" eb="177">
      <t>ヘイキン</t>
    </rPh>
    <rPh sb="177" eb="178">
      <t>アタイ</t>
    </rPh>
    <rPh sb="179" eb="181">
      <t>ケイサン</t>
    </rPh>
    <rPh sb="187" eb="189">
      <t>タイショウ</t>
    </rPh>
    <rPh sb="192" eb="193">
      <t>モノ</t>
    </rPh>
    <rPh sb="198" eb="200">
      <t>リトク</t>
    </rPh>
    <rPh sb="201" eb="202">
      <t>オオ</t>
    </rPh>
    <rPh sb="203" eb="204">
      <t>ジュン</t>
    </rPh>
    <rPh sb="206" eb="208">
      <t>ジョウイ</t>
    </rPh>
    <rPh sb="211" eb="212">
      <t>ブン</t>
    </rPh>
    <rPh sb="216" eb="218">
      <t>ソウトウ</t>
    </rPh>
    <rPh sb="220" eb="223">
      <t>リヨウシャ</t>
    </rPh>
    <rPh sb="226" eb="228">
      <t>カイ</t>
    </rPh>
    <rPh sb="231" eb="232">
      <t>ブン</t>
    </rPh>
    <rPh sb="236" eb="238">
      <t>ソウトウ</t>
    </rPh>
    <rPh sb="240" eb="243">
      <t>リヨウシャ</t>
    </rPh>
    <rPh sb="244" eb="245">
      <t>ノゾ</t>
    </rPh>
    <rPh sb="246" eb="249">
      <t>リヨウシャ</t>
    </rPh>
    <phoneticPr fontId="6"/>
  </si>
  <si>
    <t>栄養アセスメント加算
      【+50単位/月】</t>
    <rPh sb="8" eb="10">
      <t>カサン</t>
    </rPh>
    <rPh sb="24" eb="25">
      <t>ツキ</t>
    </rPh>
    <phoneticPr fontId="6"/>
  </si>
  <si>
    <t>当該事業所の従業者、または外部との連携により管理栄養士を1名以上配置していること</t>
    <rPh sb="0" eb="2">
      <t>トウガイ</t>
    </rPh>
    <rPh sb="2" eb="5">
      <t>ジギョウショ</t>
    </rPh>
    <rPh sb="6" eb="9">
      <t>ジュウギョウシャ</t>
    </rPh>
    <rPh sb="13" eb="15">
      <t>ガイブ</t>
    </rPh>
    <rPh sb="17" eb="19">
      <t>レンケイ</t>
    </rPh>
    <rPh sb="22" eb="24">
      <t>カンリ</t>
    </rPh>
    <rPh sb="24" eb="27">
      <t>エイヨウシ</t>
    </rPh>
    <rPh sb="29" eb="30">
      <t>メイ</t>
    </rPh>
    <rPh sb="30" eb="32">
      <t>イジョウ</t>
    </rPh>
    <rPh sb="32" eb="34">
      <t>ハイチ</t>
    </rPh>
    <phoneticPr fontId="6"/>
  </si>
  <si>
    <t>利用者ごとに、管理栄養士、看護職員、介護職員、生活相談員その他職種の者が共同して栄養アセスメントを実施し、当該利用者またはその家族に対してその結果を説明し、相談等に必要に応じ対応すること</t>
    <rPh sb="0" eb="3">
      <t>リヨウシャ</t>
    </rPh>
    <rPh sb="7" eb="9">
      <t>カンリ</t>
    </rPh>
    <rPh sb="9" eb="12">
      <t>エイヨウシ</t>
    </rPh>
    <rPh sb="13" eb="15">
      <t>カンゴ</t>
    </rPh>
    <rPh sb="15" eb="17">
      <t>ショクイン</t>
    </rPh>
    <rPh sb="18" eb="20">
      <t>カイゴ</t>
    </rPh>
    <rPh sb="20" eb="22">
      <t>ショクイン</t>
    </rPh>
    <rPh sb="23" eb="25">
      <t>セイカツ</t>
    </rPh>
    <rPh sb="25" eb="28">
      <t>ソウダンイン</t>
    </rPh>
    <rPh sb="30" eb="31">
      <t>タ</t>
    </rPh>
    <rPh sb="31" eb="33">
      <t>ショクシュ</t>
    </rPh>
    <rPh sb="34" eb="35">
      <t>モノ</t>
    </rPh>
    <rPh sb="36" eb="38">
      <t>キョウドウ</t>
    </rPh>
    <rPh sb="40" eb="42">
      <t>エイヨウ</t>
    </rPh>
    <rPh sb="49" eb="51">
      <t>ジッシ</t>
    </rPh>
    <rPh sb="53" eb="55">
      <t>トウガイ</t>
    </rPh>
    <rPh sb="55" eb="58">
      <t>リヨウシャ</t>
    </rPh>
    <rPh sb="63" eb="65">
      <t>カゾク</t>
    </rPh>
    <rPh sb="66" eb="67">
      <t>タイ</t>
    </rPh>
    <rPh sb="71" eb="73">
      <t>ケッカ</t>
    </rPh>
    <rPh sb="74" eb="76">
      <t>セツメイ</t>
    </rPh>
    <rPh sb="78" eb="80">
      <t>ソウダン</t>
    </rPh>
    <rPh sb="80" eb="81">
      <t>トウ</t>
    </rPh>
    <rPh sb="82" eb="84">
      <t>ヒツヨウ</t>
    </rPh>
    <rPh sb="85" eb="86">
      <t>オウ</t>
    </rPh>
    <rPh sb="87" eb="89">
      <t>タイオウ</t>
    </rPh>
    <phoneticPr fontId="6"/>
  </si>
  <si>
    <t>利用者ごとの栄養状態等の情報を厚生労働省に提出し（LIFEを用いる。）、栄養管理の実施に当たって、当該情報その他栄養管理の適切かつ有効な実施のために必要な情報を活用していること</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30" eb="31">
      <t>モチ</t>
    </rPh>
    <rPh sb="36" eb="38">
      <t>エイヨウ</t>
    </rPh>
    <rPh sb="38" eb="40">
      <t>カンリ</t>
    </rPh>
    <rPh sb="41" eb="43">
      <t>ジッシ</t>
    </rPh>
    <rPh sb="44" eb="45">
      <t>ア</t>
    </rPh>
    <rPh sb="49" eb="51">
      <t>トウガイ</t>
    </rPh>
    <rPh sb="51" eb="53">
      <t>ジョウホウ</t>
    </rPh>
    <rPh sb="55" eb="56">
      <t>タ</t>
    </rPh>
    <rPh sb="56" eb="58">
      <t>エイヨウ</t>
    </rPh>
    <rPh sb="58" eb="60">
      <t>カンリ</t>
    </rPh>
    <rPh sb="61" eb="63">
      <t>テキセツ</t>
    </rPh>
    <rPh sb="65" eb="67">
      <t>ユウコウ</t>
    </rPh>
    <rPh sb="68" eb="70">
      <t>ジッシ</t>
    </rPh>
    <rPh sb="74" eb="76">
      <t>ヒツヨウ</t>
    </rPh>
    <rPh sb="77" eb="79">
      <t>ジョウホウ</t>
    </rPh>
    <rPh sb="80" eb="82">
      <t>カツヨウ</t>
    </rPh>
    <phoneticPr fontId="6"/>
  </si>
  <si>
    <t>該当</t>
  </si>
  <si>
    <t>口腔・栄養スクリーニング加算(Ⅰ)および栄養改善加算との併算不可</t>
    <rPh sb="0" eb="2">
      <t>コウクウ</t>
    </rPh>
    <rPh sb="3" eb="5">
      <t>エイヨウ</t>
    </rPh>
    <rPh sb="12" eb="14">
      <t>カサン</t>
    </rPh>
    <rPh sb="20" eb="22">
      <t>エイヨウ</t>
    </rPh>
    <rPh sb="22" eb="24">
      <t>カイゼン</t>
    </rPh>
    <rPh sb="24" eb="26">
      <t>カサン</t>
    </rPh>
    <rPh sb="28" eb="29">
      <t>ヘイ</t>
    </rPh>
    <rPh sb="29" eb="30">
      <t>サン</t>
    </rPh>
    <rPh sb="30" eb="32">
      <t>フカ</t>
    </rPh>
    <phoneticPr fontId="6"/>
  </si>
  <si>
    <t>栄養改善サービスの提供に当たり、居宅における食事の状況を聞き取った結果、課題がある場合は、当該課題を解決するため、利用者またはその家族の同意を経て、当該利用者の居宅を訪問し、居宅での食事状況・食事環境等の具体的な課題の把握や、主として食事の準備をする者に対する栄養食事相談等の栄養改善サービスを提供すること。</t>
    <rPh sb="0" eb="2">
      <t>エイヨウ</t>
    </rPh>
    <rPh sb="2" eb="4">
      <t>カイゼン</t>
    </rPh>
    <rPh sb="9" eb="11">
      <t>テイキョウ</t>
    </rPh>
    <rPh sb="12" eb="13">
      <t>ア</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5" eb="67">
      <t>カゾク</t>
    </rPh>
    <rPh sb="68" eb="70">
      <t>ドウイ</t>
    </rPh>
    <rPh sb="71" eb="72">
      <t>ヘ</t>
    </rPh>
    <rPh sb="74" eb="76">
      <t>トウガイ</t>
    </rPh>
    <rPh sb="76" eb="79">
      <t>リヨウシャ</t>
    </rPh>
    <rPh sb="80" eb="82">
      <t>キョタク</t>
    </rPh>
    <rPh sb="83" eb="85">
      <t>ホウモン</t>
    </rPh>
    <rPh sb="87" eb="89">
      <t>キョタク</t>
    </rPh>
    <rPh sb="91" eb="93">
      <t>ショクジ</t>
    </rPh>
    <rPh sb="93" eb="95">
      <t>ジョウキョウ</t>
    </rPh>
    <rPh sb="96" eb="98">
      <t>ショクジ</t>
    </rPh>
    <rPh sb="98" eb="100">
      <t>カンキョウ</t>
    </rPh>
    <rPh sb="100" eb="101">
      <t>トウ</t>
    </rPh>
    <rPh sb="102" eb="105">
      <t>グタイテキ</t>
    </rPh>
    <rPh sb="106" eb="108">
      <t>カダイ</t>
    </rPh>
    <rPh sb="109" eb="111">
      <t>ハアク</t>
    </rPh>
    <rPh sb="113" eb="114">
      <t>オモ</t>
    </rPh>
    <rPh sb="117" eb="119">
      <t>ショクジ</t>
    </rPh>
    <rPh sb="120" eb="122">
      <t>ジュンビ</t>
    </rPh>
    <rPh sb="125" eb="126">
      <t>モノ</t>
    </rPh>
    <rPh sb="127" eb="128">
      <t>タイ</t>
    </rPh>
    <rPh sb="130" eb="132">
      <t>エイヨウ</t>
    </rPh>
    <rPh sb="132" eb="134">
      <t>ショクジ</t>
    </rPh>
    <rPh sb="134" eb="136">
      <t>ソウダン</t>
    </rPh>
    <rPh sb="136" eb="137">
      <t>トウ</t>
    </rPh>
    <rPh sb="138" eb="140">
      <t>エイヨウ</t>
    </rPh>
    <rPh sb="140" eb="142">
      <t>カイゼン</t>
    </rPh>
    <rPh sb="147" eb="149">
      <t>テイキョウ</t>
    </rPh>
    <phoneticPr fontId="6"/>
  </si>
  <si>
    <t>口腔・栄養スクリーニング加算(Ⅰ)
　　　【+20単位/回】</t>
    <rPh sb="0" eb="2">
      <t>コウクウ</t>
    </rPh>
    <rPh sb="3" eb="5">
      <t>エイヨウ</t>
    </rPh>
    <rPh sb="12" eb="14">
      <t>カサン</t>
    </rPh>
    <rPh sb="25" eb="27">
      <t>タンイ</t>
    </rPh>
    <rPh sb="28" eb="29">
      <t>カイ</t>
    </rPh>
    <phoneticPr fontId="6"/>
  </si>
  <si>
    <t>口腔・栄養スクリーニング加算(Ⅱ)
　　　【+5単位/回】</t>
    <rPh sb="0" eb="2">
      <t>コウクウ</t>
    </rPh>
    <rPh sb="3" eb="5">
      <t>エイヨウ</t>
    </rPh>
    <rPh sb="12" eb="14">
      <t>カサン</t>
    </rPh>
    <rPh sb="24" eb="26">
      <t>タンイ</t>
    </rPh>
    <rPh sb="27" eb="28">
      <t>カイ</t>
    </rPh>
    <phoneticPr fontId="6"/>
  </si>
  <si>
    <t>口腔機能向上加算(Ⅰ)
　　　【+150単位/回】</t>
    <rPh sb="0" eb="2">
      <t>コウクウ</t>
    </rPh>
    <rPh sb="2" eb="4">
      <t>キノウ</t>
    </rPh>
    <rPh sb="4" eb="6">
      <t>コウジョウ</t>
    </rPh>
    <rPh sb="6" eb="8">
      <t>カサン</t>
    </rPh>
    <rPh sb="20" eb="22">
      <t>タンイ</t>
    </rPh>
    <rPh sb="23" eb="24">
      <t>カイ</t>
    </rPh>
    <phoneticPr fontId="6"/>
  </si>
  <si>
    <t>言語聴覚士、歯科衛生士、看護・介護職員、生活相談員等による口腔機能改善管理指導計画の作成</t>
    <rPh sb="20" eb="25">
      <t>セイカツソウダンイン</t>
    </rPh>
    <phoneticPr fontId="6"/>
  </si>
  <si>
    <t>口腔機能向上サービスのモニタリング</t>
  </si>
  <si>
    <t>「科学的介護情報システム（LIFE）関連加算に関する基本的考え方並びに事務処理手順及び様式例の提示について」を参照</t>
    <rPh sb="1" eb="4">
      <t>カガクテキ</t>
    </rPh>
    <rPh sb="4" eb="6">
      <t>カイゴ</t>
    </rPh>
    <rPh sb="6" eb="8">
      <t>ジョウホウ</t>
    </rPh>
    <rPh sb="18" eb="20">
      <t>カンレン</t>
    </rPh>
    <rPh sb="20" eb="22">
      <t>カサン</t>
    </rPh>
    <rPh sb="23" eb="24">
      <t>カン</t>
    </rPh>
    <rPh sb="26" eb="29">
      <t>キホンテキ</t>
    </rPh>
    <rPh sb="29" eb="30">
      <t>カンガ</t>
    </rPh>
    <rPh sb="31" eb="32">
      <t>カタ</t>
    </rPh>
    <rPh sb="32" eb="33">
      <t>ナラ</t>
    </rPh>
    <rPh sb="35" eb="37">
      <t>ジム</t>
    </rPh>
    <rPh sb="37" eb="39">
      <t>ショリ</t>
    </rPh>
    <rPh sb="39" eb="41">
      <t>テジュン</t>
    </rPh>
    <rPh sb="41" eb="42">
      <t>オヨ</t>
    </rPh>
    <rPh sb="43" eb="45">
      <t>ヨウシキ</t>
    </rPh>
    <rPh sb="45" eb="46">
      <t>レイ</t>
    </rPh>
    <rPh sb="47" eb="49">
      <t>テイジ</t>
    </rPh>
    <rPh sb="55" eb="57">
      <t>サンショウ</t>
    </rPh>
    <phoneticPr fontId="6"/>
  </si>
  <si>
    <t>必要に応じて通所介護計画を見直すなど、通所介護の提供に当たって、上記に規定する情報その他通所介護を適切かつ有効に提供するために必要な情報を活用している</t>
    <rPh sb="0" eb="2">
      <t>ヒツヨウ</t>
    </rPh>
    <rPh sb="3" eb="4">
      <t>オウ</t>
    </rPh>
    <rPh sb="6" eb="8">
      <t>ツウショ</t>
    </rPh>
    <rPh sb="8" eb="10">
      <t>カイゴ</t>
    </rPh>
    <rPh sb="10" eb="12">
      <t>ケイカク</t>
    </rPh>
    <rPh sb="13" eb="15">
      <t>ミナオ</t>
    </rPh>
    <rPh sb="19" eb="21">
      <t>ツウショ</t>
    </rPh>
    <rPh sb="21" eb="23">
      <t>カイゴ</t>
    </rPh>
    <rPh sb="24" eb="26">
      <t>テイキョウ</t>
    </rPh>
    <rPh sb="27" eb="28">
      <t>ア</t>
    </rPh>
    <rPh sb="32" eb="34">
      <t>ジョウキ</t>
    </rPh>
    <rPh sb="35" eb="37">
      <t>キテイ</t>
    </rPh>
    <rPh sb="39" eb="41">
      <t>ジョウホウ</t>
    </rPh>
    <rPh sb="43" eb="44">
      <t>タ</t>
    </rPh>
    <rPh sb="44" eb="46">
      <t>ツウショ</t>
    </rPh>
    <rPh sb="46" eb="48">
      <t>カイゴ</t>
    </rPh>
    <rPh sb="49" eb="51">
      <t>テキセツ</t>
    </rPh>
    <rPh sb="53" eb="55">
      <t>ユウコウ</t>
    </rPh>
    <rPh sb="56" eb="58">
      <t>テイキョウ</t>
    </rPh>
    <rPh sb="63" eb="65">
      <t>ヒツヨウ</t>
    </rPh>
    <rPh sb="66" eb="68">
      <t>ジョウホウ</t>
    </rPh>
    <rPh sb="69" eb="71">
      <t>カツヨウ</t>
    </rPh>
    <phoneticPr fontId="6"/>
  </si>
  <si>
    <t>科学的介護推進体制加算　【+40単位/月】</t>
    <rPh sb="0" eb="3">
      <t>カガクテキ</t>
    </rPh>
    <rPh sb="3" eb="5">
      <t>カイゴ</t>
    </rPh>
    <rPh sb="5" eb="7">
      <t>スイシン</t>
    </rPh>
    <rPh sb="7" eb="9">
      <t>タイセイ</t>
    </rPh>
    <rPh sb="9" eb="11">
      <t>カサン</t>
    </rPh>
    <rPh sb="16" eb="18">
      <t>タンイ</t>
    </rPh>
    <rPh sb="19" eb="20">
      <t>ツキ</t>
    </rPh>
    <phoneticPr fontId="6"/>
  </si>
  <si>
    <t>ADL維持等加算(Ⅰ)の要件を満たした通所介護事業所において、評価期間のADL利得の平均値が２以上であること</t>
    <rPh sb="3" eb="5">
      <t>イジ</t>
    </rPh>
    <rPh sb="5" eb="6">
      <t>トウ</t>
    </rPh>
    <rPh sb="6" eb="8">
      <t>カサン</t>
    </rPh>
    <rPh sb="12" eb="14">
      <t>ヨウケン</t>
    </rPh>
    <rPh sb="15" eb="16">
      <t>ミ</t>
    </rPh>
    <rPh sb="19" eb="21">
      <t>ツウショ</t>
    </rPh>
    <rPh sb="21" eb="23">
      <t>カイゴ</t>
    </rPh>
    <rPh sb="23" eb="25">
      <t>ジギョウ</t>
    </rPh>
    <rPh sb="25" eb="26">
      <t>ショ</t>
    </rPh>
    <rPh sb="31" eb="33">
      <t>ヒョウカ</t>
    </rPh>
    <rPh sb="33" eb="35">
      <t>キカン</t>
    </rPh>
    <rPh sb="39" eb="41">
      <t>リトク</t>
    </rPh>
    <rPh sb="42" eb="45">
      <t>ヘイキンチ</t>
    </rPh>
    <rPh sb="47" eb="49">
      <t>イジョウ</t>
    </rPh>
    <phoneticPr fontId="6"/>
  </si>
  <si>
    <t>サービス提供体制強化加算(Ⅰ)
      【+22単位/回】</t>
    <phoneticPr fontId="6"/>
  </si>
  <si>
    <t>サービス提供体制強化加算(Ⅱ)
      【+18単位/回】</t>
    <phoneticPr fontId="6"/>
  </si>
  <si>
    <t>サービス提供体制強化加算(Ⅲ)
      【+6単位/回】</t>
    <phoneticPr fontId="6"/>
  </si>
  <si>
    <t>・介護職員のうち介護福祉士の数</t>
    <rPh sb="1" eb="3">
      <t>カイゴ</t>
    </rPh>
    <rPh sb="3" eb="5">
      <t>ショクイン</t>
    </rPh>
    <rPh sb="8" eb="10">
      <t>カイゴ</t>
    </rPh>
    <rPh sb="10" eb="13">
      <t>フクシシ</t>
    </rPh>
    <rPh sb="14" eb="15">
      <t>カズ</t>
    </rPh>
    <phoneticPr fontId="6"/>
  </si>
  <si>
    <t>７割以上</t>
    <rPh sb="1" eb="4">
      <t>ワリイジョウ</t>
    </rPh>
    <phoneticPr fontId="6"/>
  </si>
  <si>
    <t>１　次の2点でいずれかに適合すること</t>
    <rPh sb="2" eb="3">
      <t>ツギ</t>
    </rPh>
    <rPh sb="5" eb="6">
      <t>テン</t>
    </rPh>
    <rPh sb="12" eb="14">
      <t>テキゴウ</t>
    </rPh>
    <phoneticPr fontId="6"/>
  </si>
  <si>
    <t>・介護職員のうち、勤続年数１０年以上の介護福祉士の数</t>
    <rPh sb="1" eb="3">
      <t>カイゴ</t>
    </rPh>
    <rPh sb="3" eb="5">
      <t>ショクイン</t>
    </rPh>
    <rPh sb="9" eb="11">
      <t>キンゾク</t>
    </rPh>
    <rPh sb="11" eb="13">
      <t>ネンスウ</t>
    </rPh>
    <rPh sb="15" eb="16">
      <t>ネン</t>
    </rPh>
    <rPh sb="16" eb="18">
      <t>イジョウ</t>
    </rPh>
    <rPh sb="19" eb="21">
      <t>カイゴ</t>
    </rPh>
    <rPh sb="21" eb="23">
      <t>フクシ</t>
    </rPh>
    <rPh sb="25" eb="26">
      <t>カズ</t>
    </rPh>
    <phoneticPr fontId="6"/>
  </si>
  <si>
    <t>２.５割以上</t>
    <rPh sb="3" eb="6">
      <t>ワリイジョウ</t>
    </rPh>
    <phoneticPr fontId="6"/>
  </si>
  <si>
    <t>４割以上</t>
    <rPh sb="1" eb="4">
      <t>ワリイジョウ</t>
    </rPh>
    <phoneticPr fontId="6"/>
  </si>
  <si>
    <t>３割以上</t>
    <rPh sb="1" eb="4">
      <t>ワリイジョウ</t>
    </rPh>
    <phoneticPr fontId="6"/>
  </si>
  <si>
    <t>虐待の防止のための措置に関する事項</t>
    <rPh sb="0" eb="2">
      <t>ギャクタイ</t>
    </rPh>
    <rPh sb="3" eb="5">
      <t>ボウシ</t>
    </rPh>
    <rPh sb="9" eb="11">
      <t>ソチ</t>
    </rPh>
    <rPh sb="12" eb="13">
      <t>カン</t>
    </rPh>
    <rPh sb="15" eb="17">
      <t>ジコウ</t>
    </rPh>
    <phoneticPr fontId="5"/>
  </si>
  <si>
    <t>　全ての通所介護従業者(看護師、准看護士、介護福祉士、介護支援専門員等の資格を有する者を除く。)に対し、認知症介護にかかる基礎的な研修を受講させていますか。</t>
    <rPh sb="1" eb="2">
      <t>スベ</t>
    </rPh>
    <rPh sb="4" eb="6">
      <t>ツウショ</t>
    </rPh>
    <rPh sb="6" eb="8">
      <t>カイゴ</t>
    </rPh>
    <rPh sb="8" eb="11">
      <t>ジュウギョウシャ</t>
    </rPh>
    <rPh sb="12" eb="15">
      <t>カンゴシ</t>
    </rPh>
    <rPh sb="16" eb="17">
      <t>ジュン</t>
    </rPh>
    <rPh sb="17" eb="20">
      <t>カンゴシ</t>
    </rPh>
    <rPh sb="21" eb="23">
      <t>カイゴ</t>
    </rPh>
    <rPh sb="23" eb="26">
      <t>フクシシ</t>
    </rPh>
    <rPh sb="27" eb="29">
      <t>カイゴ</t>
    </rPh>
    <rPh sb="29" eb="31">
      <t>シエン</t>
    </rPh>
    <rPh sb="31" eb="34">
      <t>センモンイン</t>
    </rPh>
    <rPh sb="34" eb="35">
      <t>トウ</t>
    </rPh>
    <rPh sb="36" eb="38">
      <t>シカク</t>
    </rPh>
    <rPh sb="39" eb="40">
      <t>ユウ</t>
    </rPh>
    <rPh sb="42" eb="43">
      <t>モノ</t>
    </rPh>
    <rPh sb="44" eb="45">
      <t>ノゾ</t>
    </rPh>
    <rPh sb="49" eb="50">
      <t>タイ</t>
    </rPh>
    <rPh sb="52" eb="55">
      <t>ニンチショウ</t>
    </rPh>
    <rPh sb="55" eb="57">
      <t>カイゴ</t>
    </rPh>
    <rPh sb="61" eb="64">
      <t>キソテキ</t>
    </rPh>
    <rPh sb="65" eb="67">
      <t>ケンシュウ</t>
    </rPh>
    <rPh sb="68" eb="70">
      <t>ジュコウ</t>
    </rPh>
    <phoneticPr fontId="5"/>
  </si>
  <si>
    <t>※</t>
    <phoneticPr fontId="5"/>
  </si>
  <si>
    <t>※</t>
    <phoneticPr fontId="5"/>
  </si>
  <si>
    <t>事業主が講ずべき措置</t>
    <rPh sb="0" eb="3">
      <t>ジギョウヌシ</t>
    </rPh>
    <rPh sb="4" eb="5">
      <t>コウ</t>
    </rPh>
    <rPh sb="8" eb="10">
      <t>ソチ</t>
    </rPh>
    <phoneticPr fontId="5"/>
  </si>
  <si>
    <t>・</t>
    <phoneticPr fontId="5"/>
  </si>
  <si>
    <t>業務継続計画の策定等</t>
    <rPh sb="0" eb="2">
      <t>ギョウム</t>
    </rPh>
    <rPh sb="2" eb="4">
      <t>ケイゾク</t>
    </rPh>
    <rPh sb="4" eb="6">
      <t>ケイカク</t>
    </rPh>
    <rPh sb="7" eb="9">
      <t>サクテイ</t>
    </rPh>
    <rPh sb="9" eb="10">
      <t>トウ</t>
    </rPh>
    <phoneticPr fontId="5"/>
  </si>
  <si>
    <t>　感染症や非常災害の発生時において、以下の事項を記載した業務継続計画を策定していますか。
(感染症および災害の業務継続計画を一体的に作成することも可能)</t>
    <phoneticPr fontId="5"/>
  </si>
  <si>
    <t>感染症に係る業務継続計画</t>
    <rPh sb="0" eb="3">
      <t>カンセンショウ</t>
    </rPh>
    <rPh sb="4" eb="5">
      <t>カカ</t>
    </rPh>
    <rPh sb="6" eb="8">
      <t>ギョウム</t>
    </rPh>
    <rPh sb="8" eb="10">
      <t>ケイゾク</t>
    </rPh>
    <rPh sb="10" eb="12">
      <t>ケイカク</t>
    </rPh>
    <phoneticPr fontId="5"/>
  </si>
  <si>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5"/>
  </si>
  <si>
    <t>初動対応</t>
    <rPh sb="0" eb="2">
      <t>ショドウ</t>
    </rPh>
    <rPh sb="2" eb="4">
      <t>タイオウ</t>
    </rPh>
    <phoneticPr fontId="5"/>
  </si>
  <si>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5"/>
  </si>
  <si>
    <t>業務継続計画</t>
    <rPh sb="0" eb="6">
      <t>ギョウムケイゾクケイカク</t>
    </rPh>
    <phoneticPr fontId="5"/>
  </si>
  <si>
    <t>災害に係る業務継続計画</t>
    <rPh sb="0" eb="2">
      <t>サイガイ</t>
    </rPh>
    <rPh sb="3" eb="4">
      <t>カカ</t>
    </rPh>
    <rPh sb="5" eb="7">
      <t>ギョウム</t>
    </rPh>
    <rPh sb="7" eb="9">
      <t>ケイゾク</t>
    </rPh>
    <rPh sb="9" eb="11">
      <t>ケイカク</t>
    </rPh>
    <phoneticPr fontId="5"/>
  </si>
  <si>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5"/>
  </si>
  <si>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5"/>
  </si>
  <si>
    <t>他施設および地域との連携</t>
    <rPh sb="0" eb="1">
      <t>ホカ</t>
    </rPh>
    <rPh sb="1" eb="3">
      <t>シセツ</t>
    </rPh>
    <rPh sb="6" eb="8">
      <t>チイキ</t>
    </rPh>
    <rPh sb="10" eb="12">
      <t>レンケイ</t>
    </rPh>
    <phoneticPr fontId="5"/>
  </si>
  <si>
    <t>研修計画、記録
訓練記録</t>
    <rPh sb="0" eb="2">
      <t>ケンシュウ</t>
    </rPh>
    <rPh sb="2" eb="4">
      <t>ケイカク</t>
    </rPh>
    <rPh sb="5" eb="7">
      <t>キロク</t>
    </rPh>
    <rPh sb="8" eb="10">
      <t>クンレン</t>
    </rPh>
    <rPh sb="10" eb="12">
      <t>キロク</t>
    </rPh>
    <phoneticPr fontId="5"/>
  </si>
  <si>
    <t>Ｈ11老企25号第3の六の3(6)③</t>
    <rPh sb="3" eb="4">
      <t>ロウ</t>
    </rPh>
    <rPh sb="4" eb="5">
      <t>キ</t>
    </rPh>
    <rPh sb="7" eb="8">
      <t>ゴウ</t>
    </rPh>
    <rPh sb="8" eb="9">
      <t>ダイ</t>
    </rPh>
    <rPh sb="11" eb="12">
      <t>ロク</t>
    </rPh>
    <phoneticPr fontId="5"/>
  </si>
  <si>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5"/>
  </si>
  <si>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5"/>
  </si>
  <si>
    <t>衛生管理等</t>
    <rPh sb="0" eb="2">
      <t>エイセイ</t>
    </rPh>
    <rPh sb="2" eb="5">
      <t>カンリトウ</t>
    </rPh>
    <phoneticPr fontId="5"/>
  </si>
  <si>
    <t>担当者の選定　　：　□有　・　□無</t>
    <rPh sb="0" eb="3">
      <t>タントウシャ</t>
    </rPh>
    <rPh sb="4" eb="6">
      <t>センテイ</t>
    </rPh>
    <rPh sb="11" eb="12">
      <t>アリ</t>
    </rPh>
    <rPh sb="16" eb="17">
      <t>ナシ</t>
    </rPh>
    <phoneticPr fontId="5"/>
  </si>
  <si>
    <t>「感染症の予防およびまん延防止のための指針」を整備していますか。</t>
    <rPh sb="1" eb="4">
      <t>カンセンショウ</t>
    </rPh>
    <rPh sb="5" eb="7">
      <t>ヨボウ</t>
    </rPh>
    <rPh sb="12" eb="13">
      <t>エン</t>
    </rPh>
    <rPh sb="13" eb="15">
      <t>ボウシ</t>
    </rPh>
    <rPh sb="19" eb="21">
      <t>シシン</t>
    </rPh>
    <rPh sb="23" eb="25">
      <t>セイビ</t>
    </rPh>
    <phoneticPr fontId="5"/>
  </si>
  <si>
    <t>虐待の防止</t>
    <rPh sb="0" eb="2">
      <t>ギャクタイ</t>
    </rPh>
    <rPh sb="3" eb="5">
      <t>ボウシ</t>
    </rPh>
    <phoneticPr fontId="5"/>
  </si>
  <si>
    <t>　事業所における虐待防止のための対策を検討する委員会を定期的に開催するとともに、その結果について、訪問介護等に周知徹底を図っていますか。</t>
    <rPh sb="1" eb="4">
      <t>ジギョウショ</t>
    </rPh>
    <rPh sb="8" eb="10">
      <t>ギャクタイ</t>
    </rPh>
    <rPh sb="10" eb="12">
      <t>ボウシ</t>
    </rPh>
    <rPh sb="16" eb="18">
      <t>タイサク</t>
    </rPh>
    <rPh sb="19" eb="21">
      <t>ケントウ</t>
    </rPh>
    <rPh sb="23" eb="26">
      <t>イインカイ</t>
    </rPh>
    <rPh sb="27" eb="30">
      <t>テイキテキ</t>
    </rPh>
    <rPh sb="31" eb="33">
      <t>カイサイ</t>
    </rPh>
    <rPh sb="42" eb="44">
      <t>ケッカ</t>
    </rPh>
    <rPh sb="49" eb="51">
      <t>ホウモン</t>
    </rPh>
    <rPh sb="51" eb="53">
      <t>カイゴ</t>
    </rPh>
    <rPh sb="53" eb="54">
      <t>トウ</t>
    </rPh>
    <rPh sb="55" eb="57">
      <t>シュウチ</t>
    </rPh>
    <rPh sb="57" eb="59">
      <t>テッテイ</t>
    </rPh>
    <rPh sb="60" eb="61">
      <t>ハカ</t>
    </rPh>
    <phoneticPr fontId="5"/>
  </si>
  <si>
    <t>委員会記録</t>
    <rPh sb="0" eb="3">
      <t>イインカイ</t>
    </rPh>
    <rPh sb="3" eb="5">
      <t>キロク</t>
    </rPh>
    <phoneticPr fontId="5"/>
  </si>
  <si>
    <t>担当者(責任者)の選定　　：　□有　・　□無</t>
    <rPh sb="0" eb="3">
      <t>タントウシャ</t>
    </rPh>
    <rPh sb="4" eb="7">
      <t>セキニンシャ</t>
    </rPh>
    <rPh sb="9" eb="11">
      <t>センテイ</t>
    </rPh>
    <rPh sb="16" eb="17">
      <t>アリ</t>
    </rPh>
    <rPh sb="21" eb="22">
      <t>ナシ</t>
    </rPh>
    <phoneticPr fontId="5"/>
  </si>
  <si>
    <t>虐待防止のための指針</t>
    <rPh sb="0" eb="2">
      <t>ギャクタイ</t>
    </rPh>
    <rPh sb="2" eb="4">
      <t>ボウシ</t>
    </rPh>
    <rPh sb="8" eb="10">
      <t>シシン</t>
    </rPh>
    <phoneticPr fontId="5"/>
  </si>
  <si>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5"/>
  </si>
  <si>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5"/>
  </si>
  <si>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5"/>
  </si>
  <si>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5"/>
  </si>
  <si>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5"/>
  </si>
  <si>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5"/>
  </si>
  <si>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5"/>
  </si>
  <si>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5"/>
  </si>
  <si>
    <t>その他虐待の防止の推進のために必要な事項</t>
    <rPh sb="2" eb="3">
      <t>ホカ</t>
    </rPh>
    <rPh sb="3" eb="5">
      <t>ギャクタイ</t>
    </rPh>
    <rPh sb="6" eb="8">
      <t>ボウシ</t>
    </rPh>
    <rPh sb="9" eb="11">
      <t>スイシン</t>
    </rPh>
    <rPh sb="15" eb="17">
      <t>ヒツヨウ</t>
    </rPh>
    <rPh sb="18" eb="20">
      <t>ジコウ</t>
    </rPh>
    <phoneticPr fontId="5"/>
  </si>
  <si>
    <t>事業所規模を確認した資料</t>
    <rPh sb="0" eb="3">
      <t>ジギョウショ</t>
    </rPh>
    <rPh sb="3" eb="5">
      <t>キボ</t>
    </rPh>
    <rPh sb="6" eb="8">
      <t>カクニン</t>
    </rPh>
    <rPh sb="10" eb="12">
      <t>シリョウ</t>
    </rPh>
    <phoneticPr fontId="6"/>
  </si>
  <si>
    <t>□</t>
    <phoneticPr fontId="6"/>
  </si>
  <si>
    <t>満たす</t>
    <rPh sb="0" eb="1">
      <t>ミ</t>
    </rPh>
    <phoneticPr fontId="6"/>
  </si>
  <si>
    <t>各月の利用者延数を記録した資料
前年度の１月あたりの平均利用延人員数</t>
    <rPh sb="0" eb="2">
      <t>カクツキ</t>
    </rPh>
    <rPh sb="3" eb="6">
      <t>リヨウシャ</t>
    </rPh>
    <rPh sb="6" eb="7">
      <t>ノ</t>
    </rPh>
    <rPh sb="7" eb="8">
      <t>スウ</t>
    </rPh>
    <rPh sb="9" eb="11">
      <t>キロク</t>
    </rPh>
    <rPh sb="13" eb="15">
      <t>シリョウ</t>
    </rPh>
    <rPh sb="16" eb="19">
      <t>ゼンネンド</t>
    </rPh>
    <rPh sb="21" eb="22">
      <t>ガツ</t>
    </rPh>
    <rPh sb="26" eb="28">
      <t>ヘイキン</t>
    </rPh>
    <rPh sb="28" eb="30">
      <t>リヨウ</t>
    </rPh>
    <rPh sb="30" eb="33">
      <t>ノベジンイン</t>
    </rPh>
    <rPh sb="33" eb="34">
      <t>スウ</t>
    </rPh>
    <phoneticPr fontId="6"/>
  </si>
  <si>
    <t>感染症または災害（厚生労働大臣が認めるものに限る）の発生を理由とする利用者の減少が一定以上生じている場合</t>
    <rPh sb="0" eb="3">
      <t>カンセンショウ</t>
    </rPh>
    <rPh sb="6" eb="8">
      <t>サイガイ</t>
    </rPh>
    <rPh sb="9" eb="11">
      <t>コウセイ</t>
    </rPh>
    <rPh sb="11" eb="13">
      <t>ロウドウ</t>
    </rPh>
    <rPh sb="13" eb="15">
      <t>ダイジン</t>
    </rPh>
    <rPh sb="16" eb="17">
      <t>ミト</t>
    </rPh>
    <rPh sb="22" eb="23">
      <t>カギ</t>
    </rPh>
    <rPh sb="26" eb="28">
      <t>ハッセイ</t>
    </rPh>
    <rPh sb="29" eb="31">
      <t>リユウ</t>
    </rPh>
    <rPh sb="34" eb="37">
      <t>リヨウシャ</t>
    </rPh>
    <rPh sb="38" eb="40">
      <t>ゲンショウ</t>
    </rPh>
    <rPh sb="41" eb="43">
      <t>イッテイ</t>
    </rPh>
    <rPh sb="43" eb="45">
      <t>イジョウ</t>
    </rPh>
    <rPh sb="45" eb="46">
      <t>ショウ</t>
    </rPh>
    <rPh sb="50" eb="52">
      <t>バアイ</t>
    </rPh>
    <phoneticPr fontId="6"/>
  </si>
  <si>
    <t>個別入浴計画
（個別の入浴計画に相当する内容を通所介護計画の中に記載する場合は、個別の入浴計画に代えることができる。）</t>
    <rPh sb="0" eb="2">
      <t>コベツ</t>
    </rPh>
    <rPh sb="2" eb="4">
      <t>ニュウヨク</t>
    </rPh>
    <rPh sb="4" eb="6">
      <t>ケイカク</t>
    </rPh>
    <rPh sb="8" eb="10">
      <t>コベツ</t>
    </rPh>
    <rPh sb="11" eb="13">
      <t>ニュウヨク</t>
    </rPh>
    <rPh sb="13" eb="15">
      <t>ケイカク</t>
    </rPh>
    <rPh sb="16" eb="18">
      <t>ソウトウ</t>
    </rPh>
    <rPh sb="20" eb="22">
      <t>ナイヨウ</t>
    </rPh>
    <rPh sb="23" eb="25">
      <t>ツウショ</t>
    </rPh>
    <rPh sb="25" eb="27">
      <t>カイゴ</t>
    </rPh>
    <rPh sb="27" eb="29">
      <t>ケイカク</t>
    </rPh>
    <rPh sb="30" eb="31">
      <t>ナカ</t>
    </rPh>
    <rPh sb="32" eb="34">
      <t>キサイ</t>
    </rPh>
    <rPh sb="36" eb="38">
      <t>バアイ</t>
    </rPh>
    <rPh sb="40" eb="42">
      <t>コベツ</t>
    </rPh>
    <rPh sb="43" eb="45">
      <t>ニュウヨク</t>
    </rPh>
    <rPh sb="45" eb="47">
      <t>ケイカク</t>
    </rPh>
    <rPh sb="48" eb="49">
      <t>カ</t>
    </rPh>
    <phoneticPr fontId="6"/>
  </si>
  <si>
    <t>生活機能向上連携加算(Ⅰ) 
　　　【+100単位/月】
※個別機能訓練加算を算定している場合は算定不可</t>
    <rPh sb="48" eb="50">
      <t>サンテイ</t>
    </rPh>
    <rPh sb="50" eb="52">
      <t>フカ</t>
    </rPh>
    <phoneticPr fontId="6"/>
  </si>
  <si>
    <t>口腔機能向上加算(Ⅱ)
　　　【+160単位/回】</t>
    <rPh sb="0" eb="2">
      <t>コウクウ</t>
    </rPh>
    <rPh sb="2" eb="4">
      <t>キノウ</t>
    </rPh>
    <rPh sb="4" eb="6">
      <t>コウジョウ</t>
    </rPh>
    <rPh sb="6" eb="8">
      <t>カサン</t>
    </rPh>
    <rPh sb="20" eb="22">
      <t>タンイ</t>
    </rPh>
    <rPh sb="23" eb="24">
      <t>カイ</t>
    </rPh>
    <phoneticPr fontId="6"/>
  </si>
  <si>
    <t>利用者ごとのADL値、栄養状態、口腔機能、認知症の状況その他の利用者の心身の状況等に係る基本的な情報を、厚生労働省に提出（提出にはLIFEを用いる。）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rPh sb="61" eb="63">
      <t>テイシュツ</t>
    </rPh>
    <rPh sb="70" eb="71">
      <t>モチ</t>
    </rPh>
    <phoneticPr fontId="6"/>
  </si>
  <si>
    <t>自己点検シート（通所介護）</t>
    <rPh sb="0" eb="2">
      <t>ジコ</t>
    </rPh>
    <rPh sb="2" eb="4">
      <t>テンケン</t>
    </rPh>
    <rPh sb="8" eb="10">
      <t>ツウショ</t>
    </rPh>
    <rPh sb="10" eb="12">
      <t>カイゴ</t>
    </rPh>
    <phoneticPr fontId="5"/>
  </si>
  <si>
    <t>職場におけるハラスメントの内容および職場におけるハラスメントを行ってはならない旨の方針を明確化し、従業者に周知・啓発すること。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ケイハツ</t>
    </rPh>
    <phoneticPr fontId="5"/>
  </si>
  <si>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5"/>
  </si>
  <si>
    <t>感染症の業務継続計画に係る研修（訓練）については、感染症の予防およびまん延防止のための研修（訓練）と一体的に実施することも差し支えない。</t>
    <rPh sb="0" eb="3">
      <t>カンセンショウ</t>
    </rPh>
    <rPh sb="4" eb="6">
      <t>ギョウム</t>
    </rPh>
    <rPh sb="6" eb="8">
      <t>ケイゾク</t>
    </rPh>
    <rPh sb="8" eb="10">
      <t>ケイカク</t>
    </rPh>
    <rPh sb="11" eb="12">
      <t>カカ</t>
    </rPh>
    <rPh sb="13" eb="15">
      <t>ケンシュウ</t>
    </rPh>
    <rPh sb="16" eb="18">
      <t>クンレン</t>
    </rPh>
    <rPh sb="25" eb="28">
      <t>カンセンショウ</t>
    </rPh>
    <rPh sb="29" eb="31">
      <t>ヨボウ</t>
    </rPh>
    <rPh sb="36" eb="37">
      <t>エン</t>
    </rPh>
    <rPh sb="37" eb="39">
      <t>ボウシ</t>
    </rPh>
    <rPh sb="43" eb="45">
      <t>ケンシュウ</t>
    </rPh>
    <rPh sb="46" eb="48">
      <t>クンレン</t>
    </rPh>
    <rPh sb="50" eb="53">
      <t>イッタイテキ</t>
    </rPh>
    <rPh sb="54" eb="56">
      <t>ジッシ</t>
    </rPh>
    <rPh sb="61" eb="62">
      <t>サ</t>
    </rPh>
    <rPh sb="63" eb="64">
      <t>ツカ</t>
    </rPh>
    <phoneticPr fontId="5"/>
  </si>
  <si>
    <t>構成メンバーの責任および役割分担を明確にするとともに、専任の感染対策を担当する者を決めていますか。</t>
    <rPh sb="0" eb="2">
      <t>コウセイ</t>
    </rPh>
    <rPh sb="7" eb="9">
      <t>セキニン</t>
    </rPh>
    <rPh sb="12" eb="14">
      <t>ヤクワリ</t>
    </rPh>
    <rPh sb="14" eb="16">
      <t>ブンタン</t>
    </rPh>
    <rPh sb="17" eb="19">
      <t>メイカク</t>
    </rPh>
    <rPh sb="27" eb="29">
      <t>センニン</t>
    </rPh>
    <rPh sb="30" eb="32">
      <t>カンセン</t>
    </rPh>
    <rPh sb="32" eb="34">
      <t>タイサク</t>
    </rPh>
    <rPh sb="35" eb="37">
      <t>タントウ</t>
    </rPh>
    <rPh sb="39" eb="40">
      <t>モノ</t>
    </rPh>
    <rPh sb="41" eb="42">
      <t>キ</t>
    </rPh>
    <phoneticPr fontId="5"/>
  </si>
  <si>
    <t>　サービスを提供するに当たっては、介護保険法第118条の2第1項に規定する介護保険等関連情報その他必要な情報を活用し、適切かつ有効に行うよう努めていますか。</t>
    <rPh sb="6" eb="8">
      <t>テイキョウ</t>
    </rPh>
    <rPh sb="11" eb="12">
      <t>ア</t>
    </rPh>
    <rPh sb="17" eb="19">
      <t>カイゴ</t>
    </rPh>
    <rPh sb="19" eb="21">
      <t>ホケン</t>
    </rPh>
    <rPh sb="21" eb="22">
      <t>ホウ</t>
    </rPh>
    <rPh sb="22" eb="23">
      <t>ダイ</t>
    </rPh>
    <rPh sb="26" eb="27">
      <t>ジョウ</t>
    </rPh>
    <rPh sb="29" eb="30">
      <t>ダイ</t>
    </rPh>
    <rPh sb="31" eb="32">
      <t>コウ</t>
    </rPh>
    <rPh sb="33" eb="35">
      <t>キテイ</t>
    </rPh>
    <rPh sb="37" eb="39">
      <t>カイゴ</t>
    </rPh>
    <rPh sb="39" eb="41">
      <t>ホケン</t>
    </rPh>
    <rPh sb="41" eb="42">
      <t>トウ</t>
    </rPh>
    <rPh sb="42" eb="44">
      <t>カンレン</t>
    </rPh>
    <rPh sb="44" eb="46">
      <t>ジョウホウ</t>
    </rPh>
    <rPh sb="48" eb="49">
      <t>タ</t>
    </rPh>
    <rPh sb="49" eb="51">
      <t>ヒツヨウ</t>
    </rPh>
    <rPh sb="52" eb="54">
      <t>ジョウホウ</t>
    </rPh>
    <rPh sb="55" eb="57">
      <t>カツヨウ</t>
    </rPh>
    <rPh sb="59" eb="61">
      <t>テキセツ</t>
    </rPh>
    <rPh sb="63" eb="65">
      <t>ユウコウ</t>
    </rPh>
    <rPh sb="66" eb="67">
      <t>オコナ</t>
    </rPh>
    <rPh sb="70" eb="71">
      <t>ツト</t>
    </rPh>
    <phoneticPr fontId="5"/>
  </si>
  <si>
    <t>　サービスの提供に当たって、介護保険法第118条の2第1項に規定する介護保険等関連情報等を活用し、事業所単位でＰＤＣＡサイクルを構築・推進することにより、提供するサービスの質の向上に努めていますか。
【この場合科学的介護情報システム(ＬＩＦＥ)に情報を提出し、当該情報およびフィードバック情報を活用することが望ましい】</t>
    <rPh sb="6" eb="8">
      <t>テイキョウ</t>
    </rPh>
    <rPh sb="9" eb="10">
      <t>ア</t>
    </rPh>
    <rPh sb="14" eb="16">
      <t>カイゴ</t>
    </rPh>
    <rPh sb="16" eb="18">
      <t>ホケン</t>
    </rPh>
    <rPh sb="18" eb="19">
      <t>ホウ</t>
    </rPh>
    <rPh sb="19" eb="20">
      <t>ダイ</t>
    </rPh>
    <rPh sb="23" eb="24">
      <t>ジョウ</t>
    </rPh>
    <rPh sb="26" eb="27">
      <t>ダイ</t>
    </rPh>
    <rPh sb="28" eb="29">
      <t>コウ</t>
    </rPh>
    <rPh sb="30" eb="32">
      <t>キテイ</t>
    </rPh>
    <rPh sb="34" eb="36">
      <t>カイゴ</t>
    </rPh>
    <rPh sb="36" eb="38">
      <t>ホケン</t>
    </rPh>
    <rPh sb="38" eb="39">
      <t>トウ</t>
    </rPh>
    <rPh sb="39" eb="41">
      <t>カンレン</t>
    </rPh>
    <rPh sb="41" eb="43">
      <t>ジョウホウ</t>
    </rPh>
    <rPh sb="43" eb="44">
      <t>トウ</t>
    </rPh>
    <rPh sb="45" eb="47">
      <t>カツヨウ</t>
    </rPh>
    <rPh sb="49" eb="52">
      <t>ジギョウショ</t>
    </rPh>
    <rPh sb="52" eb="54">
      <t>タンイ</t>
    </rPh>
    <rPh sb="64" eb="66">
      <t>コウチク</t>
    </rPh>
    <rPh sb="67" eb="69">
      <t>スイシン</t>
    </rPh>
    <rPh sb="77" eb="79">
      <t>テイキョウ</t>
    </rPh>
    <rPh sb="86" eb="87">
      <t>シツ</t>
    </rPh>
    <rPh sb="88" eb="90">
      <t>コウジョウ</t>
    </rPh>
    <rPh sb="91" eb="92">
      <t>ツト</t>
    </rPh>
    <rPh sb="103" eb="105">
      <t>バアイ</t>
    </rPh>
    <rPh sb="105" eb="108">
      <t>カガクテキ</t>
    </rPh>
    <rPh sb="108" eb="110">
      <t>カイゴ</t>
    </rPh>
    <rPh sb="110" eb="112">
      <t>ジョウホウ</t>
    </rPh>
    <rPh sb="123" eb="125">
      <t>ジョウホウ</t>
    </rPh>
    <rPh sb="126" eb="128">
      <t>テイシュツ</t>
    </rPh>
    <rPh sb="130" eb="132">
      <t>トウガイ</t>
    </rPh>
    <rPh sb="132" eb="134">
      <t>ジョウホウ</t>
    </rPh>
    <rPh sb="144" eb="146">
      <t>ジョウホウ</t>
    </rPh>
    <rPh sb="147" eb="149">
      <t>カツヨウ</t>
    </rPh>
    <rPh sb="154" eb="155">
      <t>ノゾ</t>
    </rPh>
    <phoneticPr fontId="5"/>
  </si>
  <si>
    <t>構成メンバーの責任および役割分担を明確にするとともに、専任の対策を担当する者を決めていますか。</t>
    <phoneticPr fontId="5"/>
  </si>
  <si>
    <t>虐待防止検討委員会は、他の会議体を設置している場合、これと一体的に設置・運営することとして差し支えない。</t>
    <rPh sb="0" eb="2">
      <t>ギャクタイ</t>
    </rPh>
    <rPh sb="2" eb="4">
      <t>ボウシ</t>
    </rPh>
    <rPh sb="4" eb="6">
      <t>ケントウ</t>
    </rPh>
    <rPh sb="6" eb="9">
      <t>イインカイ</t>
    </rPh>
    <rPh sb="11" eb="12">
      <t>ホカ</t>
    </rPh>
    <rPh sb="13" eb="16">
      <t>カイギタイ</t>
    </rPh>
    <rPh sb="17" eb="19">
      <t>セッチ</t>
    </rPh>
    <rPh sb="23" eb="25">
      <t>バアイ</t>
    </rPh>
    <rPh sb="29" eb="32">
      <t>イッタイテキ</t>
    </rPh>
    <rPh sb="33" eb="35">
      <t>セッチ</t>
    </rPh>
    <rPh sb="36" eb="38">
      <t>ウンエイ</t>
    </rPh>
    <rPh sb="45" eb="46">
      <t>サ</t>
    </rPh>
    <rPh sb="47" eb="48">
      <t>ツカ</t>
    </rPh>
    <phoneticPr fontId="5"/>
  </si>
  <si>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5"/>
  </si>
  <si>
    <t>　事業所において感染症が発生し、またはまん延しないように、以下に掲げる措置を実施していますか。</t>
    <rPh sb="1" eb="4">
      <t>ジギョウショ</t>
    </rPh>
    <rPh sb="8" eb="11">
      <t>カンセンショウ</t>
    </rPh>
    <rPh sb="12" eb="14">
      <t>ハッセイ</t>
    </rPh>
    <rPh sb="21" eb="22">
      <t>エン</t>
    </rPh>
    <rPh sb="29" eb="31">
      <t>イカ</t>
    </rPh>
    <rPh sb="32" eb="33">
      <t>カカ</t>
    </rPh>
    <rPh sb="35" eb="37">
      <t>ソチ</t>
    </rPh>
    <rPh sb="38" eb="40">
      <t>ジッシ</t>
    </rPh>
    <phoneticPr fontId="3"/>
  </si>
  <si>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5"/>
  </si>
  <si>
    <r>
      <t>感染症または災害の発生を理由とする利用者の減少が生じ、当該月の利用者数の実績が当該月の前年度における月平均の利用者数よりも100分の5以上減少している。
→</t>
    </r>
    <r>
      <rPr>
        <u/>
        <sz val="11"/>
        <rFont val="ＭＳ ゴシック"/>
        <family val="3"/>
        <charset val="128"/>
      </rPr>
      <t>利用者数が減少した月の翌々月から3月以内に限り、1回につき所定単位数の100分の3に相当する単位数を加算可能</t>
    </r>
    <rPh sb="0" eb="3">
      <t>カンセンショウ</t>
    </rPh>
    <rPh sb="6" eb="8">
      <t>サイガイ</t>
    </rPh>
    <rPh sb="9" eb="11">
      <t>ハッセイ</t>
    </rPh>
    <rPh sb="12" eb="14">
      <t>リユウ</t>
    </rPh>
    <rPh sb="17" eb="20">
      <t>リヨウシャ</t>
    </rPh>
    <rPh sb="21" eb="23">
      <t>ゲンショウ</t>
    </rPh>
    <rPh sb="24" eb="25">
      <t>ショウ</t>
    </rPh>
    <rPh sb="27" eb="29">
      <t>トウガイ</t>
    </rPh>
    <rPh sb="29" eb="30">
      <t>ツキ</t>
    </rPh>
    <rPh sb="31" eb="33">
      <t>リヨウ</t>
    </rPh>
    <rPh sb="33" eb="34">
      <t>シャ</t>
    </rPh>
    <rPh sb="34" eb="35">
      <t>スウ</t>
    </rPh>
    <rPh sb="36" eb="38">
      <t>ジッセキ</t>
    </rPh>
    <rPh sb="39" eb="41">
      <t>トウガイ</t>
    </rPh>
    <rPh sb="41" eb="42">
      <t>ツキ</t>
    </rPh>
    <rPh sb="43" eb="46">
      <t>ゼンネンド</t>
    </rPh>
    <rPh sb="50" eb="53">
      <t>ツキヘイキン</t>
    </rPh>
    <rPh sb="54" eb="56">
      <t>リヨウ</t>
    </rPh>
    <rPh sb="56" eb="57">
      <t>シャ</t>
    </rPh>
    <rPh sb="57" eb="58">
      <t>スウ</t>
    </rPh>
    <rPh sb="64" eb="65">
      <t>ブン</t>
    </rPh>
    <rPh sb="67" eb="69">
      <t>イジョウ</t>
    </rPh>
    <rPh sb="69" eb="71">
      <t>ゲンショウ</t>
    </rPh>
    <rPh sb="78" eb="80">
      <t>リヨウ</t>
    </rPh>
    <rPh sb="80" eb="81">
      <t>シャ</t>
    </rPh>
    <rPh sb="81" eb="82">
      <t>スウ</t>
    </rPh>
    <rPh sb="83" eb="85">
      <t>ゲンショウ</t>
    </rPh>
    <rPh sb="87" eb="88">
      <t>ツキ</t>
    </rPh>
    <rPh sb="89" eb="92">
      <t>ヨクヨクゲツ</t>
    </rPh>
    <rPh sb="95" eb="96">
      <t>ツキ</t>
    </rPh>
    <rPh sb="96" eb="98">
      <t>イナイ</t>
    </rPh>
    <rPh sb="99" eb="100">
      <t>カギ</t>
    </rPh>
    <rPh sb="103" eb="104">
      <t>カイ</t>
    </rPh>
    <rPh sb="107" eb="109">
      <t>ショテイ</t>
    </rPh>
    <rPh sb="109" eb="111">
      <t>タンイ</t>
    </rPh>
    <rPh sb="111" eb="112">
      <t>スウ</t>
    </rPh>
    <rPh sb="116" eb="117">
      <t>ブン</t>
    </rPh>
    <rPh sb="120" eb="122">
      <t>ソウトウ</t>
    </rPh>
    <rPh sb="124" eb="127">
      <t>タンイスウ</t>
    </rPh>
    <rPh sb="128" eb="130">
      <t>カサン</t>
    </rPh>
    <rPh sb="130" eb="132">
      <t>カノウ</t>
    </rPh>
    <phoneticPr fontId="6"/>
  </si>
  <si>
    <r>
      <t>感染症または災害の発生を理由とする利用者の減少が生じ、減少月の利用延人員数がより小さい事業所規模別の報酬区分の利用延人員数と同等となっている。
→</t>
    </r>
    <r>
      <rPr>
        <u/>
        <sz val="11"/>
        <rFont val="ＭＳ ゴシック"/>
        <family val="3"/>
        <charset val="128"/>
      </rPr>
      <t>当該減少月の翌々月から当該より小さい事業所規模別の報酬区分を適用可能</t>
    </r>
    <rPh sb="0" eb="3">
      <t>カンセンショウ</t>
    </rPh>
    <rPh sb="6" eb="8">
      <t>サイガイ</t>
    </rPh>
    <rPh sb="9" eb="11">
      <t>ハッセイ</t>
    </rPh>
    <rPh sb="12" eb="14">
      <t>リユウ</t>
    </rPh>
    <rPh sb="17" eb="20">
      <t>リヨウシャ</t>
    </rPh>
    <rPh sb="21" eb="23">
      <t>ゲンショウ</t>
    </rPh>
    <rPh sb="24" eb="25">
      <t>ショウ</t>
    </rPh>
    <rPh sb="27" eb="29">
      <t>ゲンショウ</t>
    </rPh>
    <rPh sb="29" eb="30">
      <t>ツキ</t>
    </rPh>
    <rPh sb="31" eb="33">
      <t>リヨウ</t>
    </rPh>
    <rPh sb="33" eb="34">
      <t>ノ</t>
    </rPh>
    <rPh sb="34" eb="36">
      <t>ジンイン</t>
    </rPh>
    <rPh sb="36" eb="37">
      <t>スウ</t>
    </rPh>
    <rPh sb="40" eb="41">
      <t>チイ</t>
    </rPh>
    <rPh sb="43" eb="46">
      <t>ジギョウショ</t>
    </rPh>
    <rPh sb="46" eb="49">
      <t>キボベツ</t>
    </rPh>
    <rPh sb="50" eb="52">
      <t>ホウシュウ</t>
    </rPh>
    <rPh sb="52" eb="54">
      <t>クブン</t>
    </rPh>
    <rPh sb="55" eb="57">
      <t>リヨウ</t>
    </rPh>
    <rPh sb="57" eb="58">
      <t>ノ</t>
    </rPh>
    <rPh sb="58" eb="60">
      <t>ジンイン</t>
    </rPh>
    <rPh sb="60" eb="61">
      <t>スウ</t>
    </rPh>
    <rPh sb="62" eb="64">
      <t>ドウトウ</t>
    </rPh>
    <rPh sb="73" eb="75">
      <t>トウガイ</t>
    </rPh>
    <rPh sb="75" eb="77">
      <t>ゲンショウ</t>
    </rPh>
    <rPh sb="77" eb="78">
      <t>ツキ</t>
    </rPh>
    <rPh sb="79" eb="81">
      <t>ヨクヨク</t>
    </rPh>
    <rPh sb="81" eb="82">
      <t>ゲツ</t>
    </rPh>
    <rPh sb="84" eb="86">
      <t>トウガイ</t>
    </rPh>
    <rPh sb="88" eb="89">
      <t>チイ</t>
    </rPh>
    <rPh sb="91" eb="94">
      <t>ジギョウショ</t>
    </rPh>
    <rPh sb="94" eb="97">
      <t>キボベツ</t>
    </rPh>
    <rPh sb="98" eb="100">
      <t>ホウシュウ</t>
    </rPh>
    <rPh sb="100" eb="102">
      <t>クブン</t>
    </rPh>
    <rPh sb="103" eb="105">
      <t>テキヨウ</t>
    </rPh>
    <rPh sb="105" eb="107">
      <t>カノウ</t>
    </rPh>
    <phoneticPr fontId="6"/>
  </si>
  <si>
    <r>
      <rPr>
        <u/>
        <sz val="11"/>
        <rFont val="ＭＳ ゴシック"/>
        <family val="3"/>
        <charset val="128"/>
      </rPr>
      <t>理学療法士等</t>
    </r>
    <r>
      <rPr>
        <sz val="11"/>
        <rFont val="ＭＳ ゴシック"/>
        <family val="3"/>
        <charset val="128"/>
      </rPr>
      <t>と通所介護事業所の機能訓練指導員等が共同して、アセスメント、利用者の身体の状況等の評価及び個別機能訓練計画を作成
※その際、理学療法士等は、機能訓練指導員等に対し、日常生活の留意点、介護の工夫等に関する助言を行うこと</t>
    </r>
    <rPh sb="0" eb="2">
      <t>リガク</t>
    </rPh>
    <rPh sb="7" eb="9">
      <t>ツウショ</t>
    </rPh>
    <rPh sb="9" eb="11">
      <t>カイゴ</t>
    </rPh>
    <rPh sb="11" eb="14">
      <t>ジギョウショ</t>
    </rPh>
    <rPh sb="15" eb="17">
      <t>キノウ</t>
    </rPh>
    <rPh sb="17" eb="19">
      <t>クンレン</t>
    </rPh>
    <rPh sb="19" eb="22">
      <t>シドウイン</t>
    </rPh>
    <rPh sb="22" eb="23">
      <t>トウ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6" eb="67">
      <t>サイ</t>
    </rPh>
    <rPh sb="68" eb="70">
      <t>リガク</t>
    </rPh>
    <rPh sb="70" eb="73">
      <t>リョウホウシ</t>
    </rPh>
    <rPh sb="73" eb="74">
      <t>トウ</t>
    </rPh>
    <rPh sb="76" eb="78">
      <t>キノウ</t>
    </rPh>
    <rPh sb="78" eb="80">
      <t>クンレン</t>
    </rPh>
    <rPh sb="80" eb="83">
      <t>シドウイン</t>
    </rPh>
    <rPh sb="83" eb="84">
      <t>トウ</t>
    </rPh>
    <rPh sb="85" eb="86">
      <t>タイ</t>
    </rPh>
    <rPh sb="88" eb="90">
      <t>ニチジョウ</t>
    </rPh>
    <rPh sb="90" eb="92">
      <t>セイカツ</t>
    </rPh>
    <rPh sb="93" eb="96">
      <t>リュウイテン</t>
    </rPh>
    <rPh sb="97" eb="99">
      <t>カイゴ</t>
    </rPh>
    <rPh sb="100" eb="102">
      <t>クフウ</t>
    </rPh>
    <rPh sb="102" eb="103">
      <t>トウ</t>
    </rPh>
    <rPh sb="104" eb="105">
      <t>カン</t>
    </rPh>
    <rPh sb="107" eb="109">
      <t>ジョゲン</t>
    </rPh>
    <rPh sb="110" eb="111">
      <t>オコナ</t>
    </rPh>
    <phoneticPr fontId="5"/>
  </si>
  <si>
    <r>
      <t>個別機能訓練計画の作成に当たり、</t>
    </r>
    <r>
      <rPr>
        <u/>
        <sz val="11"/>
        <rFont val="ＭＳ ゴシック"/>
        <family val="3"/>
        <charset val="128"/>
      </rPr>
      <t>理学療法士等が</t>
    </r>
    <r>
      <rPr>
        <sz val="11"/>
        <rFont val="ＭＳ ゴシック"/>
        <family val="3"/>
        <charset val="128"/>
      </rPr>
      <t>当該利用者のADLおよびIADLに関する状況について、医療提供施設の場において把握、または、通所介護事業所の機能訓練指導員等と連携してICTを活用した動画やテレビ電話を用いて把握した上で、通所介護事業所の機能訓練指導員等に助言を行うこと</t>
    </r>
    <rPh sb="0" eb="2">
      <t>コベツ</t>
    </rPh>
    <rPh sb="2" eb="4">
      <t>キノウ</t>
    </rPh>
    <rPh sb="4" eb="6">
      <t>クンレン</t>
    </rPh>
    <rPh sb="6" eb="8">
      <t>ケイカク</t>
    </rPh>
    <rPh sb="9" eb="11">
      <t>サクセイ</t>
    </rPh>
    <rPh sb="12" eb="13">
      <t>ア</t>
    </rPh>
    <rPh sb="16" eb="18">
      <t>リガク</t>
    </rPh>
    <rPh sb="18" eb="21">
      <t>リョウホウシ</t>
    </rPh>
    <rPh sb="21" eb="22">
      <t>トウ</t>
    </rPh>
    <rPh sb="23" eb="25">
      <t>トウガイ</t>
    </rPh>
    <rPh sb="25" eb="28">
      <t>リヨウシャ</t>
    </rPh>
    <rPh sb="40" eb="41">
      <t>カン</t>
    </rPh>
    <rPh sb="43" eb="45">
      <t>ジョウキョウ</t>
    </rPh>
    <rPh sb="50" eb="52">
      <t>イリョウ</t>
    </rPh>
    <rPh sb="52" eb="54">
      <t>テイキョウ</t>
    </rPh>
    <rPh sb="54" eb="56">
      <t>シセツ</t>
    </rPh>
    <rPh sb="57" eb="58">
      <t>バ</t>
    </rPh>
    <rPh sb="62" eb="64">
      <t>ハアク</t>
    </rPh>
    <rPh sb="69" eb="71">
      <t>ツウショ</t>
    </rPh>
    <rPh sb="71" eb="73">
      <t>カイゴ</t>
    </rPh>
    <rPh sb="73" eb="76">
      <t>ジギョウショ</t>
    </rPh>
    <rPh sb="77" eb="79">
      <t>キノウ</t>
    </rPh>
    <rPh sb="79" eb="81">
      <t>クンレン</t>
    </rPh>
    <rPh sb="81" eb="84">
      <t>シドウイン</t>
    </rPh>
    <rPh sb="84" eb="85">
      <t>トウ</t>
    </rPh>
    <rPh sb="86" eb="88">
      <t>レンケイ</t>
    </rPh>
    <rPh sb="94" eb="96">
      <t>カツヨウ</t>
    </rPh>
    <rPh sb="98" eb="100">
      <t>ドウガ</t>
    </rPh>
    <rPh sb="104" eb="106">
      <t>デンワ</t>
    </rPh>
    <rPh sb="107" eb="108">
      <t>モチ</t>
    </rPh>
    <rPh sb="110" eb="112">
      <t>ハアク</t>
    </rPh>
    <rPh sb="114" eb="115">
      <t>ウエ</t>
    </rPh>
    <rPh sb="117" eb="119">
      <t>ツウショ</t>
    </rPh>
    <rPh sb="119" eb="121">
      <t>カイゴ</t>
    </rPh>
    <rPh sb="121" eb="124">
      <t>ジギョウショ</t>
    </rPh>
    <rPh sb="125" eb="127">
      <t>キノウ</t>
    </rPh>
    <rPh sb="127" eb="129">
      <t>クンレン</t>
    </rPh>
    <rPh sb="129" eb="132">
      <t>シドウイン</t>
    </rPh>
    <rPh sb="132" eb="133">
      <t>トウ</t>
    </rPh>
    <rPh sb="134" eb="136">
      <t>ジョゲン</t>
    </rPh>
    <rPh sb="137" eb="138">
      <t>オコナ</t>
    </rPh>
    <phoneticPr fontId="6"/>
  </si>
  <si>
    <r>
      <t>計画の進捗状況等について、３月ごとに１回以上、理学療法士等が通所介護事業所を訪問し、機能訓練指導員等と共同で評価した上で、機能訓練指導員等が利用者等に対して計画の内容・評価や進捗状況等を説明し</t>
    </r>
    <r>
      <rPr>
        <u/>
        <sz val="11"/>
        <rFont val="ＭＳ ゴシック"/>
        <family val="3"/>
        <charset val="128"/>
      </rPr>
      <t>記録するとともに</t>
    </r>
    <r>
      <rPr>
        <sz val="11"/>
        <rFont val="ＭＳ ゴシック"/>
        <family val="3"/>
        <charset val="128"/>
      </rPr>
      <t>、必要に応じて訓練内容の見直し等を行うこと</t>
    </r>
    <rPh sb="0" eb="2">
      <t>ケイカク</t>
    </rPh>
    <rPh sb="3" eb="5">
      <t>シンチョク</t>
    </rPh>
    <rPh sb="5" eb="7">
      <t>ジョウキョウ</t>
    </rPh>
    <rPh sb="7" eb="8">
      <t>トウ</t>
    </rPh>
    <rPh sb="14" eb="15">
      <t>ツキ</t>
    </rPh>
    <rPh sb="19" eb="20">
      <t>カイ</t>
    </rPh>
    <rPh sb="20" eb="22">
      <t>イジョウ</t>
    </rPh>
    <rPh sb="23" eb="25">
      <t>リガク</t>
    </rPh>
    <rPh sb="25" eb="28">
      <t>リョウホウシ</t>
    </rPh>
    <rPh sb="28" eb="29">
      <t>トウ</t>
    </rPh>
    <rPh sb="30" eb="32">
      <t>ツウショ</t>
    </rPh>
    <rPh sb="32" eb="34">
      <t>カイゴ</t>
    </rPh>
    <rPh sb="34" eb="37">
      <t>ジギョウショ</t>
    </rPh>
    <rPh sb="38" eb="40">
      <t>ホウモン</t>
    </rPh>
    <rPh sb="42" eb="44">
      <t>キノウ</t>
    </rPh>
    <rPh sb="44" eb="46">
      <t>クンレン</t>
    </rPh>
    <rPh sb="46" eb="49">
      <t>シドウイン</t>
    </rPh>
    <rPh sb="49" eb="50">
      <t>トウ</t>
    </rPh>
    <rPh sb="51" eb="53">
      <t>キョウドウ</t>
    </rPh>
    <rPh sb="54" eb="56">
      <t>ヒョウカ</t>
    </rPh>
    <rPh sb="58" eb="59">
      <t>ウエ</t>
    </rPh>
    <rPh sb="61" eb="65">
      <t>キノウクンレン</t>
    </rPh>
    <rPh sb="65" eb="68">
      <t>シドウイン</t>
    </rPh>
    <rPh sb="68" eb="69">
      <t>トウ</t>
    </rPh>
    <rPh sb="70" eb="73">
      <t>リヨウシャ</t>
    </rPh>
    <rPh sb="73" eb="74">
      <t>トウ</t>
    </rPh>
    <rPh sb="75" eb="76">
      <t>タイ</t>
    </rPh>
    <rPh sb="78" eb="80">
      <t>ケイカク</t>
    </rPh>
    <rPh sb="81" eb="83">
      <t>ナイヨウ</t>
    </rPh>
    <rPh sb="84" eb="86">
      <t>ヒョウカ</t>
    </rPh>
    <rPh sb="87" eb="89">
      <t>シンチョク</t>
    </rPh>
    <rPh sb="89" eb="91">
      <t>ジョウキョウ</t>
    </rPh>
    <rPh sb="91" eb="92">
      <t>トウ</t>
    </rPh>
    <rPh sb="93" eb="95">
      <t>セツメイ</t>
    </rPh>
    <rPh sb="96" eb="98">
      <t>キロク</t>
    </rPh>
    <rPh sb="105" eb="107">
      <t>ヒツヨウ</t>
    </rPh>
    <rPh sb="108" eb="109">
      <t>オウ</t>
    </rPh>
    <rPh sb="111" eb="113">
      <t>クンレン</t>
    </rPh>
    <rPh sb="113" eb="115">
      <t>ナイヨウ</t>
    </rPh>
    <rPh sb="116" eb="118">
      <t>ミナオ</t>
    </rPh>
    <rPh sb="119" eb="120">
      <t>トウ</t>
    </rPh>
    <rPh sb="121" eb="122">
      <t>オコナ</t>
    </rPh>
    <phoneticPr fontId="6"/>
  </si>
  <si>
    <t>栄養改善加算
      【+200単位/回】</t>
    <rPh sb="2" eb="4">
      <t>カイゼン</t>
    </rPh>
    <phoneticPr fontId="6"/>
  </si>
  <si>
    <t>・添付資料（１部ずつ提出）</t>
    <phoneticPr fontId="6"/>
  </si>
  <si>
    <t>専ら機能訓練指導員に従事する理学療法士等を１名以上配置することに加えて、専ら機能訓練指導員の職務に従事する理学療法士等をサービス提供時間を通じて１名以上配置</t>
    <rPh sb="0" eb="1">
      <t>モッパ</t>
    </rPh>
    <rPh sb="2" eb="4">
      <t>キノウ</t>
    </rPh>
    <rPh sb="4" eb="6">
      <t>クンレン</t>
    </rPh>
    <rPh sb="6" eb="9">
      <t>シドウイン</t>
    </rPh>
    <rPh sb="10" eb="12">
      <t>ジュウジ</t>
    </rPh>
    <rPh sb="14" eb="16">
      <t>リガク</t>
    </rPh>
    <rPh sb="16" eb="19">
      <t>リョウホウシ</t>
    </rPh>
    <rPh sb="19" eb="20">
      <t>トウ</t>
    </rPh>
    <rPh sb="22" eb="23">
      <t>メイ</t>
    </rPh>
    <rPh sb="23" eb="25">
      <t>イジョウ</t>
    </rPh>
    <rPh sb="25" eb="27">
      <t>ハイチ</t>
    </rPh>
    <rPh sb="32" eb="33">
      <t>クワ</t>
    </rPh>
    <rPh sb="36" eb="37">
      <t>モッパ</t>
    </rPh>
    <rPh sb="38" eb="40">
      <t>キノウ</t>
    </rPh>
    <rPh sb="40" eb="42">
      <t>クンレン</t>
    </rPh>
    <rPh sb="42" eb="45">
      <t>シドウイン</t>
    </rPh>
    <rPh sb="46" eb="48">
      <t>ショクム</t>
    </rPh>
    <rPh sb="49" eb="51">
      <t>ジュウジ</t>
    </rPh>
    <rPh sb="53" eb="55">
      <t>リガク</t>
    </rPh>
    <rPh sb="55" eb="58">
      <t>リョウホウシ</t>
    </rPh>
    <rPh sb="58" eb="59">
      <t>トウ</t>
    </rPh>
    <rPh sb="64" eb="66">
      <t>テイキョウ</t>
    </rPh>
    <rPh sb="66" eb="68">
      <t>ジカン</t>
    </rPh>
    <rPh sb="69" eb="70">
      <t>ツウ</t>
    </rPh>
    <rPh sb="73" eb="76">
      <t>メイイジョウ</t>
    </rPh>
    <rPh sb="76" eb="78">
      <t>ハイチ</t>
    </rPh>
    <phoneticPr fontId="6"/>
  </si>
  <si>
    <t>合計２名以上の理学療法士等を配置している。</t>
    <rPh sb="0" eb="2">
      <t>ゴウケイ</t>
    </rPh>
    <rPh sb="3" eb="4">
      <t>メイ</t>
    </rPh>
    <rPh sb="4" eb="6">
      <t>イジョウ</t>
    </rPh>
    <rPh sb="7" eb="9">
      <t>リガク</t>
    </rPh>
    <rPh sb="9" eb="11">
      <t>リョウホウ</t>
    </rPh>
    <rPh sb="11" eb="12">
      <t>シ</t>
    </rPh>
    <rPh sb="12" eb="13">
      <t>トウ</t>
    </rPh>
    <rPh sb="14" eb="16">
      <t>ハイチ</t>
    </rPh>
    <phoneticPr fontId="6"/>
  </si>
  <si>
    <t>・指定通所介護を利用者に直接提供する職員の総数のうち、
勤続年数７年以上の職員の数</t>
    <rPh sb="1" eb="3">
      <t>シテイ</t>
    </rPh>
    <rPh sb="3" eb="5">
      <t>ツウショ</t>
    </rPh>
    <rPh sb="5" eb="7">
      <t>カイゴ</t>
    </rPh>
    <rPh sb="8" eb="11">
      <t>リヨウシャ</t>
    </rPh>
    <rPh sb="12" eb="14">
      <t>チョクセツ</t>
    </rPh>
    <rPh sb="14" eb="16">
      <t>テイキョウ</t>
    </rPh>
    <rPh sb="18" eb="20">
      <t>ショクイン</t>
    </rPh>
    <rPh sb="21" eb="23">
      <t>ソウスウ</t>
    </rPh>
    <rPh sb="28" eb="30">
      <t>キンゾク</t>
    </rPh>
    <rPh sb="30" eb="32">
      <t>ネンスウ</t>
    </rPh>
    <rPh sb="33" eb="34">
      <t>ネン</t>
    </rPh>
    <rPh sb="34" eb="36">
      <t>イジョウ</t>
    </rPh>
    <rPh sb="37" eb="39">
      <t>ショクイン</t>
    </rPh>
    <rPh sb="40" eb="41">
      <t>カズ</t>
    </rPh>
    <phoneticPr fontId="6"/>
  </si>
  <si>
    <t>【指定通所介護を利用者に直接提供する職員】…生活相談員、看護職員、介護職員または機能訓練指導員のこと</t>
    <rPh sb="1" eb="3">
      <t>シテイ</t>
    </rPh>
    <rPh sb="3" eb="5">
      <t>ツウショ</t>
    </rPh>
    <rPh sb="5" eb="7">
      <t>カイゴ</t>
    </rPh>
    <rPh sb="8" eb="11">
      <t>リヨウシャ</t>
    </rPh>
    <rPh sb="12" eb="14">
      <t>チョクセツ</t>
    </rPh>
    <rPh sb="14" eb="16">
      <t>テイキョウ</t>
    </rPh>
    <rPh sb="18" eb="20">
      <t>ショクイン</t>
    </rPh>
    <rPh sb="22" eb="24">
      <t>セイカツ</t>
    </rPh>
    <rPh sb="24" eb="27">
      <t>ソウダンイン</t>
    </rPh>
    <rPh sb="28" eb="30">
      <t>カンゴ</t>
    </rPh>
    <rPh sb="30" eb="32">
      <t>ショクイン</t>
    </rPh>
    <rPh sb="33" eb="35">
      <t>カイゴ</t>
    </rPh>
    <rPh sb="35" eb="37">
      <t>ショクイン</t>
    </rPh>
    <rPh sb="40" eb="42">
      <t>キノウ</t>
    </rPh>
    <rPh sb="42" eb="44">
      <t>クンレン</t>
    </rPh>
    <rPh sb="44" eb="47">
      <t>シドウイン</t>
    </rPh>
    <phoneticPr fontId="6"/>
  </si>
  <si>
    <t>８　２の届出に係る計画の期間中に実施する処遇改善の内容（賃金改善を除く）及び処遇改善に要する費用の見込額を全ての職員に周知</t>
    <rPh sb="4" eb="6">
      <t>トドケデ</t>
    </rPh>
    <rPh sb="7" eb="8">
      <t>カカ</t>
    </rPh>
    <rPh sb="9" eb="11">
      <t>ケイカク</t>
    </rPh>
    <rPh sb="12" eb="15">
      <t>キカンチュウ</t>
    </rPh>
    <rPh sb="16" eb="18">
      <t>ジッシ</t>
    </rPh>
    <rPh sb="20" eb="22">
      <t>ショグウ</t>
    </rPh>
    <rPh sb="49" eb="51">
      <t>ミコミ</t>
    </rPh>
    <rPh sb="51" eb="52">
      <t>ガク</t>
    </rPh>
    <phoneticPr fontId="5"/>
  </si>
  <si>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phoneticPr fontId="6"/>
  </si>
  <si>
    <t>５　通所介護費におけるサービス提供体制強化加算(Ⅰ)または(Ⅱ)のいずれかを届け出ている。</t>
    <rPh sb="2" eb="4">
      <t>ツウショ</t>
    </rPh>
    <rPh sb="4" eb="6">
      <t>カイゴ</t>
    </rPh>
    <rPh sb="6" eb="7">
      <t>ヒ</t>
    </rPh>
    <phoneticPr fontId="6"/>
  </si>
  <si>
    <t>７　２の届出に係る計画の期間中に実施する職員の処遇改善の内容（賃金改善に関するものを除く。以下この号において同じ。）及び当該職員の処遇改善に要する費用の見込額をすべての職員に周知している。</t>
    <rPh sb="4" eb="5">
      <t>トド</t>
    </rPh>
    <rPh sb="5" eb="6">
      <t>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58" eb="59">
      <t>オヨ</t>
    </rPh>
    <rPh sb="60" eb="62">
      <t>トウガイ</t>
    </rPh>
    <rPh sb="62" eb="64">
      <t>ショクイン</t>
    </rPh>
    <rPh sb="65" eb="67">
      <t>ショグウ</t>
    </rPh>
    <rPh sb="67" eb="69">
      <t>カイゼン</t>
    </rPh>
    <rPh sb="70" eb="71">
      <t>ヨウ</t>
    </rPh>
    <rPh sb="73" eb="75">
      <t>ヒヨウ</t>
    </rPh>
    <rPh sb="76" eb="79">
      <t>ミコミガク</t>
    </rPh>
    <rPh sb="84" eb="86">
      <t>ショクイン</t>
    </rPh>
    <rPh sb="87" eb="89">
      <t>シュウチ</t>
    </rPh>
    <phoneticPr fontId="6"/>
  </si>
  <si>
    <t>利用者への体重測定の実施</t>
    <rPh sb="0" eb="3">
      <t>リヨウシャ</t>
    </rPh>
    <rPh sb="5" eb="7">
      <t>タイジュウ</t>
    </rPh>
    <rPh sb="7" eb="9">
      <t>ソクテイ</t>
    </rPh>
    <rPh sb="10" eb="12">
      <t>ジッシ</t>
    </rPh>
    <phoneticPr fontId="6"/>
  </si>
  <si>
    <t>４　低栄養状態にある利用者またはそのおそれのある利用者については、介護支援専門員と情報共有を行い、栄養改善加算に係る栄養改善サービスの提供を検討するように依頼している</t>
    <rPh sb="2" eb="3">
      <t>テイ</t>
    </rPh>
    <rPh sb="3" eb="5">
      <t>エイヨウ</t>
    </rPh>
    <rPh sb="5" eb="7">
      <t>ジョウタイ</t>
    </rPh>
    <rPh sb="10" eb="13">
      <t>リヨウシャ</t>
    </rPh>
    <rPh sb="24" eb="27">
      <t>リヨウシャ</t>
    </rPh>
    <rPh sb="33" eb="35">
      <t>カイゴ</t>
    </rPh>
    <rPh sb="35" eb="37">
      <t>シエン</t>
    </rPh>
    <rPh sb="37" eb="40">
      <t>センモンイン</t>
    </rPh>
    <rPh sb="41" eb="43">
      <t>ジョウホウ</t>
    </rPh>
    <rPh sb="43" eb="45">
      <t>キョウユウ</t>
    </rPh>
    <rPh sb="46" eb="47">
      <t>オコナ</t>
    </rPh>
    <rPh sb="49" eb="51">
      <t>エイヨウ</t>
    </rPh>
    <rPh sb="51" eb="53">
      <t>カイゼン</t>
    </rPh>
    <rPh sb="53" eb="55">
      <t>カサン</t>
    </rPh>
    <rPh sb="56" eb="57">
      <t>カカ</t>
    </rPh>
    <rPh sb="58" eb="60">
      <t>エイヨウ</t>
    </rPh>
    <rPh sb="60" eb="62">
      <t>カイゼン</t>
    </rPh>
    <rPh sb="67" eb="69">
      <t>テイキョウ</t>
    </rPh>
    <rPh sb="70" eb="72">
      <t>ケントウ</t>
    </rPh>
    <rPh sb="77" eb="79">
      <t>イライ</t>
    </rPh>
    <phoneticPr fontId="6"/>
  </si>
  <si>
    <t>３　１および２の結果を当該利用者またはその家族に対して説明し、必要に応じ解決すべき管理栄養上の課題に応じた栄養食事相談、情報提供等を実施</t>
    <rPh sb="8" eb="10">
      <t>ケッカ</t>
    </rPh>
    <rPh sb="11" eb="13">
      <t>トウガイ</t>
    </rPh>
    <rPh sb="13" eb="16">
      <t>リヨウシャ</t>
    </rPh>
    <rPh sb="21" eb="23">
      <t>カゾク</t>
    </rPh>
    <rPh sb="24" eb="25">
      <t>タイ</t>
    </rPh>
    <rPh sb="27" eb="29">
      <t>セツメイ</t>
    </rPh>
    <rPh sb="31" eb="33">
      <t>ヒツヨウ</t>
    </rPh>
    <rPh sb="34" eb="35">
      <t>オウ</t>
    </rPh>
    <rPh sb="36" eb="38">
      <t>カイケツ</t>
    </rPh>
    <rPh sb="41" eb="43">
      <t>カンリ</t>
    </rPh>
    <rPh sb="43" eb="45">
      <t>エイヨウ</t>
    </rPh>
    <rPh sb="45" eb="46">
      <t>ジョウ</t>
    </rPh>
    <rPh sb="47" eb="49">
      <t>カダイ</t>
    </rPh>
    <rPh sb="50" eb="51">
      <t>オウ</t>
    </rPh>
    <rPh sb="53" eb="55">
      <t>エイヨウ</t>
    </rPh>
    <rPh sb="55" eb="57">
      <t>ショクジ</t>
    </rPh>
    <rPh sb="57" eb="59">
      <t>ソウダン</t>
    </rPh>
    <rPh sb="60" eb="62">
      <t>ジョウホウ</t>
    </rPh>
    <rPh sb="62" eb="64">
      <t>テイキョウ</t>
    </rPh>
    <rPh sb="64" eb="65">
      <t>トウ</t>
    </rPh>
    <rPh sb="66" eb="68">
      <t>ジッシ</t>
    </rPh>
    <phoneticPr fontId="6"/>
  </si>
  <si>
    <t>１　利用者ごとの低栄養状態のリスクを、利用開始時に把握</t>
    <rPh sb="2" eb="5">
      <t>リヨウシャ</t>
    </rPh>
    <rPh sb="8" eb="9">
      <t>テイ</t>
    </rPh>
    <rPh sb="9" eb="11">
      <t>エイヨウ</t>
    </rPh>
    <rPh sb="11" eb="13">
      <t>ジョウタイ</t>
    </rPh>
    <rPh sb="19" eb="21">
      <t>リヨウ</t>
    </rPh>
    <rPh sb="21" eb="23">
      <t>カイシ</t>
    </rPh>
    <rPh sb="23" eb="24">
      <t>ジ</t>
    </rPh>
    <rPh sb="25" eb="27">
      <t>ハアク</t>
    </rPh>
    <phoneticPr fontId="6"/>
  </si>
  <si>
    <t>栄養アセスメントは3月に1回以上、次の手順により実施している</t>
    <rPh sb="0" eb="2">
      <t>エイヨウ</t>
    </rPh>
    <rPh sb="10" eb="11">
      <t>ツキ</t>
    </rPh>
    <rPh sb="13" eb="14">
      <t>カイ</t>
    </rPh>
    <rPh sb="14" eb="16">
      <t>イジョウ</t>
    </rPh>
    <rPh sb="17" eb="18">
      <t>ツギ</t>
    </rPh>
    <rPh sb="19" eb="21">
      <t>テジュン</t>
    </rPh>
    <rPh sb="24" eb="26">
      <t>ジッシ</t>
    </rPh>
    <phoneticPr fontId="6"/>
  </si>
  <si>
    <t>２　管理栄養士。看護職員、介護職員、生活相談員その他職種の者が共同して、利用者ごとの摂食・嚥下機能および食形態にも配慮しつつ、解決すべき栄養管理上の課題の把握</t>
    <rPh sb="2" eb="4">
      <t>カンリ</t>
    </rPh>
    <rPh sb="4" eb="7">
      <t>エイヨウシ</t>
    </rPh>
    <rPh sb="8" eb="10">
      <t>カンゴ</t>
    </rPh>
    <rPh sb="10" eb="12">
      <t>ショクイン</t>
    </rPh>
    <rPh sb="13" eb="15">
      <t>カイゴ</t>
    </rPh>
    <rPh sb="15" eb="17">
      <t>ショクイン</t>
    </rPh>
    <rPh sb="18" eb="20">
      <t>セイカツ</t>
    </rPh>
    <rPh sb="20" eb="23">
      <t>ソウダンイン</t>
    </rPh>
    <rPh sb="25" eb="26">
      <t>タ</t>
    </rPh>
    <rPh sb="26" eb="28">
      <t>ショクシュ</t>
    </rPh>
    <rPh sb="29" eb="30">
      <t>モノ</t>
    </rPh>
    <rPh sb="31" eb="33">
      <t>キョウドウ</t>
    </rPh>
    <rPh sb="36" eb="39">
      <t>リヨウシャ</t>
    </rPh>
    <rPh sb="42" eb="44">
      <t>セッショク</t>
    </rPh>
    <rPh sb="45" eb="47">
      <t>エンゲ</t>
    </rPh>
    <rPh sb="47" eb="49">
      <t>キノウ</t>
    </rPh>
    <rPh sb="52" eb="53">
      <t>ショク</t>
    </rPh>
    <rPh sb="53" eb="55">
      <t>ケイタイ</t>
    </rPh>
    <rPh sb="57" eb="59">
      <t>ハイリョ</t>
    </rPh>
    <rPh sb="63" eb="65">
      <t>カイケツ</t>
    </rPh>
    <rPh sb="68" eb="70">
      <t>エイヨウ</t>
    </rPh>
    <rPh sb="70" eb="72">
      <t>カンリ</t>
    </rPh>
    <rPh sb="72" eb="73">
      <t>ジョウ</t>
    </rPh>
    <rPh sb="74" eb="76">
      <t>カダイ</t>
    </rPh>
    <rPh sb="77" eb="79">
      <t>ハアク</t>
    </rPh>
    <phoneticPr fontId="6"/>
  </si>
  <si>
    <t>利用者ごとに、口腔スクリーニングおよび栄養スクリーニングを一体的に実施</t>
    <rPh sb="7" eb="9">
      <t>コウクウ</t>
    </rPh>
    <rPh sb="19" eb="21">
      <t>エイヨウ</t>
    </rPh>
    <rPh sb="29" eb="32">
      <t>イッタイテキ</t>
    </rPh>
    <rPh sb="33" eb="35">
      <t>ジッシ</t>
    </rPh>
    <phoneticPr fontId="5"/>
  </si>
  <si>
    <t>している</t>
  </si>
  <si>
    <t>利用開始時および利用中６月ごとに利用者の栄養状態について確認を行い、当該利用者の栄養状態に関する情報を当該利用者を担当する介護支援専門員に提供している</t>
    <rPh sb="0" eb="2">
      <t>リヨウ</t>
    </rPh>
    <rPh sb="2" eb="4">
      <t>カイシ</t>
    </rPh>
    <rPh sb="4" eb="5">
      <t>ジ</t>
    </rPh>
    <rPh sb="8" eb="11">
      <t>リヨウチュウ</t>
    </rPh>
    <rPh sb="12" eb="13">
      <t>ツキ</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3">
      <t>トウガイ</t>
    </rPh>
    <rPh sb="53" eb="56">
      <t>リヨウシャ</t>
    </rPh>
    <rPh sb="57" eb="59">
      <t>タントウ</t>
    </rPh>
    <rPh sb="61" eb="68">
      <t>カイゴシエンセンモンイン</t>
    </rPh>
    <rPh sb="69" eb="71">
      <t>テイキョウ</t>
    </rPh>
    <phoneticPr fontId="4"/>
  </si>
  <si>
    <t>定員・人員基準に適合</t>
    <rPh sb="0" eb="2">
      <t>テイイン</t>
    </rPh>
    <rPh sb="3" eb="5">
      <t>ジンイン</t>
    </rPh>
    <rPh sb="5" eb="7">
      <t>キジュン</t>
    </rPh>
    <rPh sb="8" eb="10">
      <t>テキゴウ</t>
    </rPh>
    <phoneticPr fontId="4"/>
  </si>
  <si>
    <t>口腔スクリーニングおよび栄養スクリーニングの実施にあたっては、利用派について、次に掲げる内容を確認している</t>
    <rPh sb="0" eb="2">
      <t>コウクウ</t>
    </rPh>
    <rPh sb="12" eb="14">
      <t>エイヨウ</t>
    </rPh>
    <rPh sb="22" eb="24">
      <t>ジッシ</t>
    </rPh>
    <rPh sb="31" eb="33">
      <t>リヨウ</t>
    </rPh>
    <rPh sb="33" eb="34">
      <t>ハ</t>
    </rPh>
    <rPh sb="39" eb="40">
      <t>ツギ</t>
    </rPh>
    <rPh sb="41" eb="42">
      <t>カカ</t>
    </rPh>
    <rPh sb="44" eb="46">
      <t>ナイヨウ</t>
    </rPh>
    <rPh sb="47" eb="49">
      <t>カクニン</t>
    </rPh>
    <phoneticPr fontId="4"/>
  </si>
  <si>
    <t>口腔スクリーニングの確認事項</t>
    <rPh sb="0" eb="2">
      <t>コウクウ</t>
    </rPh>
    <rPh sb="10" eb="12">
      <t>カクニン</t>
    </rPh>
    <rPh sb="12" eb="14">
      <t>ジコウ</t>
    </rPh>
    <phoneticPr fontId="4"/>
  </si>
  <si>
    <t>・硬いものを避け、柔らかいものばかりを中心に食べる</t>
    <rPh sb="1" eb="2">
      <t>カタ</t>
    </rPh>
    <rPh sb="6" eb="7">
      <t>サ</t>
    </rPh>
    <rPh sb="9" eb="10">
      <t>ヤワ</t>
    </rPh>
    <rPh sb="19" eb="21">
      <t>チュウシン</t>
    </rPh>
    <rPh sb="22" eb="23">
      <t>タ</t>
    </rPh>
    <phoneticPr fontId="4"/>
  </si>
  <si>
    <t>・入れ歯を使っている</t>
    <rPh sb="1" eb="2">
      <t>イ</t>
    </rPh>
    <rPh sb="3" eb="4">
      <t>バ</t>
    </rPh>
    <rPh sb="5" eb="6">
      <t>ツカ</t>
    </rPh>
    <phoneticPr fontId="4"/>
  </si>
  <si>
    <t>・むせやすい</t>
  </si>
  <si>
    <t>栄養スクリーニングの確認事項</t>
    <rPh sb="0" eb="2">
      <t>エイヨウ</t>
    </rPh>
    <rPh sb="10" eb="12">
      <t>カクニン</t>
    </rPh>
    <rPh sb="12" eb="14">
      <t>ジコウ</t>
    </rPh>
    <phoneticPr fontId="4"/>
  </si>
  <si>
    <t>・BMIが18.5未満</t>
    <rPh sb="9" eb="11">
      <t>ミマン</t>
    </rPh>
    <phoneticPr fontId="4"/>
  </si>
  <si>
    <t>・１～６月間で３％以上の体重減少または「地域支援事業の実施について」に規定する基本チェックリストのNo.11の項目が「１」に該当</t>
    <rPh sb="4" eb="5">
      <t>ツキ</t>
    </rPh>
    <rPh sb="5" eb="6">
      <t>カン</t>
    </rPh>
    <rPh sb="9" eb="11">
      <t>イジョウ</t>
    </rPh>
    <rPh sb="12" eb="14">
      <t>タイジュウ</t>
    </rPh>
    <rPh sb="14" eb="16">
      <t>ゲンショウ</t>
    </rPh>
    <rPh sb="20" eb="22">
      <t>チイキ</t>
    </rPh>
    <rPh sb="22" eb="24">
      <t>シエン</t>
    </rPh>
    <rPh sb="24" eb="26">
      <t>ジギョウ</t>
    </rPh>
    <rPh sb="27" eb="29">
      <t>ジッシ</t>
    </rPh>
    <rPh sb="35" eb="37">
      <t>キテイ</t>
    </rPh>
    <rPh sb="39" eb="41">
      <t>キホン</t>
    </rPh>
    <rPh sb="55" eb="57">
      <t>コウモク</t>
    </rPh>
    <rPh sb="62" eb="64">
      <t>ガイトウ</t>
    </rPh>
    <phoneticPr fontId="4"/>
  </si>
  <si>
    <t>・血清アルブミン値が3.5ｇ/dl以下</t>
    <rPh sb="1" eb="3">
      <t>ケッセイ</t>
    </rPh>
    <rPh sb="8" eb="9">
      <t>アタイ</t>
    </rPh>
    <rPh sb="17" eb="19">
      <t>イカ</t>
    </rPh>
    <phoneticPr fontId="4"/>
  </si>
  <si>
    <t>・食事摂取量が不良（75％以下）</t>
    <rPh sb="1" eb="3">
      <t>ショクジ</t>
    </rPh>
    <rPh sb="3" eb="5">
      <t>セッシュ</t>
    </rPh>
    <rPh sb="5" eb="6">
      <t>リョウ</t>
    </rPh>
    <rPh sb="7" eb="9">
      <t>フリョウ</t>
    </rPh>
    <rPh sb="13" eb="15">
      <t>イカ</t>
    </rPh>
    <phoneticPr fontId="4"/>
  </si>
  <si>
    <t>当該加算の算定を行う事業所は、サービス担当者会議で決定</t>
    <rPh sb="0" eb="2">
      <t>トウガイ</t>
    </rPh>
    <rPh sb="2" eb="4">
      <t>カサン</t>
    </rPh>
    <rPh sb="5" eb="7">
      <t>サンテイ</t>
    </rPh>
    <rPh sb="8" eb="9">
      <t>オコナ</t>
    </rPh>
    <rPh sb="10" eb="13">
      <t>ジギョウショ</t>
    </rPh>
    <rPh sb="19" eb="22">
      <t>タントウシャ</t>
    </rPh>
    <rPh sb="22" eb="24">
      <t>カイギ</t>
    </rPh>
    <rPh sb="25" eb="27">
      <t>ケッテイ</t>
    </rPh>
    <phoneticPr fontId="4"/>
  </si>
  <si>
    <t>当該事業所以外で口腔・栄養スクリーニング加算を実施していない</t>
    <rPh sb="0" eb="2">
      <t>トウガイ</t>
    </rPh>
    <rPh sb="2" eb="5">
      <t>ジギョウショ</t>
    </rPh>
    <rPh sb="5" eb="7">
      <t>イガイ</t>
    </rPh>
    <rPh sb="8" eb="10">
      <t>コウクウ</t>
    </rPh>
    <rPh sb="11" eb="13">
      <t>エイヨウ</t>
    </rPh>
    <rPh sb="20" eb="22">
      <t>カサン</t>
    </rPh>
    <rPh sb="23" eb="25">
      <t>ジッシ</t>
    </rPh>
    <phoneticPr fontId="4"/>
  </si>
  <si>
    <t>栄養アセスメント加算を算定している、または当該利用者が栄養改善加算の算定にかかる栄養改善サービスを受けている間である、もしくは当該栄養改善サービスが終了した日の属する月である</t>
    <rPh sb="8" eb="10">
      <t>カサン</t>
    </rPh>
    <rPh sb="11" eb="13">
      <t>サンテイ</t>
    </rPh>
    <rPh sb="21" eb="23">
      <t>トウガイ</t>
    </rPh>
    <rPh sb="23" eb="26">
      <t>リヨウシャ</t>
    </rPh>
    <rPh sb="27" eb="29">
      <t>エイヨウ</t>
    </rPh>
    <rPh sb="29" eb="31">
      <t>カイゼン</t>
    </rPh>
    <rPh sb="31" eb="33">
      <t>カサン</t>
    </rPh>
    <rPh sb="34" eb="36">
      <t>サンテイ</t>
    </rPh>
    <rPh sb="40" eb="42">
      <t>エイヨウ</t>
    </rPh>
    <rPh sb="42" eb="44">
      <t>カイゼン</t>
    </rPh>
    <rPh sb="49" eb="50">
      <t>ウ</t>
    </rPh>
    <rPh sb="54" eb="55">
      <t>アイダ</t>
    </rPh>
    <rPh sb="63" eb="65">
      <t>トウガイ</t>
    </rPh>
    <rPh sb="65" eb="67">
      <t>エイヨウ</t>
    </rPh>
    <rPh sb="67" eb="69">
      <t>カイゼン</t>
    </rPh>
    <rPh sb="74" eb="76">
      <t>シュウリョウ</t>
    </rPh>
    <rPh sb="78" eb="79">
      <t>ヒ</t>
    </rPh>
    <rPh sb="80" eb="81">
      <t>ゾク</t>
    </rPh>
    <rPh sb="83" eb="84">
      <t>ツキ</t>
    </rPh>
    <phoneticPr fontId="4"/>
  </si>
  <si>
    <t>該当しない</t>
    <rPh sb="0" eb="2">
      <t>ガイトウ</t>
    </rPh>
    <phoneticPr fontId="4"/>
  </si>
  <si>
    <t>当該利用者が口腔機能向上加算の算定にかかる口腔機能向上サービスを受けている間である、または当該口腔機能向上サービスが終了した日の属する月である</t>
    <rPh sb="0" eb="2">
      <t>トウガイ</t>
    </rPh>
    <rPh sb="2" eb="5">
      <t>リヨウシャ</t>
    </rPh>
    <rPh sb="6" eb="8">
      <t>コウクウ</t>
    </rPh>
    <rPh sb="8" eb="10">
      <t>キノウ</t>
    </rPh>
    <rPh sb="10" eb="12">
      <t>コウジョウ</t>
    </rPh>
    <rPh sb="12" eb="14">
      <t>カサン</t>
    </rPh>
    <rPh sb="15" eb="17">
      <t>サンテイ</t>
    </rPh>
    <rPh sb="21" eb="23">
      <t>コウクウ</t>
    </rPh>
    <rPh sb="23" eb="25">
      <t>キノウ</t>
    </rPh>
    <rPh sb="25" eb="27">
      <t>コウジョウ</t>
    </rPh>
    <rPh sb="32" eb="33">
      <t>ウ</t>
    </rPh>
    <rPh sb="37" eb="38">
      <t>アイダ</t>
    </rPh>
    <rPh sb="45" eb="47">
      <t>トウガイ</t>
    </rPh>
    <rPh sb="47" eb="49">
      <t>コウクウ</t>
    </rPh>
    <rPh sb="49" eb="51">
      <t>キノウ</t>
    </rPh>
    <rPh sb="51" eb="53">
      <t>コウジョウ</t>
    </rPh>
    <rPh sb="58" eb="60">
      <t>シュウリョウ</t>
    </rPh>
    <rPh sb="62" eb="63">
      <t>ヒ</t>
    </rPh>
    <rPh sb="64" eb="65">
      <t>ゾク</t>
    </rPh>
    <rPh sb="67" eb="68">
      <t>ツキ</t>
    </rPh>
    <phoneticPr fontId="4"/>
  </si>
  <si>
    <t>口腔・栄養スクリーニング加算に基づく口腔スクリーニングまたは栄養スクリーニングの結果、栄養改善加算の算定にかかる栄養改善サービスまたは口腔機能向上加算の算定にかかる口腔機能向上サービスの提供が必要だと判断された場合は、口腔・栄養スクリーニング加算の算定月でも栄養改善加算または口腔機能向上加算を同時算定可</t>
    <rPh sb="0" eb="2">
      <t>コウクウ</t>
    </rPh>
    <rPh sb="3" eb="5">
      <t>エイヨウ</t>
    </rPh>
    <rPh sb="12" eb="14">
      <t>カサン</t>
    </rPh>
    <rPh sb="15" eb="16">
      <t>モト</t>
    </rPh>
    <rPh sb="18" eb="20">
      <t>コウクウ</t>
    </rPh>
    <rPh sb="30" eb="32">
      <t>エイヨウ</t>
    </rPh>
    <rPh sb="40" eb="42">
      <t>ケッカ</t>
    </rPh>
    <rPh sb="43" eb="45">
      <t>エイヨウ</t>
    </rPh>
    <rPh sb="45" eb="47">
      <t>カイゼン</t>
    </rPh>
    <rPh sb="47" eb="49">
      <t>カサン</t>
    </rPh>
    <rPh sb="50" eb="52">
      <t>サンテイ</t>
    </rPh>
    <rPh sb="56" eb="58">
      <t>エイヨウ</t>
    </rPh>
    <rPh sb="58" eb="60">
      <t>カイゼン</t>
    </rPh>
    <rPh sb="67" eb="69">
      <t>コウクウ</t>
    </rPh>
    <rPh sb="69" eb="71">
      <t>キノウ</t>
    </rPh>
    <rPh sb="71" eb="73">
      <t>コウジョウ</t>
    </rPh>
    <rPh sb="73" eb="75">
      <t>カサン</t>
    </rPh>
    <rPh sb="76" eb="78">
      <t>サンテイ</t>
    </rPh>
    <rPh sb="82" eb="84">
      <t>コウクウ</t>
    </rPh>
    <rPh sb="84" eb="86">
      <t>キノウ</t>
    </rPh>
    <rPh sb="86" eb="88">
      <t>コウジョウ</t>
    </rPh>
    <rPh sb="93" eb="95">
      <t>テイキョウ</t>
    </rPh>
    <rPh sb="96" eb="98">
      <t>ヒツヨウ</t>
    </rPh>
    <rPh sb="100" eb="102">
      <t>ハンダン</t>
    </rPh>
    <rPh sb="105" eb="107">
      <t>バアイ</t>
    </rPh>
    <rPh sb="109" eb="111">
      <t>コウクウ</t>
    </rPh>
    <rPh sb="112" eb="114">
      <t>エイヨウ</t>
    </rPh>
    <rPh sb="121" eb="123">
      <t>カサン</t>
    </rPh>
    <rPh sb="124" eb="126">
      <t>サンテイ</t>
    </rPh>
    <rPh sb="126" eb="127">
      <t>ヅキ</t>
    </rPh>
    <rPh sb="129" eb="131">
      <t>エイヨウ</t>
    </rPh>
    <rPh sb="131" eb="133">
      <t>カイゼン</t>
    </rPh>
    <rPh sb="133" eb="135">
      <t>カサン</t>
    </rPh>
    <rPh sb="138" eb="140">
      <t>コウクウ</t>
    </rPh>
    <rPh sb="140" eb="142">
      <t>キノウ</t>
    </rPh>
    <rPh sb="142" eb="144">
      <t>コウジョウ</t>
    </rPh>
    <rPh sb="144" eb="146">
      <t>カサン</t>
    </rPh>
    <rPh sb="147" eb="149">
      <t>ドウジ</t>
    </rPh>
    <rPh sb="149" eb="151">
      <t>サンテイ</t>
    </rPh>
    <phoneticPr fontId="6"/>
  </si>
  <si>
    <t>事例あり</t>
    <rPh sb="0" eb="2">
      <t>ジレイ</t>
    </rPh>
    <phoneticPr fontId="4"/>
  </si>
  <si>
    <t>利用者ごとに、口腔スクリーニングまたは栄養スクリーニングの一方を実施
※確認項目は関しては、上記の口腔・栄養スクリーニング加算（Ⅰ）の項目を参照</t>
    <rPh sb="0" eb="3">
      <t>リヨウシャ</t>
    </rPh>
    <rPh sb="7" eb="9">
      <t>コウクウ</t>
    </rPh>
    <rPh sb="19" eb="21">
      <t>エイヨウ</t>
    </rPh>
    <rPh sb="29" eb="31">
      <t>イッポウ</t>
    </rPh>
    <rPh sb="32" eb="34">
      <t>ジッシ</t>
    </rPh>
    <rPh sb="36" eb="38">
      <t>カクニン</t>
    </rPh>
    <rPh sb="38" eb="40">
      <t>コウモク</t>
    </rPh>
    <rPh sb="41" eb="42">
      <t>カン</t>
    </rPh>
    <rPh sb="46" eb="48">
      <t>ジョウキ</t>
    </rPh>
    <rPh sb="49" eb="51">
      <t>コウクウ</t>
    </rPh>
    <rPh sb="52" eb="54">
      <t>エイヨウ</t>
    </rPh>
    <rPh sb="61" eb="63">
      <t>カサン</t>
    </rPh>
    <rPh sb="67" eb="69">
      <t>コウモク</t>
    </rPh>
    <rPh sb="70" eb="72">
      <t>サンショウ</t>
    </rPh>
    <phoneticPr fontId="4"/>
  </si>
  <si>
    <t>次の２点のいずれかに適合している</t>
    <rPh sb="0" eb="1">
      <t>ツギ</t>
    </rPh>
    <rPh sb="3" eb="4">
      <t>テン</t>
    </rPh>
    <rPh sb="10" eb="12">
      <t>テキゴウ</t>
    </rPh>
    <phoneticPr fontId="4"/>
  </si>
  <si>
    <t>１　利用者開始時および利用中の６月ごとに利用者の口腔の健康状態について確認を行い、当該利用者の口腔の健康状態に関する情報を当該利用者を担当する介護支援専門員に提供している</t>
    <rPh sb="2" eb="5">
      <t>リヨウシャ</t>
    </rPh>
    <rPh sb="5" eb="7">
      <t>カイシ</t>
    </rPh>
    <rPh sb="7" eb="8">
      <t>ジ</t>
    </rPh>
    <rPh sb="11" eb="14">
      <t>リヨウチュウ</t>
    </rPh>
    <rPh sb="16" eb="17">
      <t>ツキ</t>
    </rPh>
    <rPh sb="20" eb="23">
      <t>リヨウシャ</t>
    </rPh>
    <rPh sb="24" eb="26">
      <t>コウクウ</t>
    </rPh>
    <rPh sb="27" eb="29">
      <t>ケンコウ</t>
    </rPh>
    <rPh sb="29" eb="31">
      <t>ジョウタイ</t>
    </rPh>
    <rPh sb="35" eb="37">
      <t>カクニン</t>
    </rPh>
    <rPh sb="38" eb="39">
      <t>オコナ</t>
    </rPh>
    <rPh sb="41" eb="43">
      <t>トウガイ</t>
    </rPh>
    <rPh sb="43" eb="46">
      <t>リヨウシャ</t>
    </rPh>
    <rPh sb="47" eb="49">
      <t>コウクウ</t>
    </rPh>
    <rPh sb="50" eb="52">
      <t>ケンコウ</t>
    </rPh>
    <rPh sb="52" eb="54">
      <t>ジョウタイ</t>
    </rPh>
    <rPh sb="55" eb="56">
      <t>カン</t>
    </rPh>
    <rPh sb="58" eb="60">
      <t>ジョウホウ</t>
    </rPh>
    <rPh sb="61" eb="63">
      <t>トウガイ</t>
    </rPh>
    <rPh sb="63" eb="66">
      <t>リヨウシャ</t>
    </rPh>
    <rPh sb="67" eb="69">
      <t>タントウ</t>
    </rPh>
    <rPh sb="71" eb="73">
      <t>カイゴ</t>
    </rPh>
    <rPh sb="73" eb="75">
      <t>シエン</t>
    </rPh>
    <rPh sb="75" eb="78">
      <t>センモンイン</t>
    </rPh>
    <rPh sb="79" eb="81">
      <t>テイキョウ</t>
    </rPh>
    <phoneticPr fontId="4"/>
  </si>
  <si>
    <t>２　利用開始時および利用中６月ごとに利用者の栄養状態について確認を行い、当該利用者の栄養状態に関する情報を当該利用者を担当する介護支援専門員に提供している</t>
  </si>
  <si>
    <t>１に適合している場合、次の要件が満たされている</t>
    <rPh sb="2" eb="4">
      <t>テキゴウ</t>
    </rPh>
    <rPh sb="8" eb="10">
      <t>バアイ</t>
    </rPh>
    <rPh sb="11" eb="12">
      <t>ツギ</t>
    </rPh>
    <rPh sb="13" eb="15">
      <t>ヨウケン</t>
    </rPh>
    <rPh sb="16" eb="17">
      <t>ミ</t>
    </rPh>
    <phoneticPr fontId="4"/>
  </si>
  <si>
    <t>算定日が属する月が、栄養アセスメント加算を算定しているまたは当該利用者が栄養改善加算の算定にかかる栄養改善サービスを受けている間である、もしくは当該栄養改善サービスが終了した日の属する月である</t>
    <rPh sb="0" eb="2">
      <t>サンテイ</t>
    </rPh>
    <rPh sb="2" eb="3">
      <t>ビ</t>
    </rPh>
    <rPh sb="4" eb="5">
      <t>ゾク</t>
    </rPh>
    <rPh sb="7" eb="8">
      <t>ツキ</t>
    </rPh>
    <rPh sb="10" eb="12">
      <t>エイヨウ</t>
    </rPh>
    <rPh sb="18" eb="20">
      <t>カサン</t>
    </rPh>
    <rPh sb="21" eb="23">
      <t>サンテイ</t>
    </rPh>
    <rPh sb="30" eb="32">
      <t>トウガイ</t>
    </rPh>
    <rPh sb="32" eb="35">
      <t>リヨウシャ</t>
    </rPh>
    <rPh sb="36" eb="38">
      <t>エイヨウ</t>
    </rPh>
    <rPh sb="38" eb="40">
      <t>カイゼン</t>
    </rPh>
    <rPh sb="40" eb="42">
      <t>カサン</t>
    </rPh>
    <rPh sb="43" eb="45">
      <t>サンテイ</t>
    </rPh>
    <rPh sb="49" eb="51">
      <t>エイヨウ</t>
    </rPh>
    <rPh sb="51" eb="53">
      <t>カイゼン</t>
    </rPh>
    <rPh sb="58" eb="59">
      <t>ウ</t>
    </rPh>
    <rPh sb="63" eb="64">
      <t>アイダ</t>
    </rPh>
    <rPh sb="72" eb="74">
      <t>トウガイ</t>
    </rPh>
    <rPh sb="74" eb="76">
      <t>エイヨウ</t>
    </rPh>
    <rPh sb="76" eb="78">
      <t>カイゼン</t>
    </rPh>
    <rPh sb="83" eb="85">
      <t>シュウリョウ</t>
    </rPh>
    <rPh sb="87" eb="88">
      <t>ヒ</t>
    </rPh>
    <rPh sb="89" eb="90">
      <t>ゾク</t>
    </rPh>
    <rPh sb="92" eb="93">
      <t>ツキ</t>
    </rPh>
    <phoneticPr fontId="4"/>
  </si>
  <si>
    <t>該当</t>
    <rPh sb="0" eb="2">
      <t>ガイトウ</t>
    </rPh>
    <phoneticPr fontId="4"/>
  </si>
  <si>
    <t>算定日が属する月が、当該利用者が口腔機能向上加算の算定にかかる口腔機能向上サービスを受けている間および当該口腔機能向上サービスが終了した日の属する月ではない</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31" eb="33">
      <t>コウクウ</t>
    </rPh>
    <rPh sb="33" eb="35">
      <t>キノウ</t>
    </rPh>
    <rPh sb="35" eb="37">
      <t>コウジョウ</t>
    </rPh>
    <rPh sb="42" eb="43">
      <t>ウ</t>
    </rPh>
    <rPh sb="47" eb="48">
      <t>アイダ</t>
    </rPh>
    <rPh sb="51" eb="53">
      <t>トウガイ</t>
    </rPh>
    <rPh sb="53" eb="55">
      <t>コウクウ</t>
    </rPh>
    <rPh sb="55" eb="57">
      <t>キノウ</t>
    </rPh>
    <rPh sb="57" eb="59">
      <t>コウジョウ</t>
    </rPh>
    <rPh sb="64" eb="66">
      <t>シュウリョウ</t>
    </rPh>
    <rPh sb="68" eb="69">
      <t>ヒ</t>
    </rPh>
    <rPh sb="70" eb="71">
      <t>ゾク</t>
    </rPh>
    <rPh sb="73" eb="74">
      <t>ツキ</t>
    </rPh>
    <phoneticPr fontId="4"/>
  </si>
  <si>
    <t>２に適合している場合、次の要件が満たされている</t>
    <rPh sb="2" eb="4">
      <t>テキゴウ</t>
    </rPh>
    <rPh sb="8" eb="10">
      <t>バアイ</t>
    </rPh>
    <rPh sb="11" eb="12">
      <t>ツギ</t>
    </rPh>
    <rPh sb="13" eb="15">
      <t>ヨウケン</t>
    </rPh>
    <rPh sb="16" eb="17">
      <t>ミ</t>
    </rPh>
    <phoneticPr fontId="4"/>
  </si>
  <si>
    <t>算定日が属する月が、栄養アセスメント加算を算定していない、かつ、当該利用者が栄養改善加算の算定にかかる栄養改善サービスを受けている間または当該栄養改善サービスが終了した日の属する月ではない</t>
    <rPh sb="0" eb="2">
      <t>サンテイ</t>
    </rPh>
    <rPh sb="2" eb="3">
      <t>ビ</t>
    </rPh>
    <rPh sb="4" eb="5">
      <t>ゾク</t>
    </rPh>
    <rPh sb="7" eb="8">
      <t>ツキ</t>
    </rPh>
    <rPh sb="10" eb="12">
      <t>エイヨウ</t>
    </rPh>
    <rPh sb="18" eb="20">
      <t>カサン</t>
    </rPh>
    <rPh sb="21" eb="23">
      <t>サンテイ</t>
    </rPh>
    <rPh sb="32" eb="34">
      <t>トウガイ</t>
    </rPh>
    <rPh sb="34" eb="37">
      <t>リヨウシャ</t>
    </rPh>
    <rPh sb="38" eb="40">
      <t>エイヨウ</t>
    </rPh>
    <rPh sb="40" eb="42">
      <t>カイゼン</t>
    </rPh>
    <rPh sb="42" eb="44">
      <t>カサン</t>
    </rPh>
    <rPh sb="45" eb="47">
      <t>サンテイ</t>
    </rPh>
    <rPh sb="51" eb="53">
      <t>エイヨウ</t>
    </rPh>
    <rPh sb="53" eb="55">
      <t>カイゼン</t>
    </rPh>
    <rPh sb="60" eb="61">
      <t>ウ</t>
    </rPh>
    <rPh sb="65" eb="66">
      <t>アイダ</t>
    </rPh>
    <rPh sb="69" eb="71">
      <t>トウガイ</t>
    </rPh>
    <rPh sb="71" eb="73">
      <t>エイヨウ</t>
    </rPh>
    <rPh sb="73" eb="75">
      <t>カイゼン</t>
    </rPh>
    <rPh sb="80" eb="82">
      <t>シュウリョウ</t>
    </rPh>
    <rPh sb="84" eb="85">
      <t>ヒ</t>
    </rPh>
    <rPh sb="86" eb="87">
      <t>ゾク</t>
    </rPh>
    <rPh sb="89" eb="90">
      <t>ツキ</t>
    </rPh>
    <phoneticPr fontId="4"/>
  </si>
  <si>
    <t>算定日が属する月が、当該利用者が口腔機能向上加算の算定にかかる口腔機能向上サービスを受けている間および当該口腔機能向上サービスが終了した日の属する月である</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31" eb="33">
      <t>コウクウ</t>
    </rPh>
    <rPh sb="33" eb="35">
      <t>キノウ</t>
    </rPh>
    <rPh sb="35" eb="37">
      <t>コウジョウ</t>
    </rPh>
    <rPh sb="42" eb="43">
      <t>ウ</t>
    </rPh>
    <rPh sb="47" eb="48">
      <t>アイダ</t>
    </rPh>
    <rPh sb="51" eb="53">
      <t>トウガイ</t>
    </rPh>
    <rPh sb="53" eb="55">
      <t>コウクウ</t>
    </rPh>
    <rPh sb="55" eb="57">
      <t>キノウ</t>
    </rPh>
    <rPh sb="57" eb="59">
      <t>コウジョウ</t>
    </rPh>
    <rPh sb="64" eb="66">
      <t>シュウリョウ</t>
    </rPh>
    <rPh sb="68" eb="69">
      <t>ヒ</t>
    </rPh>
    <rPh sb="70" eb="71">
      <t>ゾク</t>
    </rPh>
    <rPh sb="73" eb="74">
      <t>ツキ</t>
    </rPh>
    <phoneticPr fontId="4"/>
  </si>
  <si>
    <t>・認定調査票における嚥下、食事摂取、口腔清潔の３項目のいずれかの項目において「１」以外に該当している</t>
    <rPh sb="1" eb="3">
      <t>ニンテイ</t>
    </rPh>
    <rPh sb="3" eb="5">
      <t>チョウサ</t>
    </rPh>
    <rPh sb="5" eb="6">
      <t>ヒョウ</t>
    </rPh>
    <rPh sb="10" eb="12">
      <t>エンゲ</t>
    </rPh>
    <rPh sb="13" eb="15">
      <t>ショクジ</t>
    </rPh>
    <rPh sb="15" eb="17">
      <t>セッシュ</t>
    </rPh>
    <rPh sb="18" eb="20">
      <t>コウクウ</t>
    </rPh>
    <rPh sb="20" eb="22">
      <t>セイケツ</t>
    </rPh>
    <rPh sb="24" eb="26">
      <t>コウモク</t>
    </rPh>
    <rPh sb="32" eb="34">
      <t>コウモク</t>
    </rPh>
    <rPh sb="41" eb="43">
      <t>イガイ</t>
    </rPh>
    <rPh sb="44" eb="46">
      <t>ガイトウ</t>
    </rPh>
    <phoneticPr fontId="6"/>
  </si>
  <si>
    <t>・基本チェックリストの口腔機能に関連する(13),(14),(15)の３項目のうち、２項目以上が「１」に該当している</t>
    <rPh sb="1" eb="3">
      <t>キホン</t>
    </rPh>
    <rPh sb="11" eb="13">
      <t>コウクウ</t>
    </rPh>
    <rPh sb="13" eb="15">
      <t>キノウ</t>
    </rPh>
    <rPh sb="16" eb="18">
      <t>カンレン</t>
    </rPh>
    <rPh sb="36" eb="38">
      <t>コウモク</t>
    </rPh>
    <rPh sb="43" eb="45">
      <t>コウモク</t>
    </rPh>
    <rPh sb="45" eb="47">
      <t>イジョウ</t>
    </rPh>
    <rPh sb="52" eb="54">
      <t>ガイトウ</t>
    </rPh>
    <phoneticPr fontId="6"/>
  </si>
  <si>
    <t>・その他口腔機能の低下しているまたはそのおそれのある者</t>
    <rPh sb="3" eb="4">
      <t>ホカ</t>
    </rPh>
    <rPh sb="4" eb="6">
      <t>コウクウ</t>
    </rPh>
    <rPh sb="6" eb="8">
      <t>キノウ</t>
    </rPh>
    <rPh sb="9" eb="11">
      <t>テイカ</t>
    </rPh>
    <rPh sb="26" eb="27">
      <t>モノ</t>
    </rPh>
    <phoneticPr fontId="6"/>
  </si>
  <si>
    <t>□</t>
    <phoneticPr fontId="6"/>
  </si>
  <si>
    <t>該当</t>
    <phoneticPr fontId="6"/>
  </si>
  <si>
    <t>(13)半年前に比べて固いものが食べにくくなりましたか
(14)お茶や汁物等でむせることがありますか
(15)口の渇きが気になりますか</t>
    <phoneticPr fontId="6"/>
  </si>
  <si>
    <t>利用者ごとの口腔機能を、利用開始時に把握している</t>
    <rPh sb="0" eb="3">
      <t>リヨウシャ</t>
    </rPh>
    <rPh sb="6" eb="8">
      <t>コウクウ</t>
    </rPh>
    <rPh sb="8" eb="10">
      <t>キノウ</t>
    </rPh>
    <rPh sb="12" eb="14">
      <t>リヨウ</t>
    </rPh>
    <rPh sb="14" eb="16">
      <t>カイシ</t>
    </rPh>
    <rPh sb="16" eb="17">
      <t>ジ</t>
    </rPh>
    <rPh sb="18" eb="20">
      <t>ハアク</t>
    </rPh>
    <phoneticPr fontId="6"/>
  </si>
  <si>
    <t>している</t>
    <phoneticPr fontId="6"/>
  </si>
  <si>
    <t>当該加算は、以下３点のいずれかに該当し、口腔機能向上サービスの提供が必要と認められる利用者に算定している</t>
    <rPh sb="0" eb="2">
      <t>トウガイ</t>
    </rPh>
    <rPh sb="2" eb="4">
      <t>カサン</t>
    </rPh>
    <rPh sb="6" eb="8">
      <t>イカ</t>
    </rPh>
    <rPh sb="9" eb="10">
      <t>テン</t>
    </rPh>
    <rPh sb="16" eb="18">
      <t>ガイトウ</t>
    </rPh>
    <rPh sb="20" eb="22">
      <t>コウクウ</t>
    </rPh>
    <rPh sb="22" eb="24">
      <t>キノウ</t>
    </rPh>
    <rPh sb="24" eb="26">
      <t>コウジョウ</t>
    </rPh>
    <rPh sb="31" eb="33">
      <t>テイキョウ</t>
    </rPh>
    <rPh sb="34" eb="36">
      <t>ヒツヨウ</t>
    </rPh>
    <rPh sb="37" eb="38">
      <t>ミト</t>
    </rPh>
    <rPh sb="42" eb="45">
      <t>リヨウシャ</t>
    </rPh>
    <rPh sb="46" eb="48">
      <t>サンテイ</t>
    </rPh>
    <phoneticPr fontId="6"/>
  </si>
  <si>
    <t>利用者またはその家族に対する計画の説明及び同意</t>
    <rPh sb="8" eb="10">
      <t>カゾク</t>
    </rPh>
    <phoneticPr fontId="6"/>
  </si>
  <si>
    <t>口腔機能改善管理指導計画に実施上の問題があれば直ちに当該計画を修正している</t>
    <rPh sb="0" eb="2">
      <t>コウクウ</t>
    </rPh>
    <rPh sb="2" eb="4">
      <t>キノウ</t>
    </rPh>
    <rPh sb="4" eb="6">
      <t>カイゼン</t>
    </rPh>
    <rPh sb="6" eb="8">
      <t>カンリ</t>
    </rPh>
    <rPh sb="8" eb="10">
      <t>シドウ</t>
    </rPh>
    <rPh sb="10" eb="12">
      <t>ケイカク</t>
    </rPh>
    <rPh sb="13" eb="15">
      <t>ジッシ</t>
    </rPh>
    <rPh sb="15" eb="16">
      <t>ジョウ</t>
    </rPh>
    <rPh sb="17" eb="19">
      <t>モンダイ</t>
    </rPh>
    <rPh sb="23" eb="24">
      <t>タダ</t>
    </rPh>
    <rPh sb="26" eb="28">
      <t>トウガイ</t>
    </rPh>
    <rPh sb="28" eb="30">
      <t>ケイカク</t>
    </rPh>
    <rPh sb="31" eb="33">
      <t>シュウセイ</t>
    </rPh>
    <phoneticPr fontId="6"/>
  </si>
  <si>
    <t>利用者毎の計画の進捗状況を定期的に評価し、その結果について、介護支援専門員や医師、歯科医師への情報提供をしている</t>
    <rPh sb="23" eb="25">
      <t>ケッカ</t>
    </rPh>
    <rPh sb="30" eb="32">
      <t>カイゴ</t>
    </rPh>
    <rPh sb="32" eb="34">
      <t>シエン</t>
    </rPh>
    <rPh sb="34" eb="37">
      <t>センモンイン</t>
    </rPh>
    <rPh sb="38" eb="40">
      <t>イシ</t>
    </rPh>
    <rPh sb="41" eb="43">
      <t>シカ</t>
    </rPh>
    <rPh sb="43" eb="45">
      <t>イシ</t>
    </rPh>
    <phoneticPr fontId="6"/>
  </si>
  <si>
    <t>おおむね3月ごとの評価の結果、以下２点のいずれかに該当する者であって、継続的に言語聴覚士等がサービス提供を行うことにより、口腔機能の向上または維持の効果が期待できると認められるものについては、継続的に口腔機能向上サービスを提供できる</t>
    <rPh sb="5" eb="6">
      <t>ツキ</t>
    </rPh>
    <rPh sb="9" eb="11">
      <t>ヒョウカ</t>
    </rPh>
    <rPh sb="12" eb="14">
      <t>ケッカ</t>
    </rPh>
    <rPh sb="15" eb="17">
      <t>イカ</t>
    </rPh>
    <rPh sb="18" eb="19">
      <t>テン</t>
    </rPh>
    <rPh sb="25" eb="27">
      <t>ガイトウ</t>
    </rPh>
    <rPh sb="29" eb="30">
      <t>モノ</t>
    </rPh>
    <rPh sb="35" eb="38">
      <t>ケイゾクテキ</t>
    </rPh>
    <rPh sb="39" eb="44">
      <t>ゲンゴチョウカクシ</t>
    </rPh>
    <rPh sb="44" eb="45">
      <t>トウ</t>
    </rPh>
    <rPh sb="50" eb="52">
      <t>テイキョウ</t>
    </rPh>
    <rPh sb="53" eb="54">
      <t>オコナ</t>
    </rPh>
    <rPh sb="61" eb="63">
      <t>コウクウ</t>
    </rPh>
    <rPh sb="63" eb="65">
      <t>キノウ</t>
    </rPh>
    <rPh sb="66" eb="68">
      <t>コウジョウ</t>
    </rPh>
    <rPh sb="71" eb="73">
      <t>イジ</t>
    </rPh>
    <rPh sb="74" eb="76">
      <t>コウカ</t>
    </rPh>
    <rPh sb="77" eb="79">
      <t>キタイ</t>
    </rPh>
    <rPh sb="83" eb="84">
      <t>ミト</t>
    </rPh>
    <rPh sb="96" eb="99">
      <t>ケイゾクテキ</t>
    </rPh>
    <rPh sb="100" eb="102">
      <t>コウクウ</t>
    </rPh>
    <rPh sb="102" eb="104">
      <t>キノウ</t>
    </rPh>
    <rPh sb="104" eb="106">
      <t>コウジョウ</t>
    </rPh>
    <rPh sb="111" eb="113">
      <t>テイキョウ</t>
    </rPh>
    <phoneticPr fontId="6"/>
  </si>
  <si>
    <t>・口腔清潔、唾液分泌、咀嚼、嚥下、食事摂取等の口腔機能の低下が認められる状態</t>
    <rPh sb="1" eb="3">
      <t>コウクウ</t>
    </rPh>
    <rPh sb="3" eb="5">
      <t>セイケツ</t>
    </rPh>
    <rPh sb="6" eb="8">
      <t>ダエキ</t>
    </rPh>
    <rPh sb="8" eb="10">
      <t>ブンピツ</t>
    </rPh>
    <rPh sb="11" eb="13">
      <t>ソシャク</t>
    </rPh>
    <rPh sb="14" eb="16">
      <t>エンゲ</t>
    </rPh>
    <rPh sb="17" eb="19">
      <t>ショクジ</t>
    </rPh>
    <rPh sb="19" eb="21">
      <t>セッシュ</t>
    </rPh>
    <rPh sb="21" eb="22">
      <t>トウ</t>
    </rPh>
    <rPh sb="23" eb="25">
      <t>コウクウ</t>
    </rPh>
    <rPh sb="25" eb="27">
      <t>キノウ</t>
    </rPh>
    <rPh sb="28" eb="30">
      <t>テイカ</t>
    </rPh>
    <rPh sb="31" eb="32">
      <t>ミト</t>
    </rPh>
    <rPh sb="36" eb="38">
      <t>ジョウタイ</t>
    </rPh>
    <phoneticPr fontId="6"/>
  </si>
  <si>
    <t>・当該サービスを継続しないことにより、口腔機能が低下するおそれがある</t>
    <rPh sb="1" eb="3">
      <t>トウガイ</t>
    </rPh>
    <rPh sb="8" eb="10">
      <t>ケイゾク</t>
    </rPh>
    <rPh sb="19" eb="21">
      <t>コウクウ</t>
    </rPh>
    <rPh sb="21" eb="23">
      <t>キノウ</t>
    </rPh>
    <rPh sb="24" eb="26">
      <t>テイカ</t>
    </rPh>
    <phoneticPr fontId="6"/>
  </si>
  <si>
    <t>口腔機能向上加算(Ⅰ)の算定用件をすべて満たしている</t>
    <rPh sb="0" eb="2">
      <t>コウクウ</t>
    </rPh>
    <rPh sb="2" eb="4">
      <t>キノウ</t>
    </rPh>
    <rPh sb="4" eb="6">
      <t>コウジョウ</t>
    </rPh>
    <rPh sb="6" eb="8">
      <t>カサン</t>
    </rPh>
    <rPh sb="12" eb="14">
      <t>サンテイ</t>
    </rPh>
    <rPh sb="14" eb="16">
      <t>ヨウケン</t>
    </rPh>
    <rPh sb="20" eb="21">
      <t>ミ</t>
    </rPh>
    <phoneticPr fontId="6"/>
  </si>
  <si>
    <t>利用者ごとの口腔機能改善管理指導計画等の内容等の情報を厚生労働省に提出し(提出については科学的介護情報システム【LIFE】を用いる)、口腔機能向上サービスの実施にあたって、当該情報その他口腔衛生の管理の適切かつ有効な実施のために必要な情報を活用すること</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テイシュツ</t>
    </rPh>
    <rPh sb="44" eb="47">
      <t>カガクテキ</t>
    </rPh>
    <rPh sb="47" eb="49">
      <t>カイゴ</t>
    </rPh>
    <rPh sb="49" eb="51">
      <t>ジョウホウ</t>
    </rPh>
    <rPh sb="62" eb="63">
      <t>モチ</t>
    </rPh>
    <rPh sb="67" eb="69">
      <t>コウクウ</t>
    </rPh>
    <rPh sb="69" eb="71">
      <t>キノウ</t>
    </rPh>
    <rPh sb="71" eb="73">
      <t>コウジョウ</t>
    </rPh>
    <rPh sb="78" eb="80">
      <t>ジッシ</t>
    </rPh>
    <rPh sb="86" eb="88">
      <t>トウガイ</t>
    </rPh>
    <rPh sb="88" eb="90">
      <t>ジョウホウ</t>
    </rPh>
    <rPh sb="92" eb="93">
      <t>ホカ</t>
    </rPh>
    <rPh sb="93" eb="95">
      <t>コウクウ</t>
    </rPh>
    <rPh sb="95" eb="97">
      <t>エイセイ</t>
    </rPh>
    <rPh sb="98" eb="100">
      <t>カンリ</t>
    </rPh>
    <rPh sb="101" eb="103">
      <t>テキセツ</t>
    </rPh>
    <rPh sb="105" eb="107">
      <t>ユウコウ</t>
    </rPh>
    <rPh sb="108" eb="110">
      <t>ジッシ</t>
    </rPh>
    <rPh sb="114" eb="116">
      <t>ヒツヨウ</t>
    </rPh>
    <rPh sb="117" eb="119">
      <t>ジョウホウ</t>
    </rPh>
    <rPh sb="120" eb="122">
      <t>カツヨウ</t>
    </rPh>
    <phoneticPr fontId="6"/>
  </si>
  <si>
    <t>利用開始時および利用中６月ごとに利用者の口腔の健康状態について確認を行い、当該利用者の口腔の健康状態に関する情報を当該利用者を担当する介護支援専門員に提供している</t>
    <rPh sb="0" eb="2">
      <t>リヨウ</t>
    </rPh>
    <rPh sb="2" eb="4">
      <t>カイシ</t>
    </rPh>
    <rPh sb="4" eb="5">
      <t>ジ</t>
    </rPh>
    <rPh sb="8" eb="11">
      <t>リヨウチュウ</t>
    </rPh>
    <rPh sb="12" eb="13">
      <t>ツキ</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タントウ</t>
    </rPh>
    <rPh sb="67" eb="69">
      <t>カイゴ</t>
    </rPh>
    <rPh sb="69" eb="71">
      <t>シエン</t>
    </rPh>
    <rPh sb="71" eb="74">
      <t>センモンイン</t>
    </rPh>
    <rPh sb="75" eb="77">
      <t>テイキョウ</t>
    </rPh>
    <phoneticPr fontId="4"/>
  </si>
  <si>
    <t>５　前12月間に法令違反し、罰金以上の刑</t>
    <rPh sb="14" eb="16">
      <t>バッキン</t>
    </rPh>
    <rPh sb="16" eb="18">
      <t>イジョウ</t>
    </rPh>
    <rPh sb="19" eb="20">
      <t>ケイ</t>
    </rPh>
    <phoneticPr fontId="4"/>
  </si>
  <si>
    <t>※７の要件に関して具体的な実施方法等については以下のキャリアパス要件を参考に実施</t>
    <rPh sb="3" eb="5">
      <t>ヨウケン</t>
    </rPh>
    <rPh sb="6" eb="7">
      <t>カン</t>
    </rPh>
    <rPh sb="9" eb="12">
      <t>グタイテキ</t>
    </rPh>
    <rPh sb="13" eb="15">
      <t>ジッシ</t>
    </rPh>
    <rPh sb="15" eb="17">
      <t>ホウホウ</t>
    </rPh>
    <rPh sb="17" eb="18">
      <t>トウ</t>
    </rPh>
    <rPh sb="23" eb="25">
      <t>イカ</t>
    </rPh>
    <rPh sb="32" eb="34">
      <t>ヨウケン</t>
    </rPh>
    <rPh sb="35" eb="37">
      <t>サンコウ</t>
    </rPh>
    <rPh sb="38" eb="40">
      <t>ジッシ</t>
    </rPh>
    <phoneticPr fontId="5"/>
  </si>
  <si>
    <t>キャリアパス要件Ⅰ</t>
    <rPh sb="6" eb="8">
      <t>ヨウケン</t>
    </rPh>
    <phoneticPr fontId="5"/>
  </si>
  <si>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5"/>
  </si>
  <si>
    <t>□</t>
    <phoneticPr fontId="5"/>
  </si>
  <si>
    <t>あり</t>
    <phoneticPr fontId="5"/>
  </si>
  <si>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1">
      <t>リンジテキ</t>
    </rPh>
    <rPh sb="32" eb="34">
      <t>シハラ</t>
    </rPh>
    <rPh sb="40" eb="41">
      <t>ノゾ</t>
    </rPh>
    <rPh sb="47" eb="48">
      <t>サダ</t>
    </rPh>
    <phoneticPr fontId="5"/>
  </si>
  <si>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5"/>
  </si>
  <si>
    <t>キャリアパス要件Ⅱ</t>
    <rPh sb="6" eb="8">
      <t>ヨウケン</t>
    </rPh>
    <phoneticPr fontId="5"/>
  </si>
  <si>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5" eb="167">
      <t>ショクイン</t>
    </rPh>
    <rPh sb="168" eb="170">
      <t>ノウリョク</t>
    </rPh>
    <rPh sb="170" eb="172">
      <t>ヒョウカ</t>
    </rPh>
    <rPh sb="173" eb="174">
      <t>オコナ</t>
    </rPh>
    <rPh sb="179" eb="181">
      <t>シカク</t>
    </rPh>
    <rPh sb="181" eb="183">
      <t>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5"/>
  </si>
  <si>
    <t>・内容について全ての介護職員に周知している</t>
    <rPh sb="1" eb="3">
      <t>ナイヨウ</t>
    </rPh>
    <rPh sb="7" eb="8">
      <t>スベ</t>
    </rPh>
    <rPh sb="10" eb="12">
      <t>カイゴ</t>
    </rPh>
    <rPh sb="12" eb="14">
      <t>ショクイン</t>
    </rPh>
    <rPh sb="15" eb="17">
      <t>シュウチ</t>
    </rPh>
    <phoneticPr fontId="5"/>
  </si>
  <si>
    <t>キャリアパス要件Ⅲ</t>
    <rPh sb="6" eb="8">
      <t>ヨウケン</t>
    </rPh>
    <phoneticPr fontId="5"/>
  </si>
  <si>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5"/>
  </si>
  <si>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5"/>
  </si>
  <si>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5">
      <t>カイゴフクシシ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5"/>
  </si>
  <si>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5"/>
  </si>
  <si>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5"/>
  </si>
  <si>
    <t>改善計画書</t>
    <phoneticPr fontId="5"/>
  </si>
  <si>
    <t>２　改善計画書の作成、周知、県に届出</t>
    <rPh sb="14" eb="15">
      <t>ケン</t>
    </rPh>
    <phoneticPr fontId="3"/>
  </si>
  <si>
    <t>４　事業年度ごとに処遇改善に関する実績を県に報告</t>
    <rPh sb="2" eb="4">
      <t>ジギョウ</t>
    </rPh>
    <rPh sb="4" eb="6">
      <t>ネンド</t>
    </rPh>
    <rPh sb="20" eb="21">
      <t>ケン</t>
    </rPh>
    <phoneticPr fontId="3"/>
  </si>
  <si>
    <t>２　改善計画書の作成、周知、県に届出</t>
    <rPh sb="14" eb="15">
      <t>ケン</t>
    </rPh>
    <phoneticPr fontId="4"/>
  </si>
  <si>
    <t>４　事業年度ごとに処遇改善に関する実績を県に報告</t>
    <rPh sb="2" eb="4">
      <t>ジギョウ</t>
    </rPh>
    <rPh sb="4" eb="6">
      <t>ネンド</t>
    </rPh>
    <rPh sb="20" eb="21">
      <t>ケン</t>
    </rPh>
    <phoneticPr fontId="4"/>
  </si>
  <si>
    <t>【法令】
・労働基準法
・労働者災害補償保険法
・最低賃金法
・労働安全衛生法
・雇用保険法
・その他労働に関する法令</t>
    <phoneticPr fontId="6"/>
  </si>
  <si>
    <t>【法令】
・労働基準法
・労働者災害補償保険法
・最低賃金法
・労働安全衛生法
・雇用保険法
・その他労働に関する法令</t>
    <rPh sb="1" eb="3">
      <t>ホウレイ</t>
    </rPh>
    <rPh sb="6" eb="8">
      <t>ロウドウ</t>
    </rPh>
    <rPh sb="8" eb="11">
      <t>キジュンホウ</t>
    </rPh>
    <rPh sb="13" eb="16">
      <t>ロウドウシャ</t>
    </rPh>
    <rPh sb="16" eb="18">
      <t>サイガイ</t>
    </rPh>
    <rPh sb="18" eb="20">
      <t>ホショウ</t>
    </rPh>
    <rPh sb="20" eb="23">
      <t>ホケンホウ</t>
    </rPh>
    <rPh sb="25" eb="27">
      <t>サイテイ</t>
    </rPh>
    <rPh sb="27" eb="29">
      <t>チンギン</t>
    </rPh>
    <rPh sb="29" eb="30">
      <t>ホウ</t>
    </rPh>
    <rPh sb="32" eb="34">
      <t>ロウドウ</t>
    </rPh>
    <rPh sb="34" eb="36">
      <t>アンゼン</t>
    </rPh>
    <rPh sb="36" eb="39">
      <t>エイセイホウ</t>
    </rPh>
    <rPh sb="41" eb="43">
      <t>コヨウ</t>
    </rPh>
    <rPh sb="43" eb="46">
      <t>ホケンホウ</t>
    </rPh>
    <rPh sb="50" eb="51">
      <t>ホカ</t>
    </rPh>
    <rPh sb="51" eb="53">
      <t>ロウドウ</t>
    </rPh>
    <rPh sb="54" eb="55">
      <t>カン</t>
    </rPh>
    <rPh sb="57" eb="59">
      <t>ホウレイ</t>
    </rPh>
    <phoneticPr fontId="4"/>
  </si>
  <si>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6"/>
  </si>
  <si>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6"/>
  </si>
  <si>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6"/>
  </si>
  <si>
    <t>この様式で作成した事前提出資料と併せて下記①～③の資料を事前に提出してください。</t>
    <phoneticPr fontId="6"/>
  </si>
  <si>
    <t>※【記載例】・【記入方法】を確認した後に資料作成してください。</t>
    <rPh sb="2" eb="5">
      <t>キサイレイ</t>
    </rPh>
    <rPh sb="8" eb="12">
      <t>キニュウホウホウ</t>
    </rPh>
    <rPh sb="14" eb="16">
      <t>カクニン</t>
    </rPh>
    <rPh sb="18" eb="19">
      <t>ゴ</t>
    </rPh>
    <rPh sb="20" eb="24">
      <t>シリョウサクセイ</t>
    </rPh>
    <phoneticPr fontId="5"/>
  </si>
  <si>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Ph sb="7" eb="9">
      <t>シュウチ</t>
    </rPh>
    <rPh sb="9" eb="11">
      <t>ホウホウ</t>
    </rPh>
    <rPh sb="12" eb="15">
      <t>グタイテキ</t>
    </rPh>
    <rPh sb="16" eb="18">
      <t>キニュウ</t>
    </rPh>
    <phoneticPr fontId="4"/>
  </si>
  <si>
    <t xml:space="preserve">(支給方法を具体的に記入)
</t>
    <rPh sb="1" eb="3">
      <t>シキュウ</t>
    </rPh>
    <phoneticPr fontId="4"/>
  </si>
  <si>
    <t>※３月に１回を限度
※生活機能向上連携加算(Ⅱ)との併算不可</t>
    <rPh sb="2" eb="3">
      <t>ツキ</t>
    </rPh>
    <rPh sb="5" eb="6">
      <t>カイ</t>
    </rPh>
    <rPh sb="7" eb="9">
      <t>ゲンド</t>
    </rPh>
    <rPh sb="11" eb="13">
      <t>セイカツ</t>
    </rPh>
    <rPh sb="13" eb="15">
      <t>キノウ</t>
    </rPh>
    <rPh sb="15" eb="17">
      <t>コウジョウ</t>
    </rPh>
    <rPh sb="17" eb="19">
      <t>レンケイ</t>
    </rPh>
    <rPh sb="19" eb="21">
      <t>カサン</t>
    </rPh>
    <rPh sb="26" eb="27">
      <t>ヘイ</t>
    </rPh>
    <rPh sb="27" eb="28">
      <t>サン</t>
    </rPh>
    <rPh sb="28" eb="30">
      <t>フカ</t>
    </rPh>
    <phoneticPr fontId="6"/>
  </si>
  <si>
    <t>・運営指導当日に準備すべき書類等</t>
    <rPh sb="1" eb="3">
      <t>ウンエイ</t>
    </rPh>
    <phoneticPr fontId="6"/>
  </si>
  <si>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6"/>
  </si>
  <si>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19">
      <t>ウンエイ</t>
    </rPh>
    <rPh sb="19" eb="21">
      <t>シドウ</t>
    </rPh>
    <rPh sb="21" eb="23">
      <t>チョッキン</t>
    </rPh>
    <rPh sb="23" eb="25">
      <t>ジテン</t>
    </rPh>
    <phoneticPr fontId="5"/>
  </si>
  <si>
    <r>
      <t xml:space="preserve">       ※資格及び研修に関して、</t>
    </r>
    <r>
      <rPr>
        <b/>
        <u/>
        <sz val="12"/>
        <rFont val="HGSｺﾞｼｯｸM"/>
        <family val="3"/>
        <charset val="128"/>
      </rPr>
      <t>必要に応じて、資格証又は研修修了証等の写しを運営指導の際に確認します</t>
    </r>
    <r>
      <rPr>
        <b/>
        <sz val="12"/>
        <rFont val="HGSｺﾞｼｯｸM"/>
        <family val="3"/>
        <charset val="128"/>
      </rPr>
      <t>。</t>
    </r>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ウンエイ</t>
    </rPh>
    <rPh sb="43" eb="45">
      <t>シドウ</t>
    </rPh>
    <phoneticPr fontId="4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</si>
  <si>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</si>
  <si>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ベースアップ等支援加算処遇改善計画書</t>
    <rPh sb="6" eb="7">
      <t>ナド</t>
    </rPh>
    <rPh sb="7" eb="9">
      <t>シエン</t>
    </rPh>
    <rPh sb="9" eb="11">
      <t>カサン</t>
    </rPh>
    <rPh sb="11" eb="13">
      <t>ショグウ</t>
    </rPh>
    <rPh sb="13" eb="15">
      <t>カイゼン</t>
    </rPh>
    <rPh sb="15" eb="18">
      <t>ケイカクショ</t>
    </rPh>
    <phoneticPr fontId="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</si>
  <si>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</si>
  <si>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介護職員等ベースアップ等支援加算
　　【*11/1000】</t>
    <rPh sb="0" eb="2">
      <t>カイゴ</t>
    </rPh>
    <rPh sb="2" eb="4">
      <t>ショクイン</t>
    </rPh>
    <rPh sb="4" eb="5">
      <t>トウ</t>
    </rPh>
    <rPh sb="11" eb="12">
      <t>ナド</t>
    </rPh>
    <rPh sb="12" eb="14">
      <t>シエン</t>
    </rPh>
    <rPh sb="14" eb="16">
      <t>カサン</t>
    </rPh>
    <phoneticPr fontId="5"/>
  </si>
  <si>
    <t>令和６年度</t>
    <rPh sb="0" eb="2">
      <t>レイワ</t>
    </rPh>
    <rPh sb="3" eb="5">
      <t>ネンド</t>
    </rPh>
    <phoneticPr fontId="5"/>
  </si>
  <si>
    <t>※直近3か月分について、準備してください。</t>
    <phoneticPr fontId="6"/>
  </si>
  <si>
    <t>実務者研修修了者</t>
    <rPh sb="0" eb="3">
      <t>ジツムシャ</t>
    </rPh>
    <rPh sb="3" eb="5">
      <t>ケンシュウ</t>
    </rPh>
    <rPh sb="5" eb="8">
      <t>シュウリョウシャ</t>
    </rPh>
    <phoneticPr fontId="45"/>
  </si>
  <si>
    <t>介護職員初任者研修修了者</t>
    <rPh sb="0" eb="2">
      <t>カイゴ</t>
    </rPh>
    <rPh sb="2" eb="4">
      <t>ショクイン</t>
    </rPh>
    <rPh sb="4" eb="7">
      <t>ショニンシャ</t>
    </rPh>
    <rPh sb="7" eb="9">
      <t>ケンシュウ</t>
    </rPh>
    <rPh sb="9" eb="12">
      <t>シュウリョウシャ</t>
    </rPh>
    <phoneticPr fontId="45"/>
  </si>
  <si>
    <t>生活援助従事者研修修了者</t>
    <rPh sb="0" eb="2">
      <t>セイカツ</t>
    </rPh>
    <rPh sb="2" eb="4">
      <t>エンジョ</t>
    </rPh>
    <rPh sb="4" eb="7">
      <t>ジュウジシャ</t>
    </rPh>
    <rPh sb="7" eb="9">
      <t>ケンシュウ</t>
    </rPh>
    <rPh sb="9" eb="12">
      <t>シュウリョウシャ</t>
    </rPh>
    <phoneticPr fontId="45"/>
  </si>
  <si>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5"/>
  </si>
  <si>
    <t>旧ホームヘルパー1級課程修了者</t>
    <rPh sb="0" eb="1">
      <t>キュウ</t>
    </rPh>
    <rPh sb="9" eb="10">
      <t>キュウ</t>
    </rPh>
    <rPh sb="10" eb="12">
      <t>カテイ</t>
    </rPh>
    <rPh sb="12" eb="15">
      <t>シュウリョウシャ</t>
    </rPh>
    <phoneticPr fontId="45"/>
  </si>
  <si>
    <t>旧ホームヘルパー2級課程修了者</t>
    <rPh sb="0" eb="1">
      <t>キュウ</t>
    </rPh>
    <rPh sb="9" eb="10">
      <t>キュウ</t>
    </rPh>
    <rPh sb="10" eb="12">
      <t>カテイ</t>
    </rPh>
    <rPh sb="12" eb="15">
      <t>シュウリョウシャ</t>
    </rPh>
    <phoneticPr fontId="45"/>
  </si>
  <si>
    <t>認知症介護基礎研修修了者</t>
    <rPh sb="0" eb="9">
      <t>ニンチショウカイゴキソケンシュウ</t>
    </rPh>
    <rPh sb="9" eb="12">
      <t>シュウリョウシャ</t>
    </rPh>
    <phoneticPr fontId="45"/>
  </si>
  <si>
    <t>他事業所と兼務している場合は事業所名、職種名、兼務事業所における１週間当たりの勤務時間数</t>
    <rPh sb="0" eb="4">
      <t>タジギョウショ</t>
    </rPh>
    <rPh sb="5" eb="7">
      <t>ケンム</t>
    </rPh>
    <rPh sb="11" eb="13">
      <t>バアイ</t>
    </rPh>
    <rPh sb="14" eb="17">
      <t>ジギョウショ</t>
    </rPh>
    <rPh sb="17" eb="18">
      <t>メイ</t>
    </rPh>
    <rPh sb="19" eb="21">
      <t>ショクシュ</t>
    </rPh>
    <rPh sb="21" eb="22">
      <t>メイ</t>
    </rPh>
    <rPh sb="23" eb="25">
      <t>ケンム</t>
    </rPh>
    <rPh sb="25" eb="28">
      <t>ジギョウショ</t>
    </rPh>
    <rPh sb="33" eb="35">
      <t>シュウカン</t>
    </rPh>
    <rPh sb="35" eb="36">
      <t>ア</t>
    </rPh>
    <rPh sb="39" eb="41">
      <t>キンム</t>
    </rPh>
    <rPh sb="41" eb="43">
      <t>ジカン</t>
    </rPh>
    <rPh sb="43" eb="44">
      <t>スウ</t>
    </rPh>
    <phoneticPr fontId="5"/>
  </si>
  <si>
    <t>　サービス提供に当たって、当該利用者または他の利用者等の生命または身体を保護するため緊急やむを得ない場合を除き、身体的拘束等を行っていませんか。</t>
    <phoneticPr fontId="5"/>
  </si>
  <si>
    <t>　上記の身体的拘束等を行う場合には、その態様および時間、その際の利用者への心身の状況ならびに緊急やむを得ない理由を記録していますか。</t>
    <phoneticPr fontId="5"/>
  </si>
  <si>
    <t>身体的拘束に関する説明書・経過観察記録</t>
    <rPh sb="0" eb="2">
      <t>シンタイ</t>
    </rPh>
    <rPh sb="2" eb="3">
      <t>テキ</t>
    </rPh>
    <rPh sb="3" eb="5">
      <t>コウソク</t>
    </rPh>
    <rPh sb="6" eb="7">
      <t>カン</t>
    </rPh>
    <rPh sb="9" eb="12">
      <t>セツメイショ</t>
    </rPh>
    <rPh sb="13" eb="15">
      <t>ケイカ</t>
    </rPh>
    <rPh sb="15" eb="17">
      <t>カンサツ</t>
    </rPh>
    <rPh sb="17" eb="19">
      <t>キロク</t>
    </rPh>
    <phoneticPr fontId="5"/>
  </si>
  <si>
    <t>基準第９８条</t>
    <rPh sb="0" eb="3">
      <t>キジュンダイ</t>
    </rPh>
    <rPh sb="5" eb="6">
      <t>ジョウ</t>
    </rPh>
    <phoneticPr fontId="5"/>
  </si>
  <si>
    <t>指定通所介護の具体的取扱方針</t>
    <rPh sb="0" eb="2">
      <t>シテイ</t>
    </rPh>
    <rPh sb="2" eb="4">
      <t>ツウショ</t>
    </rPh>
    <rPh sb="4" eb="6">
      <t>カイゴ</t>
    </rPh>
    <rPh sb="7" eb="14">
      <t>グタイテキトリアツカイホウシン</t>
    </rPh>
    <phoneticPr fontId="5"/>
  </si>
  <si>
    <t>基準第30条の2</t>
    <rPh sb="0" eb="3">
      <t>キジュンダイ</t>
    </rPh>
    <rPh sb="5" eb="6">
      <t>ジョウ</t>
    </rPh>
    <phoneticPr fontId="5"/>
  </si>
  <si>
    <t>基準第104条</t>
    <rPh sb="0" eb="3">
      <t>キジュンダイ</t>
    </rPh>
    <rPh sb="6" eb="7">
      <t>ジョウ</t>
    </rPh>
    <phoneticPr fontId="5"/>
  </si>
  <si>
    <t>委員会記録</t>
    <rPh sb="0" eb="5">
      <t>イインカイキロク</t>
    </rPh>
    <phoneticPr fontId="5"/>
  </si>
  <si>
    <t>基準第104条の3
介護事故発生時における報告取扱要領</t>
    <rPh sb="2" eb="3">
      <t>ダイ</t>
    </rPh>
    <rPh sb="6" eb="7">
      <t>ジョウ</t>
    </rPh>
    <rPh sb="10" eb="12">
      <t>カイゴ</t>
    </rPh>
    <rPh sb="12" eb="14">
      <t>ジコ</t>
    </rPh>
    <rPh sb="14" eb="16">
      <t>ハッセイ</t>
    </rPh>
    <rPh sb="16" eb="17">
      <t>ジ</t>
    </rPh>
    <rPh sb="21" eb="23">
      <t>ホウコク</t>
    </rPh>
    <rPh sb="23" eb="25">
      <t>トリアツカイ</t>
    </rPh>
    <rPh sb="25" eb="27">
      <t>ヨウリョウ</t>
    </rPh>
    <phoneticPr fontId="5"/>
  </si>
  <si>
    <t>基準37条の2</t>
    <rPh sb="0" eb="2">
      <t>キジュン</t>
    </rPh>
    <rPh sb="4" eb="5">
      <t>ジョウ</t>
    </rPh>
    <phoneticPr fontId="5"/>
  </si>
  <si>
    <t>事業所における感染症の予防およびまん延防止のために対策するを検討する委員会をおおむね６月に１回以上開催するとともに、その結果について、従業者等に周知徹底を図っていますか。</t>
    <rPh sb="0" eb="3">
      <t>ジギョウショ</t>
    </rPh>
    <rPh sb="7" eb="10">
      <t>カンセンショウ</t>
    </rPh>
    <rPh sb="11" eb="13">
      <t>ヨボウ</t>
    </rPh>
    <rPh sb="18" eb="19">
      <t>エン</t>
    </rPh>
    <rPh sb="19" eb="21">
      <t>ボウシ</t>
    </rPh>
    <rPh sb="25" eb="27">
      <t>タイサク</t>
    </rPh>
    <rPh sb="30" eb="32">
      <t>ケントウ</t>
    </rPh>
    <rPh sb="34" eb="37">
      <t>イインカイ</t>
    </rPh>
    <rPh sb="43" eb="44">
      <t>ツキ</t>
    </rPh>
    <rPh sb="46" eb="47">
      <t>カイ</t>
    </rPh>
    <rPh sb="47" eb="49">
      <t>イジョウ</t>
    </rPh>
    <rPh sb="49" eb="51">
      <t>カイサイ</t>
    </rPh>
    <rPh sb="60" eb="62">
      <t>ケッカ</t>
    </rPh>
    <rPh sb="67" eb="70">
      <t>ジュウギョウシャ</t>
    </rPh>
    <rPh sb="70" eb="71">
      <t>トウ</t>
    </rPh>
    <rPh sb="72" eb="74">
      <t>シュウチ</t>
    </rPh>
    <rPh sb="74" eb="76">
      <t>テッテイ</t>
    </rPh>
    <rPh sb="77" eb="78">
      <t>ハカ</t>
    </rPh>
    <phoneticPr fontId="5"/>
  </si>
  <si>
    <t>事業所において、従業者等に対し、感染症およびまん延防止のための研修および訓練を定期的（年１回以上）に実施していますか。</t>
    <rPh sb="0" eb="3">
      <t>ジギョウショ</t>
    </rPh>
    <rPh sb="8" eb="11">
      <t>ジュウギョウシャ</t>
    </rPh>
    <rPh sb="11" eb="12">
      <t>トウ</t>
    </rPh>
    <rPh sb="13" eb="14">
      <t>タイ</t>
    </rPh>
    <rPh sb="16" eb="19">
      <t>カンセンショウ</t>
    </rPh>
    <rPh sb="24" eb="25">
      <t>エン</t>
    </rPh>
    <rPh sb="25" eb="27">
      <t>ボウシ</t>
    </rPh>
    <rPh sb="31" eb="33">
      <t>ケンシュウ</t>
    </rPh>
    <rPh sb="36" eb="38">
      <t>クンレン</t>
    </rPh>
    <rPh sb="39" eb="42">
      <t>テイキテキ</t>
    </rPh>
    <rPh sb="43" eb="44">
      <t>ネン</t>
    </rPh>
    <rPh sb="45" eb="48">
      <t>カイイジョウ</t>
    </rPh>
    <rPh sb="50" eb="52">
      <t>ジッシ</t>
    </rPh>
    <phoneticPr fontId="5"/>
  </si>
  <si>
    <t>　通所介護事業所において、従業者等に対し、虐待防止のための研修を定期的(年１回以上)に実施するとともに、新規採用時には必ず虐待防止の研修を実施していますか</t>
    <rPh sb="1" eb="3">
      <t>ツウショ</t>
    </rPh>
    <rPh sb="3" eb="5">
      <t>カイゴ</t>
    </rPh>
    <rPh sb="5" eb="8">
      <t>ジギョウショ</t>
    </rPh>
    <rPh sb="13" eb="16">
      <t>ジュウギョウシャ</t>
    </rPh>
    <rPh sb="16" eb="17">
      <t>トウ</t>
    </rPh>
    <rPh sb="18" eb="19">
      <t>タイ</t>
    </rPh>
    <rPh sb="21" eb="23">
      <t>ギャクタイ</t>
    </rPh>
    <rPh sb="23" eb="25">
      <t>ボウシ</t>
    </rPh>
    <rPh sb="29" eb="31">
      <t>ケンシュウ</t>
    </rPh>
    <rPh sb="32" eb="35">
      <t>テイキテキ</t>
    </rPh>
    <rPh sb="36" eb="37">
      <t>ネン</t>
    </rPh>
    <rPh sb="38" eb="41">
      <t>カイイジョウ</t>
    </rPh>
    <rPh sb="43" eb="45">
      <t>ジッシ</t>
    </rPh>
    <rPh sb="52" eb="54">
      <t>シンキ</t>
    </rPh>
    <rPh sb="54" eb="56">
      <t>サイヨウ</t>
    </rPh>
    <rPh sb="56" eb="57">
      <t>ジ</t>
    </rPh>
    <rPh sb="59" eb="60">
      <t>カナラ</t>
    </rPh>
    <rPh sb="61" eb="63">
      <t>ギャクタイ</t>
    </rPh>
    <rPh sb="63" eb="65">
      <t>ボウシ</t>
    </rPh>
    <rPh sb="66" eb="68">
      <t>ケンシュウ</t>
    </rPh>
    <rPh sb="69" eb="71">
      <t>ジッシ</t>
    </rPh>
    <phoneticPr fontId="5"/>
  </si>
  <si>
    <t>　通所介護従業者等に対し、業務継続計画について周知するとともに、感染症および災害の業務継続計画に係る研修および訓練を定期的(年１回以上)に実施していますか。</t>
    <rPh sb="1" eb="3">
      <t>ツウショ</t>
    </rPh>
    <rPh sb="3" eb="5">
      <t>カイゴ</t>
    </rPh>
    <rPh sb="5" eb="7">
      <t>ジュウギョウ</t>
    </rPh>
    <rPh sb="7" eb="8">
      <t>シャ</t>
    </rPh>
    <rPh sb="8" eb="9">
      <t>トウ</t>
    </rPh>
    <rPh sb="10" eb="11">
      <t>タイ</t>
    </rPh>
    <rPh sb="13" eb="15">
      <t>ギョウム</t>
    </rPh>
    <rPh sb="15" eb="17">
      <t>ケイゾク</t>
    </rPh>
    <rPh sb="17" eb="19">
      <t>ケイカク</t>
    </rPh>
    <rPh sb="23" eb="25">
      <t>シュウチ</t>
    </rPh>
    <rPh sb="32" eb="35">
      <t>カンセンショウ</t>
    </rPh>
    <rPh sb="38" eb="40">
      <t>サイガイ</t>
    </rPh>
    <rPh sb="41" eb="47">
      <t>ギョウムケイゾクケイカク</t>
    </rPh>
    <rPh sb="48" eb="49">
      <t>カカ</t>
    </rPh>
    <rPh sb="50" eb="52">
      <t>ケンシュウ</t>
    </rPh>
    <rPh sb="55" eb="57">
      <t>クンレン</t>
    </rPh>
    <rPh sb="58" eb="61">
      <t>テイキテキ</t>
    </rPh>
    <rPh sb="62" eb="63">
      <t>ネン</t>
    </rPh>
    <rPh sb="64" eb="67">
      <t>カイイジョウ</t>
    </rPh>
    <rPh sb="69" eb="71">
      <t>ジッシ</t>
    </rPh>
    <phoneticPr fontId="5"/>
  </si>
  <si>
    <t>基準第14条</t>
    <rPh sb="0" eb="2">
      <t>キジュン</t>
    </rPh>
    <rPh sb="2" eb="3">
      <t>ダイ</t>
    </rPh>
    <rPh sb="5" eb="6">
      <t>ジョウ</t>
    </rPh>
    <phoneticPr fontId="5"/>
  </si>
  <si>
    <t>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t>
    <rPh sb="0" eb="3">
      <t>ジギョウショ</t>
    </rPh>
    <rPh sb="4" eb="5">
      <t>アラ</t>
    </rPh>
    <rPh sb="7" eb="9">
      <t>サイヨウ</t>
    </rPh>
    <rPh sb="11" eb="14">
      <t>ジュウギョウシャ</t>
    </rPh>
    <rPh sb="15" eb="17">
      <t>イリョウ</t>
    </rPh>
    <rPh sb="18" eb="20">
      <t>フクシ</t>
    </rPh>
    <rPh sb="20" eb="22">
      <t>カンケイ</t>
    </rPh>
    <rPh sb="22" eb="24">
      <t>シカク</t>
    </rPh>
    <rPh sb="25" eb="26">
      <t>ユウ</t>
    </rPh>
    <rPh sb="29" eb="30">
      <t>モノ</t>
    </rPh>
    <rPh sb="31" eb="32">
      <t>カギ</t>
    </rPh>
    <rPh sb="36" eb="37">
      <t>タイ</t>
    </rPh>
    <rPh sb="39" eb="41">
      <t>トウガイ</t>
    </rPh>
    <rPh sb="41" eb="44">
      <t>ギムヅ</t>
    </rPh>
    <rPh sb="46" eb="48">
      <t>テキヨウ</t>
    </rPh>
    <rPh sb="54" eb="57">
      <t>サイヨウゴ</t>
    </rPh>
    <rPh sb="58" eb="59">
      <t>ネン</t>
    </rPh>
    <rPh sb="59" eb="60">
      <t>カン</t>
    </rPh>
    <rPh sb="61" eb="63">
      <t>ユウヨ</t>
    </rPh>
    <rPh sb="63" eb="65">
      <t>キカン</t>
    </rPh>
    <rPh sb="66" eb="67">
      <t>モウ</t>
    </rPh>
    <rPh sb="74" eb="76">
      <t>サイヨウ</t>
    </rPh>
    <rPh sb="76" eb="77">
      <t>アト</t>
    </rPh>
    <rPh sb="78" eb="79">
      <t>ネン</t>
    </rPh>
    <rPh sb="80" eb="82">
      <t>ケイカ</t>
    </rPh>
    <rPh sb="87" eb="90">
      <t>ニンチショウ</t>
    </rPh>
    <rPh sb="90" eb="92">
      <t>カイゴ</t>
    </rPh>
    <rPh sb="92" eb="94">
      <t>キソ</t>
    </rPh>
    <rPh sb="94" eb="96">
      <t>ケンシュウ</t>
    </rPh>
    <rPh sb="97" eb="99">
      <t>ジュコウ</t>
    </rPh>
    <phoneticPr fontId="5"/>
  </si>
  <si>
    <t>感染症の予防およびまん延防止のための指針</t>
    <rPh sb="0" eb="3">
      <t>カンセンショウ</t>
    </rPh>
    <rPh sb="4" eb="6">
      <t>ヨボウ</t>
    </rPh>
    <phoneticPr fontId="5"/>
  </si>
  <si>
    <t>条例第3条</t>
    <rPh sb="0" eb="3">
      <t>ジョウレイダイ</t>
    </rPh>
    <rPh sb="4" eb="5">
      <t>ジョウ</t>
    </rPh>
    <phoneticPr fontId="5"/>
  </si>
  <si>
    <t>掲示</t>
    <rPh sb="0" eb="2">
      <t>ケイジ</t>
    </rPh>
    <phoneticPr fontId="5"/>
  </si>
  <si>
    <t>　当該措置の義務付けの適用に当たっては、１年間の経過措置が設けられており、令和７年３月３１日までは努力義務です。</t>
    <rPh sb="1" eb="3">
      <t>トウガイ</t>
    </rPh>
    <rPh sb="3" eb="5">
      <t>ソチ</t>
    </rPh>
    <rPh sb="6" eb="9">
      <t>ギムヅ</t>
    </rPh>
    <rPh sb="11" eb="13">
      <t>テキヨウ</t>
    </rPh>
    <rPh sb="14" eb="15">
      <t>ア</t>
    </rPh>
    <rPh sb="21" eb="23">
      <t>ネンカン</t>
    </rPh>
    <rPh sb="24" eb="26">
      <t>ケイカ</t>
    </rPh>
    <rPh sb="26" eb="28">
      <t>ソチ</t>
    </rPh>
    <rPh sb="29" eb="30">
      <t>モウ</t>
    </rPh>
    <rPh sb="37" eb="39">
      <t>レイワ</t>
    </rPh>
    <rPh sb="40" eb="41">
      <t>ネン</t>
    </rPh>
    <rPh sb="42" eb="43">
      <t>ガツ</t>
    </rPh>
    <rPh sb="45" eb="46">
      <t>ニチ</t>
    </rPh>
    <rPh sb="49" eb="51">
      <t>ドリョク</t>
    </rPh>
    <rPh sb="51" eb="53">
      <t>ギム</t>
    </rPh>
    <phoneticPr fontId="5"/>
  </si>
  <si>
    <t>R6厚生労働省令第16号附則第2条</t>
    <rPh sb="2" eb="9">
      <t>コウセイロウドウショウレイダイ</t>
    </rPh>
    <rPh sb="11" eb="15">
      <t>ゴウフソクダイ</t>
    </rPh>
    <rPh sb="16" eb="17">
      <t>ジョウ</t>
    </rPh>
    <phoneticPr fontId="5"/>
  </si>
  <si>
    <t>　重要事項をウェブサイトに掲載していますか。</t>
    <rPh sb="1" eb="5">
      <t>ジュウヨウジコウ</t>
    </rPh>
    <rPh sb="13" eb="15">
      <t>ケイサイ</t>
    </rPh>
    <phoneticPr fontId="5"/>
  </si>
  <si>
    <t>基準第32条</t>
    <rPh sb="0" eb="3">
      <t>キジュンダイ</t>
    </rPh>
    <rPh sb="5" eb="6">
      <t>ジョウ</t>
    </rPh>
    <phoneticPr fontId="5"/>
  </si>
  <si>
    <t>ホームページ、情報公表システム</t>
    <rPh sb="7" eb="11">
      <t>ジョウホウコウヒョウ</t>
    </rPh>
    <phoneticPr fontId="5"/>
  </si>
  <si>
    <t>令和６年４月１日改定後</t>
    <rPh sb="0" eb="2">
      <t>レイワ</t>
    </rPh>
    <rPh sb="3" eb="4">
      <t>ネン</t>
    </rPh>
    <rPh sb="5" eb="6">
      <t>ガツ</t>
    </rPh>
    <rPh sb="7" eb="8">
      <t>ニチ</t>
    </rPh>
    <rPh sb="8" eb="11">
      <t>カイテイゴ</t>
    </rPh>
    <phoneticPr fontId="5"/>
  </si>
  <si>
    <t>業務継続計画未実施減算
　　　　　【*99/100】</t>
    <rPh sb="0" eb="6">
      <t>ギョウムケイゾクケイカク</t>
    </rPh>
    <rPh sb="6" eb="11">
      <t>ミジッシゲンサン</t>
    </rPh>
    <phoneticPr fontId="5"/>
  </si>
  <si>
    <t>感染症や非常災害の発生時において、利用者に対するサービスの提供を継続的に実施するための、および非常時の体制で早期の業務再開を図るための計画（業務継続計画）を未策定
（令和７年３月３１日まで減算適用なし）</t>
    <rPh sb="0" eb="3">
      <t>カンセンショウ</t>
    </rPh>
    <rPh sb="4" eb="8">
      <t>ヒジョウサイガイ</t>
    </rPh>
    <rPh sb="9" eb="12">
      <t>ハッセイジ</t>
    </rPh>
    <rPh sb="17" eb="20">
      <t>リヨウシャ</t>
    </rPh>
    <rPh sb="32" eb="35">
      <t>ケイゾクテキ</t>
    </rPh>
    <rPh sb="36" eb="38">
      <t>ジッシ</t>
    </rPh>
    <rPh sb="78" eb="79">
      <t>ミ</t>
    </rPh>
    <rPh sb="83" eb="85">
      <t>レイワ</t>
    </rPh>
    <phoneticPr fontId="5"/>
  </si>
  <si>
    <t xml:space="preserve">業務継続計画
</t>
    <rPh sb="0" eb="6">
      <t>ギョウムケイゾクケイカク</t>
    </rPh>
    <phoneticPr fontId="5"/>
  </si>
  <si>
    <t>感染症の予防およびまん延防止のための指針の整備および非常災害に関する具体的計画の策定を行っている場合には令和７年３月３１日まで減算適用なし</t>
    <rPh sb="0" eb="3">
      <t>カンセンショウ</t>
    </rPh>
    <rPh sb="4" eb="6">
      <t>ヨボウ</t>
    </rPh>
    <rPh sb="11" eb="14">
      <t>エンボウシ</t>
    </rPh>
    <phoneticPr fontId="6"/>
  </si>
  <si>
    <t>□</t>
    <phoneticPr fontId="6"/>
  </si>
  <si>
    <t>感染症の予防およびまん延防止の指針
非常災害計画</t>
    <rPh sb="0" eb="3">
      <t>カンセンショウ</t>
    </rPh>
    <rPh sb="4" eb="6">
      <t>ヨボウ</t>
    </rPh>
    <rPh sb="11" eb="14">
      <t>エンボウシ</t>
    </rPh>
    <rPh sb="15" eb="17">
      <t>シシン</t>
    </rPh>
    <rPh sb="18" eb="24">
      <t>ヒジョウサイガイケイカク</t>
    </rPh>
    <phoneticPr fontId="6"/>
  </si>
  <si>
    <t>高齢者虐待防止措置未実施減算
　　　　　【*99/100】</t>
    <rPh sb="0" eb="14">
      <t>コウレイシャギャクタイボウシソチミジッシゲンサン</t>
    </rPh>
    <phoneticPr fontId="5"/>
  </si>
  <si>
    <t>虐待の防止のための対策を検討する委員会を定期的に開催するとともに、その結果について、従業者に周知</t>
    <rPh sb="0" eb="2">
      <t>ギャクタイ</t>
    </rPh>
    <rPh sb="35" eb="37">
      <t>ケッカ</t>
    </rPh>
    <rPh sb="42" eb="45">
      <t>ジュウギョウシャ</t>
    </rPh>
    <rPh sb="46" eb="48">
      <t>シュウチ</t>
    </rPh>
    <phoneticPr fontId="5"/>
  </si>
  <si>
    <t>虐待の防止のための指針を整備</t>
    <rPh sb="0" eb="2">
      <t>ギャクタイ</t>
    </rPh>
    <phoneticPr fontId="5"/>
  </si>
  <si>
    <t>従業者に対し、虐待の防止のための研修を定期的に実施</t>
    <rPh sb="0" eb="3">
      <t>ジュウギョウシャ</t>
    </rPh>
    <phoneticPr fontId="5"/>
  </si>
  <si>
    <t>研修計画、記録</t>
    <rPh sb="0" eb="4">
      <t>ケンシュウケイカク</t>
    </rPh>
    <rPh sb="5" eb="7">
      <t>キロク</t>
    </rPh>
    <phoneticPr fontId="5"/>
  </si>
  <si>
    <t>上記措置を適切に実施するための担当者を設置</t>
    <rPh sb="0" eb="2">
      <t>ジョウキ</t>
    </rPh>
    <phoneticPr fontId="5"/>
  </si>
  <si>
    <t>担当者名</t>
    <rPh sb="0" eb="4">
      <t>タントウシャメイ</t>
    </rPh>
    <phoneticPr fontId="5"/>
  </si>
  <si>
    <t>基準上の看護職員または介護職員の員数に加え、看護職員または介護職員を常勤換算方法で２以上確保</t>
    <rPh sb="0" eb="2">
      <t>キジュン</t>
    </rPh>
    <rPh sb="2" eb="3">
      <t>ジョウ</t>
    </rPh>
    <rPh sb="4" eb="6">
      <t>カンゴ</t>
    </rPh>
    <rPh sb="6" eb="8">
      <t>ショクイン</t>
    </rPh>
    <rPh sb="11" eb="13">
      <t>カイゴ</t>
    </rPh>
    <rPh sb="13" eb="15">
      <t>ショクイン</t>
    </rPh>
    <rPh sb="16" eb="18">
      <t>インスウ</t>
    </rPh>
    <rPh sb="19" eb="20">
      <t>クワ</t>
    </rPh>
    <rPh sb="22" eb="24">
      <t>カンゴ</t>
    </rPh>
    <rPh sb="24" eb="26">
      <t>ショクイン</t>
    </rPh>
    <rPh sb="29" eb="31">
      <t>カイゴ</t>
    </rPh>
    <rPh sb="31" eb="33">
      <t>ショクイン</t>
    </rPh>
    <rPh sb="34" eb="36">
      <t>ジョウキン</t>
    </rPh>
    <rPh sb="36" eb="38">
      <t>カンサン</t>
    </rPh>
    <rPh sb="38" eb="40">
      <t>ホウホウ</t>
    </rPh>
    <rPh sb="42" eb="44">
      <t>イジョウ</t>
    </rPh>
    <rPh sb="44" eb="46">
      <t>カクホ</t>
    </rPh>
    <phoneticPr fontId="6"/>
  </si>
  <si>
    <t>前年度または算定日が属する月の前３月間の利用者の総数のうち、認知症高齢者の日常生活自立度がランクⅢ、ランクⅣ又はランクＭである者の占める割合が100分の15以上であること。</t>
    <rPh sb="0" eb="3">
      <t>ゼンネンド</t>
    </rPh>
    <rPh sb="6" eb="8">
      <t>サンテイ</t>
    </rPh>
    <rPh sb="8" eb="9">
      <t>ビ</t>
    </rPh>
    <rPh sb="10" eb="11">
      <t>ゾク</t>
    </rPh>
    <rPh sb="13" eb="14">
      <t>ツキ</t>
    </rPh>
    <rPh sb="15" eb="16">
      <t>マエ</t>
    </rPh>
    <rPh sb="17" eb="18">
      <t>ツキ</t>
    </rPh>
    <rPh sb="18" eb="19">
      <t>カン</t>
    </rPh>
    <rPh sb="20" eb="23">
      <t>リヨウシャ</t>
    </rPh>
    <rPh sb="24" eb="26">
      <t>ソウスウ</t>
    </rPh>
    <rPh sb="54" eb="55">
      <t>マタ</t>
    </rPh>
    <phoneticPr fontId="6"/>
  </si>
  <si>
    <t>従業者に対する認知症ケアに関する事例の検討や技術的指導に係る会議を定期的に開催</t>
    <rPh sb="0" eb="3">
      <t>ジュウギョウシャ</t>
    </rPh>
    <rPh sb="4" eb="5">
      <t>タイ</t>
    </rPh>
    <rPh sb="7" eb="10">
      <t>ニンチショウ</t>
    </rPh>
    <rPh sb="13" eb="14">
      <t>カン</t>
    </rPh>
    <rPh sb="16" eb="18">
      <t>ジレイ</t>
    </rPh>
    <rPh sb="19" eb="21">
      <t>ケントウ</t>
    </rPh>
    <phoneticPr fontId="6"/>
  </si>
  <si>
    <t>会議記録</t>
    <rPh sb="0" eb="4">
      <t>カイギキロク</t>
    </rPh>
    <phoneticPr fontId="6"/>
  </si>
  <si>
    <t>入浴介助に関わる職員に対し、入浴介助に関する研修を実施</t>
    <rPh sb="0" eb="2">
      <t>ニュウヨク</t>
    </rPh>
    <rPh sb="2" eb="4">
      <t>カイジョ</t>
    </rPh>
    <rPh sb="5" eb="6">
      <t>カカ</t>
    </rPh>
    <rPh sb="8" eb="10">
      <t>ショクイン</t>
    </rPh>
    <rPh sb="11" eb="12">
      <t>タイ</t>
    </rPh>
    <rPh sb="14" eb="18">
      <t>ニュウヨクカイジョ</t>
    </rPh>
    <rPh sb="19" eb="20">
      <t>カン</t>
    </rPh>
    <rPh sb="22" eb="24">
      <t>ケンシュウ</t>
    </rPh>
    <rPh sb="25" eb="27">
      <t>ジッシ</t>
    </rPh>
    <phoneticPr fontId="6"/>
  </si>
  <si>
    <t>研修記録</t>
    <rPh sb="0" eb="4">
      <t>ケンシュウキロク</t>
    </rPh>
    <phoneticPr fontId="6"/>
  </si>
  <si>
    <t>医師、理学療法士、作業療法士、介護福祉士、介護支援専門員または利用者の動作および浴室の環境の評価を行うことができる福祉用具専門相談員、機能訓練指導員、地域包括支援センターの職員その他住宅改修に関する専門的知識および経験を有する者が、利用者の居宅を訪問し、利用者の状態をふまえ、浴室における当該利用者の動作および浴室の環境を評価し、指定通所介護事業所に情報提供や情報共有、浴室の環境整備に助言等をしている
ただし、医師等の指示の下、介護職員が利用者の居宅を訪問し、情報通信機器等を活用して把握した浴室における利用者の動作および浴室の環境を踏まえ、医師等が評価・助言を行っても差し支えない</t>
    <rPh sb="0" eb="2">
      <t>イシ</t>
    </rPh>
    <rPh sb="3" eb="5">
      <t>リガク</t>
    </rPh>
    <rPh sb="5" eb="8">
      <t>リョウホウシ</t>
    </rPh>
    <rPh sb="9" eb="11">
      <t>サギョウ</t>
    </rPh>
    <rPh sb="11" eb="14">
      <t>リョウホウシ</t>
    </rPh>
    <rPh sb="15" eb="17">
      <t>カイゴ</t>
    </rPh>
    <rPh sb="17" eb="20">
      <t>フクシシ</t>
    </rPh>
    <rPh sb="21" eb="23">
      <t>カイゴ</t>
    </rPh>
    <rPh sb="23" eb="25">
      <t>シエン</t>
    </rPh>
    <rPh sb="25" eb="28">
      <t>センモンイン</t>
    </rPh>
    <rPh sb="31" eb="34">
      <t>リヨウシャ</t>
    </rPh>
    <rPh sb="35" eb="37">
      <t>ドウサ</t>
    </rPh>
    <rPh sb="40" eb="42">
      <t>ヨクシツ</t>
    </rPh>
    <rPh sb="43" eb="45">
      <t>カンキョウ</t>
    </rPh>
    <rPh sb="46" eb="48">
      <t>ヒョウカ</t>
    </rPh>
    <rPh sb="61" eb="63">
      <t>センモン</t>
    </rPh>
    <rPh sb="63" eb="66">
      <t>ソウダンイン</t>
    </rPh>
    <rPh sb="67" eb="74">
      <t>キノウクンレンシドウイン</t>
    </rPh>
    <rPh sb="116" eb="119">
      <t>リヨウシャ</t>
    </rPh>
    <rPh sb="120" eb="122">
      <t>キョタク</t>
    </rPh>
    <rPh sb="123" eb="125">
      <t>ホウモン</t>
    </rPh>
    <rPh sb="127" eb="130">
      <t>リヨウシャ</t>
    </rPh>
    <rPh sb="131" eb="133">
      <t>ジョウタイ</t>
    </rPh>
    <rPh sb="138" eb="140">
      <t>ヨクシツ</t>
    </rPh>
    <rPh sb="141" eb="143">
      <t>トウガイ</t>
    </rPh>
    <rPh sb="143" eb="146">
      <t>リヨウシャ</t>
    </rPh>
    <rPh sb="147" eb="149">
      <t>ドウサ</t>
    </rPh>
    <rPh sb="152" eb="154">
      <t>ヨクシツ</t>
    </rPh>
    <rPh sb="155" eb="157">
      <t>カンキョウ</t>
    </rPh>
    <rPh sb="158" eb="160">
      <t>ヒョウカ</t>
    </rPh>
    <rPh sb="165" eb="167">
      <t>シテイ</t>
    </rPh>
    <rPh sb="167" eb="169">
      <t>ツウショ</t>
    </rPh>
    <rPh sb="169" eb="171">
      <t>カイゴ</t>
    </rPh>
    <rPh sb="171" eb="173">
      <t>ジギョウ</t>
    </rPh>
    <rPh sb="173" eb="174">
      <t>ショ</t>
    </rPh>
    <rPh sb="175" eb="177">
      <t>ジョウホウ</t>
    </rPh>
    <rPh sb="177" eb="179">
      <t>テイキョウ</t>
    </rPh>
    <rPh sb="180" eb="182">
      <t>ジョウホウ</t>
    </rPh>
    <rPh sb="182" eb="184">
      <t>キョウユウ</t>
    </rPh>
    <rPh sb="185" eb="187">
      <t>ヨクシツ</t>
    </rPh>
    <rPh sb="188" eb="190">
      <t>カンキョウ</t>
    </rPh>
    <rPh sb="190" eb="192">
      <t>セイビ</t>
    </rPh>
    <rPh sb="193" eb="195">
      <t>ジョゲン</t>
    </rPh>
    <rPh sb="195" eb="196">
      <t>トウ</t>
    </rPh>
    <rPh sb="206" eb="208">
      <t>イシ</t>
    </rPh>
    <rPh sb="208" eb="209">
      <t>トウ</t>
    </rPh>
    <rPh sb="231" eb="233">
      <t>ジョウホウ</t>
    </rPh>
    <rPh sb="233" eb="235">
      <t>ツウシン</t>
    </rPh>
    <rPh sb="235" eb="237">
      <t>キキ</t>
    </rPh>
    <rPh sb="237" eb="238">
      <t>トウ</t>
    </rPh>
    <rPh sb="282" eb="283">
      <t>オコナ</t>
    </rPh>
    <phoneticPr fontId="6"/>
  </si>
  <si>
    <t>事業所の機能訓練指導員、看護職員、生活相談員等が共同して、利用者の居宅を訪問し評価した者との連携の下で、利用者の身体の状況や利用者の居宅の浴室の環境等を踏まえた個別の入浴計画を作成</t>
    <rPh sb="0" eb="3">
      <t>ジギョウショ</t>
    </rPh>
    <rPh sb="4" eb="6">
      <t>キノウ</t>
    </rPh>
    <rPh sb="6" eb="8">
      <t>クンレン</t>
    </rPh>
    <rPh sb="8" eb="11">
      <t>シドウイン</t>
    </rPh>
    <rPh sb="12" eb="14">
      <t>カンゴ</t>
    </rPh>
    <rPh sb="14" eb="16">
      <t>ショクイン</t>
    </rPh>
    <rPh sb="17" eb="19">
      <t>セイカツ</t>
    </rPh>
    <rPh sb="19" eb="22">
      <t>ソウダンイン</t>
    </rPh>
    <rPh sb="22" eb="23">
      <t>トウ</t>
    </rPh>
    <rPh sb="24" eb="26">
      <t>キョウドウ</t>
    </rPh>
    <rPh sb="29" eb="32">
      <t>リヨウシャ</t>
    </rPh>
    <rPh sb="33" eb="35">
      <t>キョタク</t>
    </rPh>
    <rPh sb="36" eb="38">
      <t>ホウモン</t>
    </rPh>
    <rPh sb="39" eb="41">
      <t>ヒョウカ</t>
    </rPh>
    <rPh sb="43" eb="44">
      <t>モノ</t>
    </rPh>
    <rPh sb="46" eb="48">
      <t>レンケイ</t>
    </rPh>
    <rPh sb="49" eb="50">
      <t>モト</t>
    </rPh>
    <rPh sb="52" eb="55">
      <t>リヨウシャ</t>
    </rPh>
    <rPh sb="56" eb="58">
      <t>シンタイ</t>
    </rPh>
    <rPh sb="59" eb="61">
      <t>ジョウキョウ</t>
    </rPh>
    <rPh sb="62" eb="65">
      <t>リヨウシャ</t>
    </rPh>
    <rPh sb="66" eb="68">
      <t>キョタク</t>
    </rPh>
    <rPh sb="69" eb="71">
      <t>ヨクシツ</t>
    </rPh>
    <rPh sb="72" eb="74">
      <t>カンキョウ</t>
    </rPh>
    <rPh sb="74" eb="75">
      <t>トウ</t>
    </rPh>
    <rPh sb="76" eb="77">
      <t>フ</t>
    </rPh>
    <rPh sb="80" eb="82">
      <t>コベツ</t>
    </rPh>
    <rPh sb="83" eb="85">
      <t>ニュウヨク</t>
    </rPh>
    <rPh sb="85" eb="87">
      <t>ケイカク</t>
    </rPh>
    <rPh sb="88" eb="90">
      <t>サクセイ</t>
    </rPh>
    <phoneticPr fontId="6"/>
  </si>
  <si>
    <t>ADL維持等加算(Ⅰ)の要件を満たした通所介護事業所において、評価期間のADL利得の平均値が３以上であること</t>
    <rPh sb="3" eb="5">
      <t>イジ</t>
    </rPh>
    <rPh sb="5" eb="6">
      <t>トウ</t>
    </rPh>
    <rPh sb="6" eb="8">
      <t>カサン</t>
    </rPh>
    <rPh sb="12" eb="14">
      <t>ヨウケン</t>
    </rPh>
    <rPh sb="15" eb="16">
      <t>ミ</t>
    </rPh>
    <rPh sb="19" eb="21">
      <t>ツウショ</t>
    </rPh>
    <rPh sb="21" eb="23">
      <t>カイゴ</t>
    </rPh>
    <rPh sb="23" eb="25">
      <t>ジギョウ</t>
    </rPh>
    <rPh sb="25" eb="26">
      <t>ショ</t>
    </rPh>
    <rPh sb="31" eb="33">
      <t>ヒョウカ</t>
    </rPh>
    <rPh sb="33" eb="35">
      <t>キカン</t>
    </rPh>
    <rPh sb="39" eb="41">
      <t>リトク</t>
    </rPh>
    <rPh sb="42" eb="45">
      <t>ヘイキンチ</t>
    </rPh>
    <rPh sb="47" eb="49">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</si>
</sst>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quot;円／人月&quot;"/>
    <numFmt numFmtId="179" formatCode="0.0"/>
    <numFmt numFmtId="180" formatCode="#,##0.0#"/>
    <numFmt numFmtId="181" formatCode="h:mm;@"/>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8"/>
      <name val="ＭＳ Ｐゴシック"/>
      <family val="3"/>
      <charset val="128"/>
    </font>
    <font>
      <sz val="11"/>
      <name val="ＭＳ Ｐゴシック"/>
      <family val="3"/>
      <charset val="128"/>
    </font>
    <font>
      <b/>
      <sz val="20"/>
      <name val="ＭＳ ゴシック"/>
      <family val="3"/>
      <charset val="128"/>
    </font>
    <font>
      <b/>
      <sz val="11"/>
      <name val="ＭＳ Ｐゴシック"/>
      <family val="3"/>
      <charset val="128"/>
    </font>
    <font>
      <b/>
      <sz val="10"/>
      <name val="ＭＳ Ｐゴシック"/>
      <family val="3"/>
      <charset val="128"/>
    </font>
    <font>
      <sz val="8"/>
      <name val="ＭＳ Ｐゴシック"/>
      <family val="3"/>
      <charset val="128"/>
    </font>
    <font>
      <sz val="11"/>
      <color indexed="8"/>
      <name val="ＭＳ ゴシック"/>
      <family val="3"/>
      <charset val="128"/>
    </font>
    <font>
      <sz val="13"/>
      <name val="ＭＳ Ｐゴシック"/>
      <family val="3"/>
      <charset val="128"/>
    </font>
    <font>
      <sz val="9"/>
      <name val="ＭＳ ゴシック"/>
      <family val="3"/>
      <charset val="128"/>
    </font>
    <font>
      <sz val="8"/>
      <name val="ＭＳ ゴシック"/>
      <family val="3"/>
      <charset val="128"/>
    </font>
    <font>
      <sz val="9"/>
      <name val="ＭＳ Ｐ明朝"/>
      <family val="1"/>
      <charset val="128"/>
    </font>
    <font>
      <sz val="11"/>
      <name val="ＭＳ 明朝"/>
      <family val="1"/>
      <charset val="128"/>
    </font>
    <font>
      <sz val="11"/>
      <name val="ＭＳ Ｐ明朝"/>
      <family val="1"/>
      <charset val="128"/>
    </font>
    <font>
      <sz val="10"/>
      <name val="ＭＳ ゴシック"/>
      <family val="3"/>
      <charset val="128"/>
    </font>
    <font>
      <sz val="6"/>
      <name val="ＭＳ Ｐ明朝"/>
      <family val="1"/>
      <charset val="128"/>
    </font>
    <font>
      <sz val="8"/>
      <name val="ＭＳ Ｐ明朝"/>
      <family val="1"/>
      <charset val="128"/>
    </font>
    <font>
      <strike/>
      <sz val="9"/>
      <name val="ＭＳ ゴシック"/>
      <family val="3"/>
      <charset val="128"/>
    </font>
    <font>
      <strike/>
      <sz val="9"/>
      <name val="ＭＳ Ｐ明朝"/>
      <family val="1"/>
      <charset val="128"/>
    </font>
    <font>
      <sz val="9"/>
      <name val="ＭＳ 明朝"/>
      <family val="1"/>
      <charset val="128"/>
    </font>
    <font>
      <sz val="8"/>
      <name val="ＭＳ 明朝"/>
      <family val="1"/>
      <charset val="128"/>
    </font>
    <font>
      <sz val="11"/>
      <color theme="1"/>
      <name val="ＭＳ Ｐゴシック"/>
      <family val="3"/>
      <charset val="128"/>
      <scheme val="minor"/>
    </font>
    <font>
      <sz val="11"/>
      <color theme="1"/>
      <name val="ＭＳ ゴシック"/>
      <family val="3"/>
      <charset val="128"/>
    </font>
    <font>
      <sz val="11"/>
      <color theme="1"/>
      <name val="ＭＳ Ｐ明朝"/>
      <family val="1"/>
      <charset val="128"/>
    </font>
    <font>
      <sz val="12"/>
      <color theme="1"/>
      <name val="ＭＳ ゴシック"/>
      <family val="3"/>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11"/>
      <color theme="1"/>
      <name val="ＭＳ 明朝"/>
      <family val="1"/>
      <charset val="128"/>
    </font>
    <font>
      <sz val="7"/>
      <color theme="1"/>
      <name val="ＭＳ Ｐ明朝"/>
      <family val="1"/>
      <charset val="128"/>
    </font>
    <font>
      <sz val="11"/>
      <name val="ＭＳ Ｐゴシック"/>
      <family val="3"/>
      <charset val="128"/>
      <scheme val="minor"/>
    </font>
    <font>
      <sz val="10"/>
      <color theme="1"/>
      <name val="ＭＳ 明朝"/>
      <family val="1"/>
      <charset val="128"/>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4"/>
      <color theme="1"/>
      <name val="ＭＳ Ｐゴシック"/>
      <family val="2"/>
      <charset val="128"/>
      <scheme val="minor"/>
    </font>
    <font>
      <sz val="11"/>
      <color rgb="FFFF0000"/>
      <name val="ＭＳ 明朝"/>
      <family val="1"/>
      <charset val="128"/>
    </font>
    <font>
      <sz val="9"/>
      <color rgb="FFFF0000"/>
      <name val="ＭＳ Ｐ明朝"/>
      <family val="1"/>
      <charset val="128"/>
    </font>
    <font>
      <sz val="11"/>
      <color rgb="FFFF0000"/>
      <name val="ＭＳ Ｐ明朝"/>
      <family val="1"/>
      <charset val="128"/>
    </font>
    <font>
      <u/>
      <sz val="11"/>
      <name val="ＭＳ ゴシック"/>
      <family val="3"/>
      <charset val="128"/>
    </font>
    <font>
      <sz val="9"/>
      <name val="ＭＳ Ｐゴシック"/>
      <family val="3"/>
      <charset val="128"/>
    </font>
    <font>
      <u/>
      <sz val="9"/>
      <name val="ＭＳ Ｐ明朝"/>
      <family val="1"/>
      <charset val="128"/>
    </font>
    <font>
      <b/>
      <sz val="11"/>
      <name val="ＭＳ 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s>
  <borders count="174">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style="thin">
        <color indexed="64"/>
      </bottom>
      <diagonal/>
    </border>
    <border>
      <left style="thin">
        <color indexed="64"/>
      </left>
      <right style="thin">
        <color indexed="64"/>
      </right>
      <top style="hair">
        <color indexed="64"/>
      </top>
      <bottom/>
      <diagonal/>
    </border>
    <border>
      <left style="dotted">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diagonal/>
    </border>
    <border>
      <left style="thin">
        <color indexed="64"/>
      </left>
      <right style="thin">
        <color indexed="64"/>
      </right>
      <top style="dotted">
        <color indexed="64"/>
      </top>
      <bottom style="hair">
        <color indexed="64"/>
      </bottom>
      <diagonal/>
    </border>
    <border>
      <left/>
      <right/>
      <top/>
      <bottom style="dotted">
        <color indexed="64"/>
      </bottom>
      <diagonal/>
    </border>
    <border>
      <left style="hair">
        <color indexed="64"/>
      </left>
      <right style="hair">
        <color indexed="64"/>
      </right>
      <top/>
      <bottom/>
      <diagonal/>
    </border>
  </borders>
  <cellStyleXfs count="19">
    <xf numFmtId="0" fontId="0" fillId="0" borderId="0"/>
    <xf numFmtId="38" fontId="4" fillId="0" borderId="0" applyFont="0" applyFill="0" applyBorder="0" applyAlignment="0" applyProtection="0"/>
    <xf numFmtId="0" fontId="12" fillId="0" borderId="0">
      <alignment vertical="center"/>
    </xf>
    <xf numFmtId="0" fontId="12"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92">
    <xf numFmtId="0" fontId="0" fillId="0" borderId="0" xfId="0"/>
    <xf numFmtId="0" fontId="11" fillId="0" borderId="0" xfId="0" applyFont="1" applyAlignment="1">
      <alignment wrapText="1"/>
    </xf>
    <xf numFmtId="0" fontId="11" fillId="0" borderId="0" xfId="0" applyFont="1" applyAlignment="1">
      <alignment horizontal="center" wrapText="1"/>
    </xf>
    <xf numFmtId="0" fontId="9" fillId="0" borderId="0" xfId="0" applyFont="1"/>
    <xf numFmtId="0" fontId="12" fillId="0" borderId="0" xfId="0" applyFont="1"/>
    <xf numFmtId="0" fontId="8" fillId="0" borderId="0" xfId="0" applyFont="1" applyAlignment="1"/>
    <xf numFmtId="0" fontId="14" fillId="0" borderId="0" xfId="0" applyFont="1"/>
    <xf numFmtId="0" fontId="0" fillId="0" borderId="0" xfId="0" applyAlignment="1">
      <alignment horizontal="center"/>
    </xf>
    <xf numFmtId="0" fontId="4" fillId="0" borderId="0" xfId="0" applyFont="1" applyAlignment="1">
      <alignment horizontal="center"/>
    </xf>
    <xf numFmtId="0" fontId="4" fillId="0" borderId="0" xfId="0" applyFont="1"/>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7" fillId="0" borderId="0" xfId="0" applyFont="1"/>
    <xf numFmtId="0" fontId="11" fillId="0" borderId="0" xfId="0" applyFont="1"/>
    <xf numFmtId="0" fontId="6" fillId="3" borderId="22" xfId="0" applyFont="1" applyFill="1" applyBorder="1" applyAlignment="1">
      <alignment vertical="center" wrapText="1"/>
    </xf>
    <xf numFmtId="0" fontId="6" fillId="0" borderId="26" xfId="0" applyFont="1" applyFill="1" applyBorder="1" applyAlignment="1">
      <alignment horizontal="left" vertical="center" shrinkToFit="1"/>
    </xf>
    <xf numFmtId="0" fontId="6" fillId="3" borderId="22" xfId="5" applyFont="1" applyFill="1" applyBorder="1" applyAlignment="1">
      <alignment vertical="center" wrapText="1"/>
    </xf>
    <xf numFmtId="0" fontId="6" fillId="3" borderId="28" xfId="5" applyFont="1" applyFill="1" applyBorder="1" applyAlignment="1">
      <alignment horizontal="center" vertical="center" wrapText="1"/>
    </xf>
    <xf numFmtId="0" fontId="6" fillId="3" borderId="26" xfId="5" applyFont="1" applyFill="1" applyBorder="1" applyAlignment="1">
      <alignment horizontal="left" vertical="center" shrinkToFit="1"/>
    </xf>
    <xf numFmtId="0" fontId="6" fillId="3" borderId="19" xfId="5" applyFont="1" applyFill="1" applyBorder="1" applyAlignment="1">
      <alignment vertical="center" wrapText="1"/>
    </xf>
    <xf numFmtId="0" fontId="6" fillId="3" borderId="29" xfId="5" applyFont="1" applyFill="1" applyBorder="1" applyAlignment="1">
      <alignment horizontal="center" vertical="center" wrapText="1"/>
    </xf>
    <xf numFmtId="0" fontId="6" fillId="3" borderId="30" xfId="5" applyFont="1" applyFill="1" applyBorder="1" applyAlignment="1">
      <alignment horizontal="left" vertical="center" shrinkToFit="1"/>
    </xf>
    <xf numFmtId="0" fontId="6" fillId="3" borderId="20" xfId="5" applyFont="1" applyFill="1" applyBorder="1" applyAlignment="1">
      <alignment vertical="center" wrapText="1"/>
    </xf>
    <xf numFmtId="0" fontId="6" fillId="3" borderId="31" xfId="5" applyFont="1" applyFill="1" applyBorder="1" applyAlignment="1">
      <alignment horizontal="center" vertical="center" wrapText="1"/>
    </xf>
    <xf numFmtId="0" fontId="6" fillId="3" borderId="32" xfId="5" applyFont="1" applyFill="1" applyBorder="1" applyAlignment="1">
      <alignment horizontal="left" vertical="center" shrinkToFit="1"/>
    </xf>
    <xf numFmtId="0" fontId="6" fillId="3" borderId="13" xfId="5" applyFont="1" applyFill="1" applyBorder="1" applyAlignment="1">
      <alignment vertical="center" wrapText="1"/>
    </xf>
    <xf numFmtId="0" fontId="6" fillId="3" borderId="33" xfId="5" applyFont="1" applyFill="1" applyBorder="1" applyAlignment="1">
      <alignment horizontal="center" vertical="center" wrapText="1"/>
    </xf>
    <xf numFmtId="0" fontId="6" fillId="3" borderId="34" xfId="5" applyFont="1" applyFill="1" applyBorder="1" applyAlignment="1">
      <alignment horizontal="left" vertical="center" shrinkToFit="1"/>
    </xf>
    <xf numFmtId="0" fontId="6" fillId="3" borderId="35" xfId="5" applyFont="1" applyFill="1" applyBorder="1" applyAlignment="1">
      <alignment horizontal="center" vertical="center" wrapText="1"/>
    </xf>
    <xf numFmtId="0" fontId="6" fillId="3" borderId="36" xfId="5" applyFont="1" applyFill="1" applyBorder="1" applyAlignment="1">
      <alignment horizontal="left" vertical="center" shrinkToFit="1"/>
    </xf>
    <xf numFmtId="0" fontId="6" fillId="3" borderId="23" xfId="5" applyFont="1" applyFill="1" applyBorder="1" applyAlignment="1">
      <alignment vertical="center" wrapText="1"/>
    </xf>
    <xf numFmtId="0" fontId="6" fillId="3" borderId="37" xfId="5" applyFont="1" applyFill="1" applyBorder="1" applyAlignment="1">
      <alignment horizontal="center" vertical="center" wrapText="1"/>
    </xf>
    <xf numFmtId="0" fontId="6" fillId="3" borderId="38" xfId="5" applyFont="1" applyFill="1" applyBorder="1" applyAlignment="1">
      <alignment horizontal="left" vertical="center" shrinkToFit="1"/>
    </xf>
    <xf numFmtId="0" fontId="6" fillId="3" borderId="21" xfId="5" applyFont="1" applyFill="1" applyBorder="1" applyAlignment="1">
      <alignment vertical="center" wrapText="1"/>
    </xf>
    <xf numFmtId="0" fontId="6" fillId="3" borderId="39" xfId="5" applyFont="1" applyFill="1" applyBorder="1" applyAlignment="1">
      <alignment horizontal="center" vertical="center" wrapText="1"/>
    </xf>
    <xf numFmtId="0" fontId="6" fillId="3" borderId="40" xfId="5" applyFont="1" applyFill="1" applyBorder="1" applyAlignment="1">
      <alignment horizontal="left" vertical="center" shrinkToFit="1"/>
    </xf>
    <xf numFmtId="0" fontId="6" fillId="0" borderId="7" xfId="12" applyFont="1" applyBorder="1" applyAlignment="1">
      <alignment vertical="center" wrapText="1"/>
    </xf>
    <xf numFmtId="0" fontId="6" fillId="0" borderId="41" xfId="12" applyFont="1" applyBorder="1" applyAlignment="1">
      <alignment horizontal="center" vertical="center" wrapText="1"/>
    </xf>
    <xf numFmtId="0" fontId="6" fillId="0" borderId="42" xfId="12" applyFont="1" applyBorder="1" applyAlignment="1">
      <alignment horizontal="left" vertical="center" wrapText="1" shrinkToFit="1"/>
    </xf>
    <xf numFmtId="0" fontId="6" fillId="3" borderId="7" xfId="12" applyFont="1" applyFill="1" applyBorder="1" applyAlignment="1">
      <alignment vertical="center" wrapText="1"/>
    </xf>
    <xf numFmtId="0" fontId="6" fillId="3" borderId="7" xfId="5" applyFont="1" applyFill="1" applyBorder="1" applyAlignment="1">
      <alignment vertical="center" wrapText="1"/>
    </xf>
    <xf numFmtId="0" fontId="6" fillId="3" borderId="44" xfId="5" applyFont="1" applyFill="1" applyBorder="1" applyAlignment="1">
      <alignment horizontal="center" vertical="center" wrapText="1"/>
    </xf>
    <xf numFmtId="0" fontId="6" fillId="3" borderId="45" xfId="5" applyFont="1" applyFill="1" applyBorder="1" applyAlignment="1">
      <alignment horizontal="left" vertical="center" shrinkToFit="1"/>
    </xf>
    <xf numFmtId="0" fontId="6" fillId="0" borderId="19" xfId="0" applyFont="1" applyFill="1" applyBorder="1" applyAlignment="1">
      <alignment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left" vertical="center" shrinkToFit="1"/>
    </xf>
    <xf numFmtId="0" fontId="6" fillId="0" borderId="20" xfId="0" applyFont="1" applyFill="1" applyBorder="1" applyAlignment="1">
      <alignment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left" vertical="center" shrinkToFit="1"/>
    </xf>
    <xf numFmtId="0" fontId="6" fillId="0" borderId="20" xfId="0" applyFont="1" applyFill="1" applyBorder="1" applyAlignment="1">
      <alignment horizontal="left" vertical="center" wrapText="1"/>
    </xf>
    <xf numFmtId="0" fontId="6" fillId="0" borderId="50" xfId="0" applyFont="1" applyFill="1" applyBorder="1" applyAlignment="1">
      <alignment horizontal="left" vertical="center" shrinkToFit="1"/>
    </xf>
    <xf numFmtId="0" fontId="6" fillId="0" borderId="24" xfId="0" applyFont="1" applyFill="1" applyBorder="1" applyAlignment="1">
      <alignment vertical="center" wrapText="1"/>
    </xf>
    <xf numFmtId="0" fontId="6" fillId="0" borderId="51"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23" xfId="0" applyFont="1" applyFill="1" applyBorder="1" applyAlignment="1">
      <alignment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left" vertical="center" shrinkToFit="1"/>
    </xf>
    <xf numFmtId="0" fontId="6" fillId="0" borderId="23" xfId="0" applyFont="1" applyFill="1" applyBorder="1" applyAlignment="1">
      <alignment horizontal="left" vertical="center" wrapText="1"/>
    </xf>
    <xf numFmtId="0" fontId="6" fillId="0" borderId="21" xfId="0" applyFont="1" applyFill="1" applyBorder="1" applyAlignment="1">
      <alignment vertical="center" wrapText="1"/>
    </xf>
    <xf numFmtId="0" fontId="6" fillId="0" borderId="39" xfId="0" applyFont="1" applyFill="1" applyBorder="1" applyAlignment="1">
      <alignment horizontal="center" vertical="center" wrapText="1"/>
    </xf>
    <xf numFmtId="0" fontId="6" fillId="0" borderId="55" xfId="0" applyFont="1" applyFill="1" applyBorder="1" applyAlignment="1">
      <alignment horizontal="left" vertical="center" shrinkToFit="1"/>
    </xf>
    <xf numFmtId="0" fontId="6" fillId="0" borderId="56" xfId="0" applyFont="1" applyFill="1" applyBorder="1" applyAlignment="1">
      <alignment vertical="center" wrapText="1" shrinkToFit="1"/>
    </xf>
    <xf numFmtId="177" fontId="6" fillId="0" borderId="56" xfId="0" applyNumberFormat="1" applyFont="1" applyFill="1" applyBorder="1" applyAlignment="1">
      <alignment horizontal="center" vertical="center" wrapText="1"/>
    </xf>
    <xf numFmtId="0" fontId="6" fillId="0" borderId="52" xfId="0" applyFont="1" applyFill="1" applyBorder="1" applyAlignment="1">
      <alignment vertical="center" wrapText="1" shrinkToFit="1"/>
    </xf>
    <xf numFmtId="177" fontId="6" fillId="0" borderId="52" xfId="0" applyNumberFormat="1" applyFont="1" applyFill="1" applyBorder="1" applyAlignment="1">
      <alignment horizontal="center" vertical="center" wrapText="1"/>
    </xf>
    <xf numFmtId="0" fontId="6" fillId="0" borderId="58" xfId="0" applyFont="1" applyFill="1" applyBorder="1" applyAlignment="1">
      <alignment horizontal="left" vertical="center" shrinkToFit="1"/>
    </xf>
    <xf numFmtId="0" fontId="0" fillId="0" borderId="0" xfId="0" applyAlignment="1">
      <alignment vertical="center"/>
    </xf>
    <xf numFmtId="0" fontId="0" fillId="4" borderId="7" xfId="0" applyFill="1" applyBorder="1" applyAlignment="1">
      <alignment horizontal="center" vertical="center"/>
    </xf>
    <xf numFmtId="0" fontId="0" fillId="0" borderId="0" xfId="0" applyAlignment="1">
      <alignment horizontal="right" vertical="center"/>
    </xf>
    <xf numFmtId="0" fontId="0" fillId="0" borderId="9" xfId="0" applyBorder="1" applyAlignment="1">
      <alignment vertical="center"/>
    </xf>
    <xf numFmtId="0" fontId="0" fillId="0" borderId="59" xfId="0" applyBorder="1" applyAlignment="1">
      <alignment vertical="center"/>
    </xf>
    <xf numFmtId="0" fontId="0" fillId="0" borderId="42" xfId="0" applyBorder="1" applyAlignment="1">
      <alignment vertical="center"/>
    </xf>
    <xf numFmtId="0" fontId="0" fillId="0" borderId="7" xfId="0" applyBorder="1" applyAlignment="1">
      <alignment horizontal="center" vertical="center"/>
    </xf>
    <xf numFmtId="38" fontId="12" fillId="4" borderId="7" xfId="1" applyFont="1" applyFill="1" applyBorder="1" applyAlignment="1">
      <alignment vertical="center"/>
    </xf>
    <xf numFmtId="38" fontId="12" fillId="5" borderId="7" xfId="1" applyFont="1" applyFill="1" applyBorder="1" applyAlignment="1">
      <alignment vertical="center"/>
    </xf>
    <xf numFmtId="0" fontId="0" fillId="0" borderId="0" xfId="0" applyFont="1" applyAlignment="1">
      <alignment horizontal="center"/>
    </xf>
    <xf numFmtId="0" fontId="0" fillId="0" borderId="0" xfId="0" applyFont="1"/>
    <xf numFmtId="178" fontId="12" fillId="6" borderId="7" xfId="1" applyNumberFormat="1" applyFont="1" applyFill="1" applyBorder="1" applyAlignment="1">
      <alignment vertical="center"/>
    </xf>
    <xf numFmtId="0" fontId="6" fillId="0" borderId="0" xfId="5" applyFont="1">
      <alignment vertical="center"/>
    </xf>
    <xf numFmtId="0" fontId="6" fillId="0" borderId="7" xfId="12" applyFont="1" applyBorder="1">
      <alignment vertical="center"/>
    </xf>
    <xf numFmtId="0" fontId="6" fillId="2" borderId="7" xfId="0" applyFont="1" applyFill="1" applyBorder="1" applyAlignment="1">
      <alignment horizontal="center" vertical="center" wrapText="1"/>
    </xf>
    <xf numFmtId="0" fontId="6" fillId="0" borderId="0" xfId="12" applyFont="1">
      <alignment vertical="center"/>
    </xf>
    <xf numFmtId="0" fontId="6" fillId="0" borderId="7" xfId="5" applyFont="1" applyBorder="1" applyAlignment="1">
      <alignment horizontal="center" vertical="center"/>
    </xf>
    <xf numFmtId="0" fontId="6" fillId="2" borderId="22" xfId="12" applyFont="1" applyFill="1" applyBorder="1" applyAlignment="1">
      <alignment horizontal="center" vertical="center"/>
    </xf>
    <xf numFmtId="0" fontId="6" fillId="0" borderId="0" xfId="0" applyFont="1"/>
    <xf numFmtId="0" fontId="6" fillId="2" borderId="20" xfId="12" applyFont="1" applyFill="1" applyBorder="1" applyAlignment="1">
      <alignment horizontal="center" vertical="center"/>
    </xf>
    <xf numFmtId="0" fontId="6" fillId="2" borderId="21" xfId="12" applyFont="1" applyFill="1" applyBorder="1" applyAlignment="1">
      <alignment horizontal="center" vertical="center"/>
    </xf>
    <xf numFmtId="0" fontId="6" fillId="2" borderId="24" xfId="12" applyFont="1" applyFill="1" applyBorder="1" applyAlignment="1">
      <alignment horizontal="center" vertical="center"/>
    </xf>
    <xf numFmtId="0" fontId="6" fillId="2" borderId="27" xfId="12" applyFont="1" applyFill="1" applyBorder="1" applyAlignment="1">
      <alignment horizontal="center" vertical="center"/>
    </xf>
    <xf numFmtId="0" fontId="6" fillId="0" borderId="0" xfId="5" applyFont="1" applyAlignment="1">
      <alignment horizontal="center" vertical="center"/>
    </xf>
    <xf numFmtId="0" fontId="6" fillId="0" borderId="0" xfId="5" applyFont="1" applyAlignment="1">
      <alignment vertical="center" wrapText="1"/>
    </xf>
    <xf numFmtId="0" fontId="6" fillId="0" borderId="0" xfId="5" applyFont="1" applyAlignment="1">
      <alignment horizontal="center" vertical="center" wrapText="1"/>
    </xf>
    <xf numFmtId="0" fontId="6" fillId="0" borderId="0" xfId="5" applyFont="1" applyAlignment="1">
      <alignment horizontal="left" vertical="center" shrinkToFit="1"/>
    </xf>
    <xf numFmtId="0" fontId="6" fillId="0" borderId="0" xfId="5" applyFont="1" applyAlignment="1">
      <alignment horizontal="left" vertical="center" wrapText="1"/>
    </xf>
    <xf numFmtId="0" fontId="6" fillId="0" borderId="0" xfId="0" applyFont="1" applyFill="1"/>
    <xf numFmtId="0" fontId="6" fillId="3" borderId="61" xfId="5" applyFont="1" applyFill="1" applyBorder="1" applyAlignment="1">
      <alignment vertical="center" wrapText="1"/>
    </xf>
    <xf numFmtId="0" fontId="6" fillId="0" borderId="13" xfId="0" applyFont="1" applyFill="1" applyBorder="1" applyAlignment="1">
      <alignment vertical="center" wrapText="1"/>
    </xf>
    <xf numFmtId="0" fontId="6" fillId="0" borderId="0" xfId="10" applyFont="1">
      <alignment vertical="center"/>
    </xf>
    <xf numFmtId="0" fontId="6" fillId="0" borderId="27" xfId="0" applyFont="1" applyFill="1" applyBorder="1" applyAlignment="1">
      <alignment vertical="center" shrinkToFit="1"/>
    </xf>
    <xf numFmtId="0" fontId="6" fillId="0" borderId="0" xfId="5" applyFont="1" applyBorder="1" applyAlignment="1">
      <alignment horizontal="center" vertical="center"/>
    </xf>
    <xf numFmtId="0" fontId="6" fillId="0" borderId="0" xfId="5" applyFont="1" applyBorder="1" applyAlignment="1">
      <alignment vertical="center" wrapText="1"/>
    </xf>
    <xf numFmtId="0" fontId="6" fillId="0" borderId="0" xfId="5" applyFont="1" applyBorder="1" applyAlignment="1">
      <alignment horizontal="center" vertical="center" wrapText="1"/>
    </xf>
    <xf numFmtId="0" fontId="6" fillId="0" borderId="0" xfId="5" applyFont="1" applyBorder="1" applyAlignment="1">
      <alignment horizontal="left" vertical="center" shrinkToFit="1"/>
    </xf>
    <xf numFmtId="0" fontId="6" fillId="0" borderId="0" xfId="5" applyFont="1" applyBorder="1" applyAlignment="1">
      <alignment horizontal="left" vertical="center" wrapText="1"/>
    </xf>
    <xf numFmtId="0" fontId="6" fillId="0" borderId="0" xfId="5" applyFont="1" applyBorder="1">
      <alignment vertical="center"/>
    </xf>
    <xf numFmtId="0" fontId="6" fillId="0" borderId="0" xfId="0" applyFont="1" applyFill="1" applyBorder="1"/>
    <xf numFmtId="0" fontId="17" fillId="0" borderId="0" xfId="9" applyFont="1">
      <alignment vertical="center"/>
    </xf>
    <xf numFmtId="0" fontId="6" fillId="0" borderId="0" xfId="6" applyFont="1" applyAlignment="1">
      <alignment vertical="center" wrapText="1"/>
    </xf>
    <xf numFmtId="0" fontId="6" fillId="0" borderId="0" xfId="6" applyFont="1" applyAlignment="1">
      <alignment vertical="center" wrapText="1" shrinkToFit="1"/>
    </xf>
    <xf numFmtId="0" fontId="6" fillId="0" borderId="0" xfId="6" applyFont="1" applyAlignment="1">
      <alignment horizontal="center" vertical="center" wrapText="1"/>
    </xf>
    <xf numFmtId="0" fontId="6" fillId="0" borderId="0" xfId="6" applyFont="1" applyAlignment="1">
      <alignment horizontal="center" vertical="center" shrinkToFit="1"/>
    </xf>
    <xf numFmtId="0" fontId="6" fillId="0" borderId="0" xfId="6" applyFont="1">
      <alignment vertical="center"/>
    </xf>
    <xf numFmtId="0" fontId="17" fillId="0" borderId="0" xfId="11" applyFont="1">
      <alignment vertical="center"/>
    </xf>
    <xf numFmtId="0" fontId="0" fillId="0" borderId="0" xfId="0" applyFont="1" applyAlignment="1"/>
    <xf numFmtId="0" fontId="0" fillId="0" borderId="0" xfId="0" applyFont="1" applyAlignment="1">
      <alignment horizontal="left"/>
    </xf>
    <xf numFmtId="0" fontId="0" fillId="0" borderId="0" xfId="0" applyFont="1" applyBorder="1" applyAlignment="1">
      <alignment horizontal="left"/>
    </xf>
    <xf numFmtId="0" fontId="8" fillId="0" borderId="0" xfId="0" applyFont="1" applyAlignment="1">
      <alignment horizontal="center"/>
    </xf>
    <xf numFmtId="49" fontId="0" fillId="0" borderId="0" xfId="0" applyNumberFormat="1"/>
    <xf numFmtId="0" fontId="6" fillId="3" borderId="41" xfId="5" applyFont="1" applyFill="1" applyBorder="1" applyAlignment="1">
      <alignment horizontal="center" vertical="center" wrapText="1"/>
    </xf>
    <xf numFmtId="0" fontId="6" fillId="3" borderId="42" xfId="5" applyFont="1" applyFill="1" applyBorder="1" applyAlignment="1">
      <alignment horizontal="left" vertical="center" shrinkToFit="1"/>
    </xf>
    <xf numFmtId="0" fontId="6" fillId="3" borderId="27" xfId="5" applyFont="1" applyFill="1" applyBorder="1" applyAlignment="1">
      <alignment horizontal="right" vertical="center" wrapText="1"/>
    </xf>
    <xf numFmtId="0" fontId="12" fillId="0" borderId="0" xfId="5" applyFont="1">
      <alignment vertical="center"/>
    </xf>
    <xf numFmtId="0" fontId="6" fillId="3" borderId="22" xfId="5" applyFont="1" applyFill="1" applyBorder="1" applyAlignment="1">
      <alignment vertical="top" wrapText="1"/>
    </xf>
    <xf numFmtId="0" fontId="6" fillId="3" borderId="13" xfId="5" applyFont="1" applyFill="1" applyBorder="1" applyAlignment="1">
      <alignment horizontal="right" vertical="center" wrapText="1"/>
    </xf>
    <xf numFmtId="0" fontId="20" fillId="0" borderId="2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6" fillId="0" borderId="30" xfId="0" applyFont="1" applyFill="1" applyBorder="1" applyAlignment="1">
      <alignment horizontal="left" vertical="center" shrinkToFit="1"/>
    </xf>
    <xf numFmtId="0" fontId="6" fillId="0" borderId="32" xfId="0" applyFont="1" applyFill="1" applyBorder="1" applyAlignment="1">
      <alignment horizontal="left" vertical="center" shrinkToFit="1"/>
    </xf>
    <xf numFmtId="0" fontId="6" fillId="0" borderId="40" xfId="0" applyFont="1" applyFill="1" applyBorder="1" applyAlignment="1">
      <alignment horizontal="left" vertical="center" shrinkToFit="1"/>
    </xf>
    <xf numFmtId="0" fontId="6" fillId="0" borderId="33" xfId="0" applyFont="1" applyFill="1" applyBorder="1" applyAlignment="1">
      <alignment horizontal="center" vertical="center" wrapText="1"/>
    </xf>
    <xf numFmtId="0" fontId="6" fillId="2" borderId="13" xfId="12" applyFont="1" applyFill="1" applyBorder="1" applyAlignment="1">
      <alignment horizontal="center" vertical="center"/>
    </xf>
    <xf numFmtId="0" fontId="6" fillId="0" borderId="62" xfId="0" applyFont="1" applyFill="1" applyBorder="1" applyAlignment="1">
      <alignment horizontal="left" vertical="center" shrinkToFit="1"/>
    </xf>
    <xf numFmtId="0" fontId="6" fillId="0" borderId="27" xfId="0" applyFont="1" applyBorder="1" applyAlignment="1">
      <alignment vertical="center"/>
    </xf>
    <xf numFmtId="0" fontId="6" fillId="0" borderId="13" xfId="0" applyFont="1" applyBorder="1" applyAlignment="1">
      <alignment vertical="center"/>
    </xf>
    <xf numFmtId="0" fontId="6" fillId="0" borderId="22" xfId="0" applyFont="1" applyBorder="1" applyAlignment="1">
      <alignment vertical="center"/>
    </xf>
    <xf numFmtId="0" fontId="6" fillId="0" borderId="63" xfId="0" applyFont="1" applyFill="1" applyBorder="1" applyAlignment="1">
      <alignment horizontal="center" vertical="center" wrapText="1"/>
    </xf>
    <xf numFmtId="177" fontId="6" fillId="0" borderId="63" xfId="0" applyNumberFormat="1" applyFont="1" applyFill="1" applyBorder="1" applyAlignment="1">
      <alignment horizontal="center" vertical="center" wrapText="1"/>
    </xf>
    <xf numFmtId="0" fontId="24" fillId="3" borderId="22" xfId="5" applyFont="1" applyFill="1" applyBorder="1" applyAlignment="1">
      <alignment horizontal="left" vertical="center" wrapText="1"/>
    </xf>
    <xf numFmtId="0" fontId="24" fillId="3" borderId="19" xfId="5" applyFont="1" applyFill="1" applyBorder="1" applyAlignment="1">
      <alignment horizontal="left" vertical="center" shrinkToFit="1"/>
    </xf>
    <xf numFmtId="0" fontId="24" fillId="3" borderId="20" xfId="5" applyFont="1" applyFill="1" applyBorder="1" applyAlignment="1">
      <alignment horizontal="left" vertical="center" wrapText="1"/>
    </xf>
    <xf numFmtId="0" fontId="24" fillId="3" borderId="21" xfId="5" applyFont="1" applyFill="1" applyBorder="1" applyAlignment="1">
      <alignment horizontal="left" vertical="center" wrapText="1"/>
    </xf>
    <xf numFmtId="0" fontId="24" fillId="3" borderId="19" xfId="5" applyFont="1" applyFill="1" applyBorder="1" applyAlignment="1">
      <alignment horizontal="left" vertical="center" wrapText="1"/>
    </xf>
    <xf numFmtId="0" fontId="24" fillId="3" borderId="13" xfId="5" applyFont="1" applyFill="1" applyBorder="1" applyAlignment="1">
      <alignment horizontal="left" vertical="center" wrapText="1"/>
    </xf>
    <xf numFmtId="0" fontId="24" fillId="3" borderId="7" xfId="5" applyFont="1" applyFill="1" applyBorder="1" applyAlignment="1">
      <alignment horizontal="left" vertical="center" wrapText="1"/>
    </xf>
    <xf numFmtId="0" fontId="24" fillId="3" borderId="24" xfId="5" applyFont="1" applyFill="1" applyBorder="1" applyAlignment="1">
      <alignment horizontal="left" vertical="center" wrapText="1"/>
    </xf>
    <xf numFmtId="0" fontId="24" fillId="3" borderId="27" xfId="5" applyFont="1" applyFill="1" applyBorder="1" applyAlignment="1">
      <alignment horizontal="left" vertical="center" wrapText="1"/>
    </xf>
    <xf numFmtId="0" fontId="24" fillId="3" borderId="7" xfId="12" applyFont="1" applyFill="1" applyBorder="1" applyAlignment="1">
      <alignment vertical="center" wrapText="1"/>
    </xf>
    <xf numFmtId="0" fontId="24" fillId="0" borderId="19" xfId="0" applyFont="1" applyFill="1" applyBorder="1" applyAlignment="1">
      <alignment vertical="center" wrapText="1"/>
    </xf>
    <xf numFmtId="0" fontId="24" fillId="0" borderId="19" xfId="0" applyFont="1" applyFill="1" applyBorder="1" applyAlignment="1">
      <alignment horizontal="left" vertical="center" wrapText="1"/>
    </xf>
    <xf numFmtId="0" fontId="20" fillId="0" borderId="20" xfId="0" applyFont="1" applyFill="1" applyBorder="1" applyAlignment="1">
      <alignment horizontal="left" vertical="top" wrapText="1"/>
    </xf>
    <xf numFmtId="0" fontId="24" fillId="0" borderId="13"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6" fillId="2" borderId="23" xfId="12" applyFont="1" applyFill="1" applyBorder="1" applyAlignment="1">
      <alignment horizontal="center" vertical="center"/>
    </xf>
    <xf numFmtId="0" fontId="6" fillId="0" borderId="22" xfId="5" applyFont="1" applyBorder="1" applyAlignment="1">
      <alignment vertical="center"/>
    </xf>
    <xf numFmtId="0" fontId="6" fillId="0" borderId="27" xfId="5" applyFont="1" applyBorder="1" applyAlignment="1">
      <alignment vertical="center"/>
    </xf>
    <xf numFmtId="0" fontId="6" fillId="0" borderId="13" xfId="5" applyFont="1" applyBorder="1" applyAlignment="1">
      <alignment vertical="center"/>
    </xf>
    <xf numFmtId="0" fontId="6" fillId="3" borderId="64" xfId="5" applyFont="1" applyFill="1" applyBorder="1" applyAlignment="1">
      <alignment horizontal="center" vertical="center" wrapText="1"/>
    </xf>
    <xf numFmtId="0" fontId="6" fillId="3" borderId="65" xfId="5" applyFont="1" applyFill="1" applyBorder="1" applyAlignment="1">
      <alignment horizontal="left" vertical="center" shrinkToFit="1"/>
    </xf>
    <xf numFmtId="0" fontId="24" fillId="3" borderId="66" xfId="5" applyFont="1" applyFill="1" applyBorder="1" applyAlignment="1">
      <alignment horizontal="left" vertical="center" wrapText="1"/>
    </xf>
    <xf numFmtId="0" fontId="6" fillId="2" borderId="66" xfId="0" applyFont="1" applyFill="1" applyBorder="1" applyAlignment="1">
      <alignment horizontal="center" vertical="center" wrapText="1"/>
    </xf>
    <xf numFmtId="0" fontId="24" fillId="3" borderId="43" xfId="5" applyFont="1" applyFill="1" applyBorder="1" applyAlignment="1">
      <alignment horizontal="left" vertical="center" wrapText="1"/>
    </xf>
    <xf numFmtId="0" fontId="6" fillId="2" borderId="43" xfId="0" applyFont="1" applyFill="1" applyBorder="1" applyAlignment="1">
      <alignment horizontal="center" vertical="center" wrapText="1"/>
    </xf>
    <xf numFmtId="0" fontId="24" fillId="0" borderId="24" xfId="0" applyFont="1" applyFill="1" applyBorder="1" applyAlignment="1">
      <alignment horizontal="left" vertical="center" wrapText="1"/>
    </xf>
    <xf numFmtId="0" fontId="6" fillId="7" borderId="19" xfId="5" applyFont="1" applyFill="1" applyBorder="1" applyAlignment="1">
      <alignment vertical="center" wrapText="1"/>
    </xf>
    <xf numFmtId="0" fontId="6" fillId="3" borderId="66" xfId="5" applyFont="1" applyFill="1" applyBorder="1" applyAlignment="1">
      <alignment vertical="center" wrapText="1"/>
    </xf>
    <xf numFmtId="0" fontId="6" fillId="7" borderId="43" xfId="5" applyFont="1" applyFill="1" applyBorder="1" applyAlignment="1">
      <alignment vertical="center" wrapText="1"/>
    </xf>
    <xf numFmtId="0" fontId="24" fillId="0" borderId="19" xfId="9" applyFont="1" applyBorder="1" applyAlignment="1">
      <alignment vertical="center" wrapText="1"/>
    </xf>
    <xf numFmtId="0" fontId="24" fillId="0" borderId="20" xfId="9" applyFont="1" applyBorder="1" applyAlignment="1">
      <alignment vertical="center" wrapText="1"/>
    </xf>
    <xf numFmtId="0" fontId="6" fillId="0" borderId="27" xfId="9" applyFont="1" applyBorder="1" applyAlignment="1">
      <alignment horizontal="left" vertical="top" wrapText="1"/>
    </xf>
    <xf numFmtId="0" fontId="0" fillId="0" borderId="0" xfId="0" applyFont="1" applyAlignment="1">
      <alignment vertical="center"/>
    </xf>
    <xf numFmtId="0" fontId="0" fillId="0" borderId="0" xfId="0" applyFont="1" applyBorder="1" applyAlignment="1"/>
    <xf numFmtId="0" fontId="0" fillId="0" borderId="0" xfId="0" applyFont="1" applyBorder="1"/>
    <xf numFmtId="0" fontId="6" fillId="0" borderId="27" xfId="8" applyFont="1" applyBorder="1" applyAlignment="1">
      <alignment vertical="center" wrapText="1"/>
    </xf>
    <xf numFmtId="0" fontId="6" fillId="0" borderId="13" xfId="8" applyFont="1" applyBorder="1" applyAlignment="1">
      <alignment vertical="center" wrapText="1"/>
    </xf>
    <xf numFmtId="0" fontId="6" fillId="8" borderId="13" xfId="8" applyFont="1" applyFill="1" applyBorder="1" applyAlignment="1">
      <alignment horizontal="center" vertical="center"/>
    </xf>
    <xf numFmtId="0" fontId="6" fillId="8" borderId="22" xfId="8" applyFont="1" applyFill="1" applyBorder="1" applyAlignment="1">
      <alignment horizontal="center" vertical="center"/>
    </xf>
    <xf numFmtId="0" fontId="6" fillId="0" borderId="27" xfId="8" applyFont="1" applyBorder="1" applyAlignment="1">
      <alignment horizontal="left" vertical="center" wrapText="1" indent="1"/>
    </xf>
    <xf numFmtId="0" fontId="6" fillId="0" borderId="20" xfId="8" applyFont="1" applyBorder="1" applyAlignment="1">
      <alignment horizontal="left" vertical="center" wrapText="1" indent="1"/>
    </xf>
    <xf numFmtId="0" fontId="6" fillId="0" borderId="20" xfId="8" applyFont="1" applyBorder="1" applyAlignment="1">
      <alignment vertical="center" wrapText="1"/>
    </xf>
    <xf numFmtId="0" fontId="6" fillId="0" borderId="51" xfId="8" applyFont="1" applyBorder="1" applyAlignment="1">
      <alignment horizontal="center" vertical="center"/>
    </xf>
    <xf numFmtId="0" fontId="6" fillId="0" borderId="52" xfId="8" applyFont="1" applyBorder="1" applyAlignment="1">
      <alignment horizontal="center" vertical="center"/>
    </xf>
    <xf numFmtId="0" fontId="6" fillId="0" borderId="14" xfId="8" applyFont="1" applyBorder="1" applyAlignment="1">
      <alignment horizontal="center" vertical="center"/>
    </xf>
    <xf numFmtId="0" fontId="6" fillId="0" borderId="52" xfId="8" applyFont="1" applyBorder="1" applyAlignment="1">
      <alignment horizontal="center" vertical="center" wrapText="1"/>
    </xf>
    <xf numFmtId="0" fontId="6" fillId="0" borderId="51" xfId="8" applyFont="1" applyBorder="1" applyAlignment="1">
      <alignment horizontal="center" vertical="top" wrapText="1"/>
    </xf>
    <xf numFmtId="0" fontId="6" fillId="0" borderId="50" xfId="8" applyFont="1" applyBorder="1" applyAlignment="1">
      <alignment horizontal="left" vertical="center" shrinkToFit="1"/>
    </xf>
    <xf numFmtId="0" fontId="6" fillId="0" borderId="49" xfId="8" applyFont="1" applyBorder="1" applyAlignment="1">
      <alignment horizontal="left" vertical="center" shrinkToFit="1"/>
    </xf>
    <xf numFmtId="0" fontId="6" fillId="0" borderId="55" xfId="8" applyFont="1" applyBorder="1" applyAlignment="1">
      <alignment horizontal="left" vertical="center" shrinkToFit="1"/>
    </xf>
    <xf numFmtId="0" fontId="6" fillId="0" borderId="70" xfId="8" applyFont="1" applyBorder="1" applyAlignment="1">
      <alignment horizontal="left" vertical="center" shrinkToFit="1"/>
    </xf>
    <xf numFmtId="0" fontId="6" fillId="0" borderId="49" xfId="8" applyFont="1" applyBorder="1" applyAlignment="1">
      <alignment horizontal="left" vertical="center" wrapText="1" shrinkToFit="1"/>
    </xf>
    <xf numFmtId="0" fontId="6" fillId="0" borderId="50" xfId="8" applyFont="1" applyBorder="1" applyAlignment="1">
      <alignment horizontal="left" vertical="top" wrapText="1" shrinkToFit="1"/>
    </xf>
    <xf numFmtId="0" fontId="24" fillId="0" borderId="20" xfId="8" applyFont="1" applyBorder="1">
      <alignment vertical="center"/>
    </xf>
    <xf numFmtId="0" fontId="24" fillId="0" borderId="27" xfId="8" applyFont="1" applyBorder="1">
      <alignment vertical="center"/>
    </xf>
    <xf numFmtId="0" fontId="24" fillId="0" borderId="27" xfId="8" applyFont="1" applyBorder="1" applyAlignment="1">
      <alignment vertical="top" wrapText="1"/>
    </xf>
    <xf numFmtId="0" fontId="24" fillId="0" borderId="20" xfId="8" applyFont="1" applyBorder="1" applyAlignment="1">
      <alignment vertical="top" wrapText="1"/>
    </xf>
    <xf numFmtId="0" fontId="24" fillId="0" borderId="27" xfId="8" applyFont="1" applyBorder="1" applyAlignment="1">
      <alignment vertical="center" wrapText="1"/>
    </xf>
    <xf numFmtId="0" fontId="24" fillId="0" borderId="13" xfId="8" applyFont="1" applyBorder="1">
      <alignment vertical="center"/>
    </xf>
    <xf numFmtId="0" fontId="24" fillId="0" borderId="20" xfId="8" applyFont="1" applyBorder="1" applyAlignment="1">
      <alignment vertical="center" wrapText="1"/>
    </xf>
    <xf numFmtId="0" fontId="6" fillId="0" borderId="27" xfId="9" applyFont="1" applyBorder="1" applyAlignment="1">
      <alignment vertical="top" wrapText="1"/>
    </xf>
    <xf numFmtId="0" fontId="6" fillId="0" borderId="24" xfId="8" applyFont="1" applyBorder="1" applyAlignment="1">
      <alignment vertical="center" wrapText="1"/>
    </xf>
    <xf numFmtId="0" fontId="6" fillId="0" borderId="63" xfId="8" applyFont="1" applyBorder="1" applyAlignment="1">
      <alignment horizontal="center" vertical="top" wrapText="1"/>
    </xf>
    <xf numFmtId="0" fontId="6" fillId="0" borderId="62" xfId="8" applyFont="1" applyBorder="1" applyAlignment="1">
      <alignment horizontal="left" vertical="top" wrapText="1" shrinkToFit="1"/>
    </xf>
    <xf numFmtId="0" fontId="24" fillId="0" borderId="24" xfId="8" applyFont="1" applyBorder="1" applyAlignment="1">
      <alignment vertical="top" wrapText="1"/>
    </xf>
    <xf numFmtId="0" fontId="6" fillId="0" borderId="22" xfId="8" applyFont="1" applyBorder="1" applyAlignment="1">
      <alignment vertical="top" wrapText="1"/>
    </xf>
    <xf numFmtId="0" fontId="6" fillId="0" borderId="61" xfId="8" applyFont="1" applyBorder="1" applyAlignment="1">
      <alignment horizontal="center" vertical="center"/>
    </xf>
    <xf numFmtId="0" fontId="24" fillId="0" borderId="71" xfId="8" applyFont="1" applyBorder="1">
      <alignment vertical="center"/>
    </xf>
    <xf numFmtId="0" fontId="6" fillId="0" borderId="22" xfId="12" applyFont="1" applyBorder="1" applyAlignment="1">
      <alignment vertical="center"/>
    </xf>
    <xf numFmtId="0" fontId="6" fillId="0" borderId="27" xfId="12" applyFont="1" applyBorder="1" applyAlignment="1">
      <alignment vertical="center"/>
    </xf>
    <xf numFmtId="0" fontId="6" fillId="0" borderId="13" xfId="12" applyFont="1" applyBorder="1" applyAlignment="1">
      <alignment vertical="center"/>
    </xf>
    <xf numFmtId="0" fontId="33" fillId="0" borderId="0" xfId="4" applyFont="1" applyAlignment="1">
      <alignment vertical="center" shrinkToFit="1"/>
    </xf>
    <xf numFmtId="0" fontId="33" fillId="0" borderId="0" xfId="4" applyFont="1">
      <alignment vertical="center"/>
    </xf>
    <xf numFmtId="0" fontId="34" fillId="0" borderId="0" xfId="4" applyFont="1">
      <alignment vertical="center"/>
    </xf>
    <xf numFmtId="0" fontId="35" fillId="0" borderId="0" xfId="4" applyFont="1">
      <alignment vertical="center"/>
    </xf>
    <xf numFmtId="0" fontId="36" fillId="0" borderId="73" xfId="4" applyFont="1" applyBorder="1" applyAlignment="1">
      <alignment horizontal="center" vertical="center" shrinkToFit="1"/>
    </xf>
    <xf numFmtId="0" fontId="37" fillId="0" borderId="74" xfId="4" applyFont="1" applyBorder="1" applyAlignment="1">
      <alignment horizontal="center" vertical="center" shrinkToFit="1"/>
    </xf>
    <xf numFmtId="0" fontId="37" fillId="0" borderId="75" xfId="4" applyFont="1" applyBorder="1" applyAlignment="1">
      <alignment horizontal="center" vertical="center" wrapText="1" shrinkToFit="1"/>
    </xf>
    <xf numFmtId="0" fontId="32" fillId="0" borderId="9" xfId="4" applyFont="1" applyBorder="1">
      <alignment vertical="center"/>
    </xf>
    <xf numFmtId="0" fontId="33" fillId="0" borderId="59" xfId="4" applyFont="1" applyBorder="1">
      <alignment vertical="center"/>
    </xf>
    <xf numFmtId="0" fontId="38" fillId="0" borderId="59" xfId="4" applyFont="1" applyBorder="1" applyAlignment="1">
      <alignment vertical="center" shrinkToFit="1"/>
    </xf>
    <xf numFmtId="0" fontId="38" fillId="0" borderId="59" xfId="4" applyFont="1" applyBorder="1">
      <alignment vertical="center"/>
    </xf>
    <xf numFmtId="0" fontId="35" fillId="0" borderId="59" xfId="4" applyFont="1" applyBorder="1">
      <alignment vertical="center"/>
    </xf>
    <xf numFmtId="0" fontId="33" fillId="0" borderId="59" xfId="4" applyFont="1" applyBorder="1" applyAlignment="1">
      <alignment vertical="center" shrinkToFit="1"/>
    </xf>
    <xf numFmtId="0" fontId="35" fillId="0" borderId="42" xfId="4" applyFont="1" applyBorder="1">
      <alignment vertical="center"/>
    </xf>
    <xf numFmtId="0" fontId="23" fillId="0" borderId="76" xfId="4" applyFont="1" applyBorder="1" applyAlignment="1">
      <alignment horizontal="center" vertical="top" shrinkToFit="1"/>
    </xf>
    <xf numFmtId="0" fontId="23" fillId="0" borderId="77" xfId="4" applyFont="1" applyBorder="1" applyAlignment="1">
      <alignment horizontal="center" vertical="top" shrinkToFit="1"/>
    </xf>
    <xf numFmtId="0" fontId="23" fillId="0" borderId="78" xfId="4" applyFont="1" applyBorder="1" applyAlignment="1">
      <alignment horizontal="center" vertical="top" shrinkToFit="1"/>
    </xf>
    <xf numFmtId="0" fontId="23" fillId="0" borderId="51" xfId="4" applyFont="1" applyBorder="1" applyAlignment="1">
      <alignment vertical="top" wrapText="1"/>
    </xf>
    <xf numFmtId="0" fontId="23" fillId="0" borderId="0" xfId="4" applyFont="1" applyAlignment="1">
      <alignment vertical="top" wrapText="1"/>
    </xf>
    <xf numFmtId="0" fontId="23" fillId="0" borderId="79" xfId="4" applyFont="1" applyBorder="1" applyAlignment="1">
      <alignment vertical="top" wrapText="1"/>
    </xf>
    <xf numFmtId="0" fontId="22" fillId="0" borderId="51" xfId="4" applyFont="1" applyBorder="1" applyAlignment="1">
      <alignment vertical="top" wrapText="1"/>
    </xf>
    <xf numFmtId="0" fontId="22" fillId="0" borderId="0" xfId="4" applyFont="1" applyAlignment="1">
      <alignment vertical="top" wrapText="1"/>
    </xf>
    <xf numFmtId="0" fontId="22" fillId="0" borderId="79" xfId="4" applyFont="1" applyBorder="1" applyAlignment="1">
      <alignment vertical="top" wrapText="1"/>
    </xf>
    <xf numFmtId="0" fontId="21" fillId="0" borderId="27" xfId="4" applyFont="1" applyBorder="1" applyAlignment="1">
      <alignment vertical="top" wrapText="1"/>
    </xf>
    <xf numFmtId="0" fontId="23" fillId="0" borderId="80" xfId="4" applyFont="1" applyBorder="1" applyAlignment="1">
      <alignment horizontal="center" vertical="top" shrinkToFit="1"/>
    </xf>
    <xf numFmtId="0" fontId="23" fillId="0" borderId="0" xfId="4" applyFont="1" applyAlignment="1">
      <alignment horizontal="center" vertical="top" shrinkToFit="1"/>
    </xf>
    <xf numFmtId="0" fontId="23" fillId="0" borderId="81" xfId="4" applyFont="1" applyBorder="1" applyAlignment="1">
      <alignment horizontal="center" vertical="top" shrinkToFit="1"/>
    </xf>
    <xf numFmtId="0" fontId="22" fillId="0" borderId="82" xfId="4" applyFont="1" applyBorder="1" applyAlignment="1">
      <alignment vertical="top" wrapText="1"/>
    </xf>
    <xf numFmtId="0" fontId="22" fillId="0" borderId="83" xfId="4" applyFont="1" applyBorder="1" applyAlignment="1">
      <alignment vertical="top" wrapText="1"/>
    </xf>
    <xf numFmtId="0" fontId="22" fillId="0" borderId="84" xfId="4" applyFont="1" applyBorder="1" applyAlignment="1">
      <alignment vertical="top" wrapText="1"/>
    </xf>
    <xf numFmtId="0" fontId="21" fillId="0" borderId="85" xfId="4" applyFont="1" applyBorder="1" applyAlignment="1">
      <alignment vertical="top" wrapText="1"/>
    </xf>
    <xf numFmtId="0" fontId="23" fillId="0" borderId="86" xfId="4" applyFont="1" applyBorder="1" applyAlignment="1">
      <alignment horizontal="center" vertical="top" shrinkToFit="1"/>
    </xf>
    <xf numFmtId="0" fontId="23" fillId="0" borderId="83" xfId="4" applyFont="1" applyBorder="1" applyAlignment="1">
      <alignment horizontal="center" vertical="top" shrinkToFit="1"/>
    </xf>
    <xf numFmtId="0" fontId="23" fillId="0" borderId="87" xfId="4" applyFont="1" applyBorder="1" applyAlignment="1">
      <alignment horizontal="center" vertical="top" shrinkToFit="1"/>
    </xf>
    <xf numFmtId="0" fontId="22" fillId="0" borderId="84" xfId="4" applyFont="1" applyBorder="1" applyAlignment="1">
      <alignment horizontal="right" vertical="top" wrapText="1"/>
    </xf>
    <xf numFmtId="0" fontId="27" fillId="0" borderId="27" xfId="4" applyFont="1" applyBorder="1" applyAlignment="1">
      <alignment vertical="top" wrapText="1"/>
    </xf>
    <xf numFmtId="0" fontId="22" fillId="0" borderId="14" xfId="4" applyFont="1" applyBorder="1" applyAlignment="1">
      <alignment vertical="center" shrinkToFit="1"/>
    </xf>
    <xf numFmtId="0" fontId="22" fillId="0" borderId="72" xfId="4" applyFont="1" applyBorder="1">
      <alignment vertical="center"/>
    </xf>
    <xf numFmtId="0" fontId="22" fillId="0" borderId="34" xfId="4" applyFont="1" applyBorder="1">
      <alignment vertical="center"/>
    </xf>
    <xf numFmtId="0" fontId="21" fillId="0" borderId="13" xfId="4" applyFont="1" applyBorder="1">
      <alignment vertical="center"/>
    </xf>
    <xf numFmtId="0" fontId="23" fillId="0" borderId="88" xfId="4" applyFont="1" applyBorder="1" applyAlignment="1">
      <alignment vertical="center" shrinkToFit="1"/>
    </xf>
    <xf numFmtId="0" fontId="23" fillId="0" borderId="72" xfId="4" applyFont="1" applyBorder="1" applyAlignment="1">
      <alignment vertical="center" shrinkToFit="1"/>
    </xf>
    <xf numFmtId="0" fontId="23" fillId="0" borderId="89" xfId="4" applyFont="1" applyBorder="1" applyAlignment="1">
      <alignment vertical="center" shrinkToFit="1"/>
    </xf>
    <xf numFmtId="0" fontId="22" fillId="0" borderId="51" xfId="4" applyFont="1" applyBorder="1" applyAlignment="1">
      <alignment vertical="center" shrinkToFit="1"/>
    </xf>
    <xf numFmtId="0" fontId="22" fillId="0" borderId="0" xfId="4" applyFont="1">
      <alignment vertical="center"/>
    </xf>
    <xf numFmtId="0" fontId="22" fillId="0" borderId="79" xfId="4" applyFont="1" applyBorder="1">
      <alignment vertical="center"/>
    </xf>
    <xf numFmtId="0" fontId="21" fillId="0" borderId="27" xfId="4" applyFont="1" applyBorder="1">
      <alignment vertical="center"/>
    </xf>
    <xf numFmtId="0" fontId="23" fillId="0" borderId="80" xfId="4" applyFont="1" applyBorder="1" applyAlignment="1">
      <alignment vertical="center" shrinkToFit="1"/>
    </xf>
    <xf numFmtId="0" fontId="23" fillId="0" borderId="0" xfId="4" applyFont="1" applyAlignment="1">
      <alignment vertical="center" shrinkToFit="1"/>
    </xf>
    <xf numFmtId="0" fontId="23" fillId="0" borderId="81" xfId="4" applyFont="1" applyBorder="1" applyAlignment="1">
      <alignment vertical="center" shrinkToFit="1"/>
    </xf>
    <xf numFmtId="0" fontId="22" fillId="0" borderId="82" xfId="4" applyFont="1" applyBorder="1" applyAlignment="1">
      <alignment vertical="center" shrinkToFit="1"/>
    </xf>
    <xf numFmtId="0" fontId="22" fillId="0" borderId="83" xfId="4" applyFont="1" applyBorder="1">
      <alignment vertical="center"/>
    </xf>
    <xf numFmtId="0" fontId="22" fillId="0" borderId="84" xfId="4" applyFont="1" applyBorder="1">
      <alignment vertical="center"/>
    </xf>
    <xf numFmtId="0" fontId="21" fillId="0" borderId="85" xfId="4" applyFont="1" applyBorder="1">
      <alignment vertical="center"/>
    </xf>
    <xf numFmtId="0" fontId="23" fillId="0" borderId="86" xfId="4" applyFont="1" applyBorder="1" applyAlignment="1">
      <alignment vertical="center" shrinkToFit="1"/>
    </xf>
    <xf numFmtId="0" fontId="23" fillId="0" borderId="83" xfId="4" applyFont="1" applyBorder="1" applyAlignment="1">
      <alignment vertical="center" shrinkToFit="1"/>
    </xf>
    <xf numFmtId="0" fontId="23" fillId="0" borderId="87" xfId="4" applyFont="1" applyBorder="1" applyAlignment="1">
      <alignment vertical="center" shrinkToFit="1"/>
    </xf>
    <xf numFmtId="0" fontId="21" fillId="0" borderId="69" xfId="4" applyFont="1" applyBorder="1" applyAlignment="1">
      <alignment vertical="top" wrapText="1"/>
    </xf>
    <xf numFmtId="0" fontId="23" fillId="0" borderId="51" xfId="4" applyFont="1" applyBorder="1" applyAlignment="1">
      <alignment vertical="center" shrinkToFit="1"/>
    </xf>
    <xf numFmtId="0" fontId="23" fillId="0" borderId="0" xfId="4" applyFont="1">
      <alignment vertical="center"/>
    </xf>
    <xf numFmtId="0" fontId="23" fillId="0" borderId="79" xfId="4" applyFont="1" applyBorder="1">
      <alignment vertical="center"/>
    </xf>
    <xf numFmtId="0" fontId="22" fillId="0" borderId="51" xfId="4" quotePrefix="1" applyFont="1" applyBorder="1" applyAlignment="1">
      <alignment vertical="top" shrinkToFit="1"/>
    </xf>
    <xf numFmtId="0" fontId="21" fillId="0" borderId="27" xfId="4" applyFont="1" applyBorder="1" applyAlignment="1">
      <alignment horizontal="left" vertical="top" wrapText="1"/>
    </xf>
    <xf numFmtId="0" fontId="23" fillId="0" borderId="14" xfId="4" applyFont="1" applyBorder="1" applyAlignment="1">
      <alignment vertical="center" shrinkToFit="1"/>
    </xf>
    <xf numFmtId="0" fontId="23" fillId="0" borderId="72" xfId="4" applyFont="1" applyBorder="1">
      <alignment vertical="center"/>
    </xf>
    <xf numFmtId="0" fontId="23" fillId="0" borderId="34" xfId="4" applyFont="1" applyBorder="1">
      <alignment vertical="center"/>
    </xf>
    <xf numFmtId="0" fontId="6" fillId="0" borderId="9" xfId="4" applyFont="1" applyBorder="1">
      <alignment vertical="center"/>
    </xf>
    <xf numFmtId="0" fontId="23" fillId="0" borderId="59" xfId="4" applyFont="1" applyBorder="1">
      <alignment vertical="center"/>
    </xf>
    <xf numFmtId="0" fontId="22" fillId="0" borderId="59" xfId="4" applyFont="1" applyBorder="1" applyAlignment="1">
      <alignment vertical="center" shrinkToFit="1"/>
    </xf>
    <xf numFmtId="0" fontId="22" fillId="0" borderId="59" xfId="4" applyFont="1" applyBorder="1">
      <alignment vertical="center"/>
    </xf>
    <xf numFmtId="0" fontId="21" fillId="0" borderId="59" xfId="4" applyFont="1" applyBorder="1">
      <alignment vertical="center"/>
    </xf>
    <xf numFmtId="0" fontId="23" fillId="0" borderId="59" xfId="4" applyFont="1" applyBorder="1" applyAlignment="1">
      <alignment vertical="center" shrinkToFit="1"/>
    </xf>
    <xf numFmtId="0" fontId="21" fillId="0" borderId="42" xfId="4" applyFont="1" applyBorder="1">
      <alignment vertical="center"/>
    </xf>
    <xf numFmtId="0" fontId="28" fillId="0" borderId="27" xfId="4" applyFont="1" applyBorder="1" applyAlignment="1">
      <alignment vertical="top" wrapText="1"/>
    </xf>
    <xf numFmtId="0" fontId="23" fillId="0" borderId="82" xfId="4" applyFont="1" applyBorder="1" applyAlignment="1">
      <alignment vertical="center" shrinkToFit="1"/>
    </xf>
    <xf numFmtId="0" fontId="23" fillId="0" borderId="83" xfId="4" applyFont="1" applyBorder="1">
      <alignment vertical="center"/>
    </xf>
    <xf numFmtId="0" fontId="23" fillId="0" borderId="84" xfId="4" applyFont="1" applyBorder="1">
      <alignment vertical="center"/>
    </xf>
    <xf numFmtId="0" fontId="29" fillId="0" borderId="69" xfId="4" applyFont="1" applyBorder="1" applyAlignment="1">
      <alignment vertical="top" wrapText="1"/>
    </xf>
    <xf numFmtId="0" fontId="22" fillId="0" borderId="51" xfId="4" applyFont="1" applyBorder="1" applyAlignment="1">
      <alignment horizontal="left" vertical="top" wrapText="1"/>
    </xf>
    <xf numFmtId="0" fontId="22" fillId="0" borderId="0" xfId="4" applyFont="1" applyAlignment="1">
      <alignment horizontal="left" vertical="top" wrapText="1"/>
    </xf>
    <xf numFmtId="0" fontId="26" fillId="0" borderId="27" xfId="4" applyFont="1" applyBorder="1" applyAlignment="1">
      <alignment vertical="top" wrapText="1"/>
    </xf>
    <xf numFmtId="0" fontId="26" fillId="0" borderId="85" xfId="4" applyFont="1" applyBorder="1" applyAlignment="1">
      <alignment vertical="top" wrapText="1"/>
    </xf>
    <xf numFmtId="0" fontId="22" fillId="0" borderId="51" xfId="4" applyFont="1" applyBorder="1" applyAlignment="1">
      <alignment vertical="top" shrinkToFit="1"/>
    </xf>
    <xf numFmtId="0" fontId="22" fillId="0" borderId="0" xfId="4" applyFont="1" applyAlignment="1">
      <alignment vertical="top"/>
    </xf>
    <xf numFmtId="0" fontId="21" fillId="0" borderId="27" xfId="4" applyFont="1" applyBorder="1" applyAlignment="1">
      <alignment vertical="top"/>
    </xf>
    <xf numFmtId="0" fontId="23" fillId="0" borderId="82" xfId="4" applyFont="1" applyBorder="1" applyAlignment="1">
      <alignment vertical="top" wrapText="1"/>
    </xf>
    <xf numFmtId="0" fontId="23" fillId="0" borderId="83" xfId="4" applyFont="1" applyBorder="1" applyAlignment="1">
      <alignment vertical="top" wrapText="1"/>
    </xf>
    <xf numFmtId="0" fontId="23" fillId="0" borderId="84" xfId="4" applyFont="1" applyBorder="1" applyAlignment="1">
      <alignment vertical="top" wrapText="1"/>
    </xf>
    <xf numFmtId="0" fontId="28" fillId="0" borderId="69" xfId="4" applyFont="1" applyBorder="1" applyAlignment="1">
      <alignment vertical="top" wrapText="1"/>
    </xf>
    <xf numFmtId="0" fontId="21" fillId="0" borderId="0" xfId="4" applyFont="1" applyAlignment="1">
      <alignment vertical="top" wrapText="1"/>
    </xf>
    <xf numFmtId="0" fontId="38" fillId="0" borderId="0" xfId="4" applyFont="1" applyAlignment="1">
      <alignment vertical="top" wrapText="1"/>
    </xf>
    <xf numFmtId="0" fontId="35" fillId="0" borderId="0" xfId="4" applyFont="1" applyAlignment="1">
      <alignment vertical="top" wrapText="1"/>
    </xf>
    <xf numFmtId="0" fontId="33" fillId="0" borderId="0" xfId="4" applyFont="1" applyAlignment="1">
      <alignment horizontal="center" vertical="top" shrinkToFit="1"/>
    </xf>
    <xf numFmtId="0" fontId="6" fillId="0" borderId="22" xfId="0" applyFont="1" applyBorder="1" applyAlignment="1">
      <alignment vertical="top" wrapText="1"/>
    </xf>
    <xf numFmtId="0" fontId="6" fillId="0" borderId="27" xfId="8" applyFont="1" applyBorder="1" applyAlignment="1">
      <alignment vertical="top" wrapText="1"/>
    </xf>
    <xf numFmtId="0" fontId="6" fillId="0" borderId="20" xfId="0" applyFont="1" applyFill="1" applyBorder="1" applyAlignment="1">
      <alignment horizontal="left" vertical="top" wrapText="1"/>
    </xf>
    <xf numFmtId="0" fontId="14" fillId="9" borderId="0" xfId="0" applyFont="1" applyFill="1"/>
    <xf numFmtId="0" fontId="42" fillId="0" borderId="0" xfId="17" applyFont="1">
      <alignment vertical="center"/>
    </xf>
    <xf numFmtId="0" fontId="42" fillId="0" borderId="0" xfId="17" applyFont="1" applyAlignment="1">
      <alignment horizontal="left" vertical="center"/>
    </xf>
    <xf numFmtId="0" fontId="43" fillId="0" borderId="0" xfId="17" applyFont="1" applyAlignment="1">
      <alignment horizontal="left" vertical="center"/>
    </xf>
    <xf numFmtId="0" fontId="44" fillId="0" borderId="0" xfId="17" applyFont="1" applyAlignment="1">
      <alignment horizontal="left" vertical="center"/>
    </xf>
    <xf numFmtId="0" fontId="43" fillId="0" borderId="0" xfId="17" applyFont="1" applyAlignment="1">
      <alignment horizontal="right" vertical="center"/>
    </xf>
    <xf numFmtId="0" fontId="43" fillId="0" borderId="0" xfId="17" applyFont="1">
      <alignment vertical="center"/>
    </xf>
    <xf numFmtId="0" fontId="43" fillId="7" borderId="0" xfId="17" applyFont="1" applyFill="1">
      <alignment vertical="center"/>
    </xf>
    <xf numFmtId="0" fontId="43" fillId="7" borderId="0" xfId="17" applyFont="1" applyFill="1" applyAlignment="1">
      <alignment horizontal="center" vertical="center"/>
    </xf>
    <xf numFmtId="0" fontId="42" fillId="7" borderId="0" xfId="17" quotePrefix="1" applyFont="1" applyFill="1">
      <alignment vertical="center"/>
    </xf>
    <xf numFmtId="0" fontId="43" fillId="0" borderId="0" xfId="17" applyFont="1" applyAlignment="1">
      <alignment horizontal="center" vertical="center"/>
    </xf>
    <xf numFmtId="0" fontId="42" fillId="0" borderId="0" xfId="17" applyFont="1" applyAlignment="1">
      <alignment horizontal="right" vertical="center"/>
    </xf>
    <xf numFmtId="0" fontId="42" fillId="0" borderId="0" xfId="17" applyFont="1" applyAlignment="1">
      <alignment horizontal="center" vertical="center"/>
    </xf>
    <xf numFmtId="0" fontId="42" fillId="7" borderId="0" xfId="17" applyFont="1" applyFill="1">
      <alignment vertical="center"/>
    </xf>
    <xf numFmtId="0" fontId="46" fillId="0" borderId="0" xfId="17" applyFont="1">
      <alignment vertical="center"/>
    </xf>
    <xf numFmtId="0" fontId="42" fillId="7" borderId="0" xfId="17" applyFont="1" applyFill="1" applyAlignment="1">
      <alignment horizontal="center" vertical="center"/>
    </xf>
    <xf numFmtId="20" fontId="42" fillId="7" borderId="0" xfId="17" applyNumberFormat="1" applyFont="1" applyFill="1">
      <alignment vertical="center"/>
    </xf>
    <xf numFmtId="0" fontId="42" fillId="7" borderId="0" xfId="17" applyFont="1" applyFill="1" applyAlignment="1">
      <alignment horizontal="right" vertical="center"/>
    </xf>
    <xf numFmtId="179" fontId="42" fillId="7" borderId="0" xfId="17" applyNumberFormat="1" applyFont="1" applyFill="1">
      <alignment vertical="center"/>
    </xf>
    <xf numFmtId="0" fontId="42" fillId="7" borderId="0" xfId="17" applyFont="1" applyFill="1" applyAlignment="1">
      <alignment horizontal="left" vertical="center"/>
    </xf>
    <xf numFmtId="179" fontId="42" fillId="0" borderId="0" xfId="17" applyNumberFormat="1" applyFont="1">
      <alignment vertical="center"/>
    </xf>
    <xf numFmtId="20" fontId="42" fillId="0" borderId="0" xfId="17" applyNumberFormat="1" applyFont="1">
      <alignment vertical="center"/>
    </xf>
    <xf numFmtId="0" fontId="46" fillId="0" borderId="0" xfId="17" applyFont="1" applyAlignment="1">
      <alignment horizontal="left" vertical="center"/>
    </xf>
    <xf numFmtId="1" fontId="42" fillId="7" borderId="0" xfId="17" applyNumberFormat="1" applyFont="1" applyFill="1">
      <alignment vertical="center"/>
    </xf>
    <xf numFmtId="0" fontId="46" fillId="0" borderId="0" xfId="17" applyFont="1" applyAlignment="1">
      <alignment horizontal="right" vertical="center"/>
    </xf>
    <xf numFmtId="0" fontId="46" fillId="0" borderId="0" xfId="17" applyFont="1" applyAlignment="1"/>
    <xf numFmtId="0" fontId="46" fillId="0" borderId="0" xfId="17" applyFont="1" applyAlignment="1">
      <alignment horizontal="center" vertical="center"/>
    </xf>
    <xf numFmtId="0" fontId="47" fillId="7" borderId="0" xfId="17" applyFont="1" applyFill="1">
      <alignment vertical="center"/>
    </xf>
    <xf numFmtId="0" fontId="47" fillId="0" borderId="0" xfId="17" applyFont="1">
      <alignment vertical="center"/>
    </xf>
    <xf numFmtId="0" fontId="46" fillId="0" borderId="0" xfId="17" applyFont="1" applyAlignment="1">
      <alignment horizontal="left"/>
    </xf>
    <xf numFmtId="0" fontId="47" fillId="0" borderId="0" xfId="17" applyFont="1" applyAlignment="1">
      <alignment horizontal="left" vertical="center"/>
    </xf>
    <xf numFmtId="20" fontId="43" fillId="0" borderId="0" xfId="17" applyNumberFormat="1" applyFont="1">
      <alignment vertical="center"/>
    </xf>
    <xf numFmtId="0" fontId="44" fillId="0" borderId="0" xfId="17" applyFont="1" applyAlignment="1">
      <alignment horizontal="right" vertical="center"/>
    </xf>
    <xf numFmtId="0" fontId="48" fillId="0" borderId="0" xfId="17" applyFont="1" applyAlignment="1"/>
    <xf numFmtId="0" fontId="47" fillId="0" borderId="0" xfId="17" applyFont="1" applyAlignment="1">
      <alignment horizontal="right" vertical="center"/>
    </xf>
    <xf numFmtId="0" fontId="42" fillId="0" borderId="111" xfId="17" applyFont="1" applyBorder="1" applyAlignment="1">
      <alignment horizontal="center" vertical="center" wrapText="1"/>
    </xf>
    <xf numFmtId="0" fontId="42" fillId="0" borderId="79" xfId="17" applyFont="1" applyBorder="1" applyAlignment="1">
      <alignment horizontal="center" vertical="center" wrapText="1"/>
    </xf>
    <xf numFmtId="0" fontId="46" fillId="0" borderId="6" xfId="17" applyFont="1" applyBorder="1" applyAlignment="1">
      <alignment horizontal="center" vertical="center"/>
    </xf>
    <xf numFmtId="0" fontId="46" fillId="0" borderId="7" xfId="17" applyFont="1" applyBorder="1" applyAlignment="1">
      <alignment horizontal="center" vertical="center"/>
    </xf>
    <xf numFmtId="0" fontId="46" fillId="0" borderId="8" xfId="17" applyFont="1" applyBorder="1" applyAlignment="1">
      <alignment horizontal="center" vertical="center"/>
    </xf>
    <xf numFmtId="0" fontId="46" fillId="0" borderId="42" xfId="17" applyFont="1" applyBorder="1" applyAlignment="1">
      <alignment horizontal="center" vertical="center"/>
    </xf>
    <xf numFmtId="0" fontId="42" fillId="0" borderId="118" xfId="17" applyFont="1" applyBorder="1" applyAlignment="1">
      <alignment horizontal="center" vertical="center" wrapText="1"/>
    </xf>
    <xf numFmtId="0" fontId="46" fillId="0" borderId="10" xfId="17" applyFont="1" applyBorder="1" applyAlignment="1">
      <alignment horizontal="center" vertical="center" wrapText="1"/>
    </xf>
    <xf numFmtId="0" fontId="46" fillId="0" borderId="11" xfId="17" applyFont="1" applyBorder="1" applyAlignment="1">
      <alignment horizontal="center" vertical="center" wrapText="1"/>
    </xf>
    <xf numFmtId="0" fontId="46" fillId="0" borderId="12" xfId="17" applyFont="1" applyBorder="1" applyAlignment="1">
      <alignment horizontal="center" vertical="center" wrapText="1"/>
    </xf>
    <xf numFmtId="0" fontId="42" fillId="10" borderId="111" xfId="17" applyFont="1" applyFill="1" applyBorder="1" applyAlignment="1" applyProtection="1">
      <alignment horizontal="center" vertical="center" wrapText="1"/>
      <protection locked="0"/>
    </xf>
    <xf numFmtId="0" fontId="42" fillId="10" borderId="124" xfId="17" applyFont="1" applyFill="1" applyBorder="1" applyAlignment="1" applyProtection="1">
      <alignment horizontal="center" vertical="center" shrinkToFit="1"/>
      <protection locked="0"/>
    </xf>
    <xf numFmtId="0" fontId="42" fillId="10" borderId="19" xfId="17" applyFont="1" applyFill="1" applyBorder="1" applyAlignment="1" applyProtection="1">
      <alignment horizontal="center" vertical="center" shrinkToFit="1"/>
      <protection locked="0"/>
    </xf>
    <xf numFmtId="0" fontId="42" fillId="10" borderId="125" xfId="17" applyFont="1" applyFill="1" applyBorder="1" applyAlignment="1" applyProtection="1">
      <alignment horizontal="center" vertical="center" shrinkToFit="1"/>
      <protection locked="0"/>
    </xf>
    <xf numFmtId="0" fontId="42" fillId="10" borderId="79" xfId="17" applyFont="1" applyFill="1" applyBorder="1" applyAlignment="1" applyProtection="1">
      <alignment horizontal="center" vertical="center" wrapText="1"/>
      <protection locked="0"/>
    </xf>
    <xf numFmtId="180" fontId="42" fillId="0" borderId="132" xfId="17" applyNumberFormat="1" applyFont="1" applyBorder="1" applyAlignment="1">
      <alignment horizontal="center" vertical="center" shrinkToFit="1"/>
    </xf>
    <xf numFmtId="180" fontId="42" fillId="0" borderId="20" xfId="17" applyNumberFormat="1" applyFont="1" applyBorder="1" applyAlignment="1">
      <alignment horizontal="center" vertical="center" shrinkToFit="1"/>
    </xf>
    <xf numFmtId="180" fontId="42" fillId="0" borderId="133" xfId="17" applyNumberFormat="1" applyFont="1" applyBorder="1" applyAlignment="1">
      <alignment horizontal="center" vertical="center" shrinkToFit="1"/>
    </xf>
    <xf numFmtId="0" fontId="42" fillId="10" borderId="13" xfId="17" applyFont="1" applyFill="1" applyBorder="1" applyAlignment="1" applyProtection="1">
      <alignment horizontal="center" vertical="center" wrapText="1"/>
      <protection locked="0"/>
    </xf>
    <xf numFmtId="180" fontId="42" fillId="0" borderId="136" xfId="17" applyNumberFormat="1" applyFont="1" applyBorder="1" applyAlignment="1">
      <alignment horizontal="center" vertical="center" shrinkToFit="1"/>
    </xf>
    <xf numFmtId="180" fontId="42" fillId="0" borderId="21" xfId="17" applyNumberFormat="1" applyFont="1" applyBorder="1" applyAlignment="1">
      <alignment horizontal="center" vertical="center" shrinkToFit="1"/>
    </xf>
    <xf numFmtId="180" fontId="42" fillId="0" borderId="137" xfId="17" applyNumberFormat="1" applyFont="1" applyBorder="1" applyAlignment="1">
      <alignment horizontal="center" vertical="center" shrinkToFit="1"/>
    </xf>
    <xf numFmtId="0" fontId="42" fillId="10" borderId="22" xfId="17" applyFont="1" applyFill="1" applyBorder="1" applyAlignment="1" applyProtection="1">
      <alignment horizontal="center" vertical="center" wrapText="1"/>
      <protection locked="0"/>
    </xf>
    <xf numFmtId="0" fontId="42" fillId="10" borderId="118" xfId="17" applyFont="1" applyFill="1" applyBorder="1" applyAlignment="1" applyProtection="1">
      <alignment horizontal="center" vertical="center" wrapText="1"/>
      <protection locked="0"/>
    </xf>
    <xf numFmtId="0" fontId="47" fillId="7" borderId="149" xfId="17" applyFont="1" applyFill="1" applyBorder="1">
      <alignment vertical="center"/>
    </xf>
    <xf numFmtId="0" fontId="52" fillId="7" borderId="150" xfId="17" applyFont="1" applyFill="1" applyBorder="1" applyAlignment="1">
      <alignment horizontal="center" vertical="center"/>
    </xf>
    <xf numFmtId="0" fontId="47" fillId="7" borderId="150" xfId="17" applyFont="1" applyFill="1" applyBorder="1" applyAlignment="1">
      <alignment horizontal="center" vertical="center" wrapText="1"/>
    </xf>
    <xf numFmtId="0" fontId="47" fillId="7" borderId="150" xfId="17" applyFont="1" applyFill="1" applyBorder="1" applyAlignment="1">
      <alignment horizontal="center" vertical="center" shrinkToFit="1"/>
    </xf>
    <xf numFmtId="0" fontId="51" fillId="7" borderId="150" xfId="17" applyFont="1" applyFill="1" applyBorder="1" applyAlignment="1">
      <alignment horizontal="center" vertical="center" wrapText="1"/>
    </xf>
    <xf numFmtId="1" fontId="47" fillId="7" borderId="150" xfId="17" applyNumberFormat="1" applyFont="1" applyFill="1" applyBorder="1" applyAlignment="1">
      <alignment horizontal="center" vertical="center" wrapText="1"/>
    </xf>
    <xf numFmtId="0" fontId="47" fillId="7" borderId="151" xfId="17" applyFont="1" applyFill="1" applyBorder="1" applyAlignment="1">
      <alignment horizontal="center" vertical="center" wrapText="1"/>
    </xf>
    <xf numFmtId="0" fontId="46" fillId="0" borderId="3" xfId="17" applyFont="1" applyBorder="1">
      <alignment vertical="center"/>
    </xf>
    <xf numFmtId="0" fontId="46" fillId="0" borderId="4" xfId="17" applyFont="1" applyBorder="1" applyAlignment="1">
      <alignment vertical="center" wrapText="1"/>
    </xf>
    <xf numFmtId="180" fontId="46" fillId="7" borderId="1" xfId="17" applyNumberFormat="1" applyFont="1" applyFill="1" applyBorder="1" applyAlignment="1">
      <alignment horizontal="center" vertical="center" shrinkToFit="1"/>
    </xf>
    <xf numFmtId="180" fontId="46" fillId="7" borderId="91" xfId="17" applyNumberFormat="1" applyFont="1" applyFill="1" applyBorder="1" applyAlignment="1">
      <alignment horizontal="center" vertical="center" shrinkToFit="1"/>
    </xf>
    <xf numFmtId="180" fontId="46" fillId="7" borderId="2" xfId="17" applyNumberFormat="1" applyFont="1" applyFill="1" applyBorder="1" applyAlignment="1">
      <alignment horizontal="center" vertical="center" shrinkToFit="1"/>
    </xf>
    <xf numFmtId="0" fontId="46" fillId="0" borderId="115" xfId="17" applyFont="1" applyBorder="1">
      <alignment vertical="center"/>
    </xf>
    <xf numFmtId="0" fontId="46" fillId="0" borderId="59" xfId="17" applyFont="1" applyBorder="1" applyAlignment="1">
      <alignment vertical="center" wrapText="1"/>
    </xf>
    <xf numFmtId="180" fontId="46" fillId="7" borderId="6" xfId="17" applyNumberFormat="1" applyFont="1" applyFill="1" applyBorder="1" applyAlignment="1">
      <alignment horizontal="center" vertical="center" shrinkToFit="1"/>
    </xf>
    <xf numFmtId="180" fontId="46" fillId="7" borderId="7" xfId="17" applyNumberFormat="1" applyFont="1" applyFill="1" applyBorder="1" applyAlignment="1">
      <alignment horizontal="center" vertical="center" shrinkToFit="1"/>
    </xf>
    <xf numFmtId="180" fontId="46" fillId="7" borderId="8" xfId="17" applyNumberFormat="1" applyFont="1" applyFill="1" applyBorder="1" applyAlignment="1">
      <alignment horizontal="center" vertical="center" shrinkToFit="1"/>
    </xf>
    <xf numFmtId="180" fontId="46" fillId="11" borderId="6" xfId="17" applyNumberFormat="1" applyFont="1" applyFill="1" applyBorder="1" applyAlignment="1" applyProtection="1">
      <alignment horizontal="center" vertical="center" shrinkToFit="1"/>
      <protection locked="0"/>
    </xf>
    <xf numFmtId="180" fontId="46" fillId="11" borderId="7" xfId="17" applyNumberFormat="1" applyFont="1" applyFill="1" applyBorder="1" applyAlignment="1" applyProtection="1">
      <alignment horizontal="center" vertical="center" shrinkToFit="1"/>
      <protection locked="0"/>
    </xf>
    <xf numFmtId="180" fontId="46" fillId="11" borderId="8" xfId="17" applyNumberFormat="1" applyFont="1" applyFill="1" applyBorder="1" applyAlignment="1" applyProtection="1">
      <alignment horizontal="center" vertical="center" shrinkToFit="1"/>
      <protection locked="0"/>
    </xf>
    <xf numFmtId="0" fontId="46" fillId="0" borderId="161" xfId="17" applyFont="1" applyBorder="1">
      <alignment vertical="center"/>
    </xf>
    <xf numFmtId="0" fontId="46" fillId="0" borderId="100" xfId="17" applyFont="1" applyBorder="1" applyAlignment="1">
      <alignment vertical="center" wrapText="1"/>
    </xf>
    <xf numFmtId="180" fontId="46" fillId="0" borderId="6" xfId="17" applyNumberFormat="1" applyFont="1" applyBorder="1" applyAlignment="1">
      <alignment horizontal="center" vertical="center" shrinkToFit="1"/>
    </xf>
    <xf numFmtId="180" fontId="46" fillId="0" borderId="7" xfId="17" applyNumberFormat="1" applyFont="1" applyBorder="1" applyAlignment="1">
      <alignment horizontal="center" vertical="center" shrinkToFit="1"/>
    </xf>
    <xf numFmtId="180" fontId="46" fillId="0" borderId="8" xfId="17" applyNumberFormat="1" applyFont="1" applyBorder="1" applyAlignment="1">
      <alignment horizontal="center" vertical="center" shrinkToFit="1"/>
    </xf>
    <xf numFmtId="180" fontId="46" fillId="7" borderId="104" xfId="17" applyNumberFormat="1" applyFont="1" applyFill="1" applyBorder="1" applyAlignment="1">
      <alignment horizontal="center" vertical="center" shrinkToFit="1"/>
    </xf>
    <xf numFmtId="180" fontId="46" fillId="7" borderId="98" xfId="17" applyNumberFormat="1" applyFont="1" applyFill="1" applyBorder="1" applyAlignment="1">
      <alignment horizontal="center" vertical="center" shrinkToFit="1"/>
    </xf>
    <xf numFmtId="180" fontId="46" fillId="7" borderId="99" xfId="17" applyNumberFormat="1" applyFont="1" applyFill="1" applyBorder="1" applyAlignment="1">
      <alignment horizontal="center" vertical="center" shrinkToFit="1"/>
    </xf>
    <xf numFmtId="180" fontId="46" fillId="7" borderId="103" xfId="17" applyNumberFormat="1" applyFont="1" applyFill="1" applyBorder="1" applyAlignment="1">
      <alignment horizontal="center" vertical="center" shrinkToFit="1"/>
    </xf>
    <xf numFmtId="180" fontId="46" fillId="7" borderId="42" xfId="17" applyNumberFormat="1" applyFont="1" applyFill="1" applyBorder="1" applyAlignment="1">
      <alignment horizontal="center" vertical="center" shrinkToFit="1"/>
    </xf>
    <xf numFmtId="180" fontId="46" fillId="7" borderId="10" xfId="17" applyNumberFormat="1" applyFont="1" applyFill="1" applyBorder="1" applyAlignment="1">
      <alignment horizontal="center" vertical="center" shrinkToFit="1"/>
    </xf>
    <xf numFmtId="180" fontId="46" fillId="7" borderId="11" xfId="17" applyNumberFormat="1" applyFont="1" applyFill="1" applyBorder="1" applyAlignment="1">
      <alignment horizontal="center" vertical="center" shrinkToFit="1"/>
    </xf>
    <xf numFmtId="180" fontId="46" fillId="7" borderId="12" xfId="17" applyNumberFormat="1" applyFont="1" applyFill="1" applyBorder="1" applyAlignment="1">
      <alignment horizontal="center" vertical="center" shrinkToFit="1"/>
    </xf>
    <xf numFmtId="180" fontId="46" fillId="7" borderId="101" xfId="17" applyNumberFormat="1" applyFont="1" applyFill="1" applyBorder="1" applyAlignment="1">
      <alignment horizontal="center" vertical="center" shrinkToFit="1"/>
    </xf>
    <xf numFmtId="0" fontId="48" fillId="0" borderId="0" xfId="17" applyFont="1">
      <alignment vertical="center"/>
    </xf>
    <xf numFmtId="0" fontId="47" fillId="0" borderId="0" xfId="17" applyFont="1" applyAlignment="1">
      <alignment vertical="center" shrinkToFit="1"/>
    </xf>
    <xf numFmtId="0" fontId="50" fillId="0" borderId="0" xfId="17" applyFont="1" applyAlignment="1">
      <alignment vertical="center" shrinkToFit="1"/>
    </xf>
    <xf numFmtId="0" fontId="47" fillId="0" borderId="0" xfId="17" applyFont="1" applyAlignment="1">
      <alignment vertical="center" wrapText="1"/>
    </xf>
    <xf numFmtId="0" fontId="46" fillId="0" borderId="0" xfId="17" applyFont="1" applyAlignment="1">
      <alignment vertical="center" wrapText="1"/>
    </xf>
    <xf numFmtId="0" fontId="46" fillId="0" borderId="0" xfId="17" applyFont="1" applyAlignment="1">
      <alignment horizontal="justify" vertical="center" wrapText="1"/>
    </xf>
    <xf numFmtId="0" fontId="47" fillId="0" borderId="0" xfId="17" applyFont="1" applyAlignment="1">
      <alignment vertical="center" textRotation="90"/>
    </xf>
    <xf numFmtId="0" fontId="53" fillId="7" borderId="0" xfId="17" applyFont="1" applyFill="1" applyAlignment="1">
      <alignment horizontal="left" vertical="center"/>
    </xf>
    <xf numFmtId="0" fontId="54" fillId="7" borderId="0" xfId="17" applyFont="1" applyFill="1" applyAlignment="1">
      <alignment horizontal="center" vertical="center"/>
    </xf>
    <xf numFmtId="0" fontId="54" fillId="7" borderId="0" xfId="17" applyFont="1" applyFill="1">
      <alignment vertical="center"/>
    </xf>
    <xf numFmtId="0" fontId="54" fillId="7" borderId="0" xfId="17" applyFont="1" applyFill="1" applyAlignment="1">
      <alignment horizontal="left" vertical="center"/>
    </xf>
    <xf numFmtId="0" fontId="55" fillId="7" borderId="0" xfId="17" applyFont="1" applyFill="1">
      <alignment vertical="center"/>
    </xf>
    <xf numFmtId="0" fontId="55" fillId="7" borderId="0" xfId="17" applyFont="1" applyFill="1" applyAlignment="1">
      <alignment horizontal="left" vertical="center"/>
    </xf>
    <xf numFmtId="0" fontId="54" fillId="11" borderId="7" xfId="17" applyFont="1" applyFill="1" applyBorder="1" applyAlignment="1" applyProtection="1">
      <alignment horizontal="center" vertical="center"/>
      <protection locked="0"/>
    </xf>
    <xf numFmtId="20" fontId="54" fillId="11" borderId="7" xfId="17" applyNumberFormat="1" applyFont="1" applyFill="1" applyBorder="1" applyAlignment="1" applyProtection="1">
      <alignment horizontal="center" vertical="center"/>
      <protection locked="0"/>
    </xf>
    <xf numFmtId="0" fontId="54" fillId="7" borderId="7" xfId="17" applyFont="1" applyFill="1" applyBorder="1" applyAlignment="1">
      <alignment horizontal="center" vertical="center"/>
    </xf>
    <xf numFmtId="181" fontId="54" fillId="7" borderId="7" xfId="17" applyNumberFormat="1" applyFont="1" applyFill="1" applyBorder="1" applyAlignment="1">
      <alignment horizontal="center" vertical="center"/>
    </xf>
    <xf numFmtId="0" fontId="54" fillId="11" borderId="7" xfId="17" applyFont="1" applyFill="1" applyBorder="1" applyAlignment="1" applyProtection="1">
      <alignment horizontal="left" vertical="center"/>
      <protection locked="0"/>
    </xf>
    <xf numFmtId="0" fontId="54" fillId="7" borderId="7" xfId="18" applyNumberFormat="1" applyFont="1" applyFill="1" applyBorder="1" applyAlignment="1">
      <alignment horizontal="center" vertical="center"/>
    </xf>
    <xf numFmtId="20" fontId="54" fillId="7" borderId="7" xfId="17" applyNumberFormat="1" applyFont="1" applyFill="1" applyBorder="1" applyAlignment="1">
      <alignment horizontal="center" vertical="center"/>
    </xf>
    <xf numFmtId="0" fontId="56" fillId="7" borderId="0" xfId="17" applyFont="1" applyFill="1" applyAlignment="1">
      <alignment horizontal="left" vertical="center"/>
    </xf>
    <xf numFmtId="0" fontId="42" fillId="7" borderId="0" xfId="17" applyFont="1" applyFill="1" applyProtection="1">
      <alignment vertical="center"/>
      <protection locked="0"/>
    </xf>
    <xf numFmtId="0" fontId="47" fillId="0" borderId="3" xfId="17" applyFont="1" applyBorder="1">
      <alignment vertical="center"/>
    </xf>
    <xf numFmtId="0" fontId="47" fillId="0" borderId="4" xfId="17" applyFont="1" applyBorder="1" applyAlignment="1">
      <alignment vertical="center" wrapText="1"/>
    </xf>
    <xf numFmtId="0" fontId="47" fillId="0" borderId="115" xfId="17" applyFont="1" applyBorder="1">
      <alignment vertical="center"/>
    </xf>
    <xf numFmtId="0" fontId="47" fillId="0" borderId="59" xfId="17" applyFont="1" applyBorder="1" applyAlignment="1">
      <alignment vertical="center" wrapText="1"/>
    </xf>
    <xf numFmtId="0" fontId="47" fillId="0" borderId="161" xfId="17" applyFont="1" applyBorder="1">
      <alignment vertical="center"/>
    </xf>
    <xf numFmtId="0" fontId="47" fillId="0" borderId="100" xfId="17" applyFont="1" applyBorder="1" applyAlignment="1">
      <alignment vertical="center" wrapText="1"/>
    </xf>
    <xf numFmtId="0" fontId="1" fillId="7" borderId="0" xfId="17" applyFill="1">
      <alignment vertical="center"/>
    </xf>
    <xf numFmtId="0" fontId="47" fillId="7" borderId="0" xfId="17" applyFont="1" applyFill="1" applyAlignment="1">
      <alignment horizontal="left" vertical="center"/>
    </xf>
    <xf numFmtId="0" fontId="44" fillId="7" borderId="0" xfId="17" applyFont="1" applyFill="1" applyAlignment="1">
      <alignment horizontal="left" vertical="center"/>
    </xf>
    <xf numFmtId="0" fontId="47" fillId="11" borderId="7" xfId="17" applyFont="1" applyFill="1" applyBorder="1" applyAlignment="1">
      <alignment horizontal="left" vertical="center"/>
    </xf>
    <xf numFmtId="0" fontId="47" fillId="10" borderId="7" xfId="17" applyFont="1" applyFill="1" applyBorder="1" applyAlignment="1">
      <alignment horizontal="left" vertical="center"/>
    </xf>
    <xf numFmtId="0" fontId="57" fillId="7" borderId="0" xfId="17" applyFont="1" applyFill="1" applyAlignment="1">
      <alignment horizontal="left" vertical="center"/>
    </xf>
    <xf numFmtId="0" fontId="47" fillId="7" borderId="0" xfId="17" applyFont="1" applyFill="1" applyAlignment="1">
      <alignment horizontal="center" vertical="center"/>
    </xf>
    <xf numFmtId="0" fontId="47" fillId="7" borderId="7" xfId="17" applyFont="1" applyFill="1" applyBorder="1" applyAlignment="1">
      <alignment horizontal="center" vertical="center"/>
    </xf>
    <xf numFmtId="0" fontId="47" fillId="7" borderId="7" xfId="17" applyFont="1" applyFill="1" applyBorder="1" applyAlignment="1">
      <alignment horizontal="left" vertical="center"/>
    </xf>
    <xf numFmtId="0" fontId="58" fillId="7" borderId="0" xfId="17" applyFont="1" applyFill="1">
      <alignment vertical="center"/>
    </xf>
    <xf numFmtId="0" fontId="58" fillId="7" borderId="0" xfId="17" applyFont="1" applyFill="1" applyAlignment="1">
      <alignment horizontal="left" vertical="center"/>
    </xf>
    <xf numFmtId="0" fontId="48" fillId="7" borderId="0" xfId="17" applyFont="1" applyFill="1">
      <alignment vertical="center"/>
    </xf>
    <xf numFmtId="0" fontId="58" fillId="7" borderId="0" xfId="17" applyFont="1" applyFill="1" applyAlignment="1">
      <alignment vertical="center" shrinkToFit="1"/>
    </xf>
    <xf numFmtId="0" fontId="47" fillId="7" borderId="0" xfId="17" applyFont="1" applyFill="1" applyAlignment="1">
      <alignment vertical="center" wrapText="1"/>
    </xf>
    <xf numFmtId="0" fontId="46" fillId="7" borderId="0" xfId="17" applyFont="1" applyFill="1" applyAlignment="1"/>
    <xf numFmtId="0" fontId="46" fillId="7" borderId="0" xfId="17" applyFont="1" applyFill="1">
      <alignment vertical="center"/>
    </xf>
    <xf numFmtId="0" fontId="46" fillId="7" borderId="0" xfId="17" applyFont="1" applyFill="1" applyAlignment="1">
      <alignment vertical="center" wrapText="1"/>
    </xf>
    <xf numFmtId="0" fontId="46" fillId="7" borderId="0" xfId="17" applyFont="1" applyFill="1" applyAlignment="1">
      <alignment horizontal="justify" vertical="center" wrapText="1"/>
    </xf>
    <xf numFmtId="0" fontId="61" fillId="7" borderId="0" xfId="17" applyFont="1" applyFill="1">
      <alignment vertical="center"/>
    </xf>
    <xf numFmtId="0" fontId="62" fillId="7" borderId="0" xfId="17" applyFont="1" applyFill="1">
      <alignment vertical="center"/>
    </xf>
    <xf numFmtId="0" fontId="63" fillId="7" borderId="0" xfId="17" applyFont="1" applyFill="1">
      <alignment vertical="center"/>
    </xf>
    <xf numFmtId="0" fontId="42" fillId="7" borderId="7" xfId="17" applyFont="1" applyFill="1" applyBorder="1" applyAlignment="1">
      <alignment horizontal="center" vertical="center"/>
    </xf>
    <xf numFmtId="0" fontId="42" fillId="7" borderId="7" xfId="17" applyFont="1" applyFill="1" applyBorder="1">
      <alignment vertical="center"/>
    </xf>
    <xf numFmtId="0" fontId="63" fillId="7" borderId="165" xfId="17" applyFont="1" applyFill="1" applyBorder="1" applyAlignment="1">
      <alignment horizontal="center" vertical="center"/>
    </xf>
    <xf numFmtId="0" fontId="64" fillId="7" borderId="166" xfId="17" applyFont="1" applyFill="1" applyBorder="1" applyAlignment="1">
      <alignment horizontal="center" vertical="center"/>
    </xf>
    <xf numFmtId="0" fontId="64" fillId="7" borderId="167" xfId="17" applyFont="1" applyFill="1" applyBorder="1" applyAlignment="1">
      <alignment horizontal="center" vertical="center"/>
    </xf>
    <xf numFmtId="0" fontId="64" fillId="7" borderId="168" xfId="17" applyFont="1" applyFill="1" applyBorder="1" applyAlignment="1">
      <alignment horizontal="center" vertical="center"/>
    </xf>
    <xf numFmtId="0" fontId="63" fillId="7" borderId="167" xfId="17" applyFont="1" applyFill="1" applyBorder="1" applyAlignment="1">
      <alignment horizontal="center" vertical="center"/>
    </xf>
    <xf numFmtId="0" fontId="63" fillId="7" borderId="169" xfId="17" applyFont="1" applyFill="1" applyBorder="1" applyAlignment="1">
      <alignment horizontal="center" vertical="center"/>
    </xf>
    <xf numFmtId="0" fontId="64" fillId="7" borderId="104" xfId="17" applyFont="1" applyFill="1" applyBorder="1">
      <alignment vertical="center"/>
    </xf>
    <xf numFmtId="0" fontId="64" fillId="7" borderId="98" xfId="17" applyFont="1" applyFill="1" applyBorder="1">
      <alignment vertical="center"/>
    </xf>
    <xf numFmtId="0" fontId="64" fillId="7" borderId="102" xfId="17" applyFont="1" applyFill="1" applyBorder="1">
      <alignment vertical="center"/>
    </xf>
    <xf numFmtId="0" fontId="63" fillId="7" borderId="98" xfId="17" applyFont="1" applyFill="1" applyBorder="1">
      <alignment vertical="center"/>
    </xf>
    <xf numFmtId="0" fontId="63" fillId="7" borderId="99" xfId="17" applyFont="1" applyFill="1" applyBorder="1">
      <alignment vertical="center"/>
    </xf>
    <xf numFmtId="0" fontId="64" fillId="7" borderId="6" xfId="17" applyFont="1" applyFill="1" applyBorder="1">
      <alignment vertical="center"/>
    </xf>
    <xf numFmtId="0" fontId="64" fillId="7" borderId="7" xfId="17" applyFont="1" applyFill="1" applyBorder="1">
      <alignment vertical="center"/>
    </xf>
    <xf numFmtId="0" fontId="64" fillId="7" borderId="9" xfId="17" applyFont="1" applyFill="1" applyBorder="1">
      <alignment vertical="center"/>
    </xf>
    <xf numFmtId="0" fontId="64" fillId="7" borderId="8" xfId="17" applyFont="1" applyFill="1" applyBorder="1">
      <alignment vertical="center"/>
    </xf>
    <xf numFmtId="0" fontId="63" fillId="7" borderId="7" xfId="17" applyFont="1" applyFill="1" applyBorder="1">
      <alignment vertical="center"/>
    </xf>
    <xf numFmtId="0" fontId="63" fillId="7" borderId="8" xfId="17" applyFont="1" applyFill="1" applyBorder="1">
      <alignment vertical="center"/>
    </xf>
    <xf numFmtId="0" fontId="63" fillId="7" borderId="10" xfId="17" applyFont="1" applyFill="1" applyBorder="1">
      <alignment vertical="center"/>
    </xf>
    <xf numFmtId="0" fontId="63" fillId="7" borderId="11" xfId="17" applyFont="1" applyFill="1" applyBorder="1">
      <alignment vertical="center"/>
    </xf>
    <xf numFmtId="0" fontId="63" fillId="7" borderId="12" xfId="17" applyFont="1" applyFill="1" applyBorder="1">
      <alignment vertical="center"/>
    </xf>
    <xf numFmtId="0" fontId="65" fillId="7" borderId="0" xfId="17" applyFont="1" applyFill="1">
      <alignment vertical="center"/>
    </xf>
    <xf numFmtId="0" fontId="17" fillId="0" borderId="48" xfId="9" applyFont="1" applyBorder="1">
      <alignment vertical="center"/>
    </xf>
    <xf numFmtId="0" fontId="6" fillId="0" borderId="22" xfId="12" applyFont="1" applyBorder="1">
      <alignment vertical="center"/>
    </xf>
    <xf numFmtId="0" fontId="6" fillId="0" borderId="27" xfId="12" applyFont="1" applyBorder="1">
      <alignment vertical="center"/>
    </xf>
    <xf numFmtId="0" fontId="24" fillId="3" borderId="22" xfId="12" applyFont="1" applyFill="1" applyBorder="1" applyAlignment="1">
      <alignment vertical="center" wrapText="1"/>
    </xf>
    <xf numFmtId="0" fontId="24" fillId="3" borderId="20" xfId="12" applyFont="1" applyFill="1" applyBorder="1" applyAlignment="1">
      <alignment vertical="center" wrapText="1"/>
    </xf>
    <xf numFmtId="0" fontId="24" fillId="3" borderId="27" xfId="12" applyFont="1" applyFill="1" applyBorder="1" applyAlignment="1">
      <alignment vertical="center" wrapText="1"/>
    </xf>
    <xf numFmtId="0" fontId="24" fillId="3" borderId="21" xfId="12" applyFont="1" applyFill="1" applyBorder="1" applyAlignment="1">
      <alignment vertical="center" wrapText="1"/>
    </xf>
    <xf numFmtId="0" fontId="24" fillId="3" borderId="23" xfId="12" applyFont="1" applyFill="1" applyBorder="1" applyAlignment="1">
      <alignment vertical="center" wrapText="1"/>
    </xf>
    <xf numFmtId="0" fontId="24" fillId="3" borderId="19" xfId="12" applyFont="1" applyFill="1" applyBorder="1" applyAlignment="1">
      <alignment vertical="center" wrapText="1"/>
    </xf>
    <xf numFmtId="0" fontId="6" fillId="0" borderId="23" xfId="0" applyFont="1" applyFill="1" applyBorder="1" applyAlignment="1">
      <alignment horizontal="left" vertical="top" wrapText="1"/>
    </xf>
    <xf numFmtId="0" fontId="6" fillId="0" borderId="31" xfId="0" applyFont="1" applyFill="1" applyBorder="1" applyAlignment="1">
      <alignment horizontal="center" vertical="center" wrapText="1"/>
    </xf>
    <xf numFmtId="0" fontId="24" fillId="0" borderId="20" xfId="0" applyFont="1" applyFill="1" applyBorder="1" applyAlignment="1">
      <alignment horizontal="left" vertical="top" wrapText="1"/>
    </xf>
    <xf numFmtId="0" fontId="6" fillId="0" borderId="27" xfId="0" applyFont="1" applyBorder="1" applyAlignment="1">
      <alignment vertical="top" wrapText="1"/>
    </xf>
    <xf numFmtId="0" fontId="6" fillId="0" borderId="22" xfId="8" applyFont="1" applyBorder="1" applyAlignment="1">
      <alignment vertical="center" wrapText="1"/>
    </xf>
    <xf numFmtId="0" fontId="6" fillId="0" borderId="61" xfId="0" applyFont="1" applyBorder="1" applyAlignment="1">
      <alignment horizontal="center" vertical="center" wrapText="1"/>
    </xf>
    <xf numFmtId="0" fontId="6" fillId="0" borderId="70" xfId="0" applyFont="1" applyBorder="1" applyAlignment="1">
      <alignment horizontal="left" vertical="center" shrinkToFit="1"/>
    </xf>
    <xf numFmtId="0" fontId="24" fillId="0" borderId="22" xfId="0" applyFont="1" applyBorder="1" applyAlignment="1">
      <alignment horizontal="left" vertical="center" wrapText="1"/>
    </xf>
    <xf numFmtId="0" fontId="6" fillId="0" borderId="23" xfId="8" applyFont="1" applyBorder="1" applyAlignment="1">
      <alignment horizontal="left" vertical="center" wrapText="1" indent="1"/>
    </xf>
    <xf numFmtId="0" fontId="6" fillId="0" borderId="67" xfId="8" applyFont="1" applyBorder="1" applyAlignment="1">
      <alignment horizontal="center" vertical="center"/>
    </xf>
    <xf numFmtId="0" fontId="6" fillId="0" borderId="54" xfId="8" applyFont="1" applyBorder="1" applyAlignment="1">
      <alignment horizontal="left" vertical="center" shrinkToFit="1"/>
    </xf>
    <xf numFmtId="0" fontId="24" fillId="0" borderId="23" xfId="0" applyFont="1" applyBorder="1" applyAlignment="1">
      <alignment horizontal="left" vertical="center" wrapText="1"/>
    </xf>
    <xf numFmtId="0" fontId="21" fillId="0" borderId="27" xfId="4" applyFont="1" applyBorder="1" applyAlignment="1">
      <alignment vertical="top" wrapText="1"/>
    </xf>
    <xf numFmtId="0" fontId="23" fillId="0" borderId="51" xfId="4" applyFont="1" applyBorder="1" applyAlignment="1">
      <alignment vertical="top" wrapText="1"/>
    </xf>
    <xf numFmtId="0" fontId="23" fillId="0" borderId="0" xfId="4" applyFont="1" applyAlignment="1">
      <alignment vertical="top" wrapText="1"/>
    </xf>
    <xf numFmtId="0" fontId="23" fillId="0" borderId="79" xfId="4" applyFont="1" applyBorder="1" applyAlignment="1">
      <alignment vertical="top" wrapText="1"/>
    </xf>
    <xf numFmtId="0" fontId="22" fillId="0" borderId="51" xfId="4" applyFont="1" applyBorder="1" applyAlignment="1">
      <alignment vertical="top" wrapText="1"/>
    </xf>
    <xf numFmtId="0" fontId="22" fillId="0" borderId="79" xfId="4" applyFont="1" applyBorder="1" applyAlignment="1">
      <alignment vertical="top" wrapText="1"/>
    </xf>
    <xf numFmtId="0" fontId="21" fillId="0" borderId="69" xfId="4" applyFont="1" applyBorder="1" applyAlignment="1">
      <alignment vertical="top" wrapText="1"/>
    </xf>
    <xf numFmtId="0" fontId="21" fillId="0" borderId="27" xfId="4" applyFont="1" applyBorder="1" applyAlignment="1">
      <alignment vertical="top" wrapText="1"/>
    </xf>
    <xf numFmtId="0" fontId="23" fillId="0" borderId="76" xfId="4" applyFont="1" applyBorder="1" applyAlignment="1">
      <alignment horizontal="center" vertical="top" shrinkToFit="1"/>
    </xf>
    <xf numFmtId="0" fontId="23" fillId="0" borderId="78" xfId="4" applyFont="1" applyBorder="1" applyAlignment="1">
      <alignment horizontal="center" vertical="top" shrinkToFit="1"/>
    </xf>
    <xf numFmtId="0" fontId="21" fillId="0" borderId="69" xfId="4" applyFont="1" applyBorder="1" applyAlignment="1">
      <alignment vertical="top" wrapText="1"/>
    </xf>
    <xf numFmtId="0" fontId="22" fillId="0" borderId="51" xfId="4" applyFont="1" applyBorder="1" applyAlignment="1">
      <alignment horizontal="left" vertical="top" wrapText="1"/>
    </xf>
    <xf numFmtId="0" fontId="22" fillId="0" borderId="0" xfId="4" applyFont="1" applyBorder="1" applyAlignment="1">
      <alignment vertical="top" wrapText="1"/>
    </xf>
    <xf numFmtId="0" fontId="23" fillId="0" borderId="0" xfId="4" applyFont="1" applyBorder="1" applyAlignment="1">
      <alignment horizontal="center" vertical="top" shrinkToFit="1"/>
    </xf>
    <xf numFmtId="0" fontId="68" fillId="0" borderId="78" xfId="4" applyFont="1" applyBorder="1" applyAlignment="1">
      <alignment horizontal="center" vertical="top" shrinkToFit="1"/>
    </xf>
    <xf numFmtId="0" fontId="67" fillId="0" borderId="27" xfId="4" applyFont="1" applyBorder="1" applyAlignment="1">
      <alignment vertical="top" wrapText="1"/>
    </xf>
    <xf numFmtId="0" fontId="68" fillId="0" borderId="80" xfId="4" applyFont="1" applyBorder="1" applyAlignment="1">
      <alignment horizontal="center" vertical="top" shrinkToFit="1"/>
    </xf>
    <xf numFmtId="0" fontId="68" fillId="0" borderId="0" xfId="4" applyFont="1" applyBorder="1" applyAlignment="1">
      <alignment horizontal="center" vertical="top" shrinkToFit="1"/>
    </xf>
    <xf numFmtId="0" fontId="68" fillId="0" borderId="81" xfId="4" applyFont="1" applyBorder="1" applyAlignment="1">
      <alignment horizontal="center" vertical="top" shrinkToFit="1"/>
    </xf>
    <xf numFmtId="0" fontId="67" fillId="0" borderId="85" xfId="4" applyFont="1" applyBorder="1" applyAlignment="1">
      <alignment vertical="top" wrapText="1"/>
    </xf>
    <xf numFmtId="0" fontId="68" fillId="0" borderId="86" xfId="4" applyFont="1" applyBorder="1" applyAlignment="1">
      <alignment horizontal="center" vertical="top" shrinkToFit="1"/>
    </xf>
    <xf numFmtId="0" fontId="68" fillId="0" borderId="83" xfId="4" applyFont="1" applyBorder="1" applyAlignment="1">
      <alignment horizontal="center" vertical="top" shrinkToFit="1"/>
    </xf>
    <xf numFmtId="0" fontId="68" fillId="0" borderId="87" xfId="4" applyFont="1" applyBorder="1" applyAlignment="1">
      <alignment horizontal="center" vertical="top" shrinkToFit="1"/>
    </xf>
    <xf numFmtId="0" fontId="66" fillId="0" borderId="82" xfId="4" applyFont="1" applyBorder="1" applyAlignment="1">
      <alignment vertical="center" shrinkToFit="1"/>
    </xf>
    <xf numFmtId="0" fontId="67" fillId="0" borderId="85" xfId="4" applyFont="1" applyBorder="1">
      <alignment vertical="center"/>
    </xf>
    <xf numFmtId="0" fontId="68" fillId="0" borderId="86" xfId="4" applyFont="1" applyBorder="1" applyAlignment="1">
      <alignment vertical="center" shrinkToFit="1"/>
    </xf>
    <xf numFmtId="0" fontId="68" fillId="0" borderId="83" xfId="4" applyFont="1" applyBorder="1" applyAlignment="1">
      <alignment vertical="center" shrinkToFit="1"/>
    </xf>
    <xf numFmtId="0" fontId="68" fillId="0" borderId="87" xfId="4" applyFont="1" applyBorder="1" applyAlignment="1">
      <alignment vertical="center" shrinkToFit="1"/>
    </xf>
    <xf numFmtId="0" fontId="23" fillId="0" borderId="0" xfId="4" applyFont="1" applyBorder="1">
      <alignment vertical="center"/>
    </xf>
    <xf numFmtId="0" fontId="67" fillId="0" borderId="27" xfId="4" applyFont="1" applyBorder="1">
      <alignment vertical="center"/>
    </xf>
    <xf numFmtId="0" fontId="68" fillId="0" borderId="80" xfId="4" applyFont="1" applyBorder="1" applyAlignment="1">
      <alignment vertical="center" shrinkToFit="1"/>
    </xf>
    <xf numFmtId="0" fontId="68" fillId="0" borderId="0" xfId="4" applyFont="1" applyBorder="1" applyAlignment="1">
      <alignment vertical="center" shrinkToFit="1"/>
    </xf>
    <xf numFmtId="0" fontId="68" fillId="0" borderId="81" xfId="4" applyFont="1" applyBorder="1" applyAlignment="1">
      <alignment vertical="center" shrinkToFit="1"/>
    </xf>
    <xf numFmtId="0" fontId="68" fillId="0" borderId="80" xfId="4" applyFont="1" applyBorder="1" applyAlignment="1">
      <alignment vertical="top" shrinkToFit="1"/>
    </xf>
    <xf numFmtId="0" fontId="68" fillId="0" borderId="0" xfId="4" applyFont="1" applyBorder="1" applyAlignment="1">
      <alignment vertical="top" shrinkToFit="1"/>
    </xf>
    <xf numFmtId="0" fontId="68" fillId="0" borderId="51" xfId="4" applyFont="1" applyBorder="1" applyAlignment="1">
      <alignment vertical="center" shrinkToFit="1"/>
    </xf>
    <xf numFmtId="0" fontId="68" fillId="0" borderId="0" xfId="4" applyFont="1" applyBorder="1">
      <alignment vertical="center"/>
    </xf>
    <xf numFmtId="0" fontId="68" fillId="0" borderId="79" xfId="4" applyFont="1" applyBorder="1">
      <alignment vertical="center"/>
    </xf>
    <xf numFmtId="0" fontId="68" fillId="0" borderId="81" xfId="4" applyFont="1" applyBorder="1" applyAlignment="1">
      <alignment vertical="top" shrinkToFit="1"/>
    </xf>
    <xf numFmtId="0" fontId="68" fillId="0" borderId="82" xfId="4" applyFont="1" applyBorder="1" applyAlignment="1">
      <alignment vertical="center" shrinkToFit="1"/>
    </xf>
    <xf numFmtId="0" fontId="68" fillId="0" borderId="83" xfId="4" applyFont="1" applyBorder="1">
      <alignment vertical="center"/>
    </xf>
    <xf numFmtId="0" fontId="68" fillId="0" borderId="84" xfId="4" applyFont="1" applyBorder="1">
      <alignment vertical="center"/>
    </xf>
    <xf numFmtId="0" fontId="22" fillId="0" borderId="0" xfId="4" applyFont="1" applyBorder="1">
      <alignment vertical="center"/>
    </xf>
    <xf numFmtId="0" fontId="23" fillId="0" borderId="0" xfId="4" applyFont="1" applyBorder="1" applyAlignment="1">
      <alignment vertical="center" shrinkToFit="1"/>
    </xf>
    <xf numFmtId="0" fontId="22" fillId="0" borderId="0" xfId="4" applyFont="1" applyBorder="1" applyAlignment="1">
      <alignment horizontal="left" vertical="top" wrapText="1"/>
    </xf>
    <xf numFmtId="0" fontId="68" fillId="0" borderId="51" xfId="4" applyFont="1" applyBorder="1" applyAlignment="1">
      <alignment vertical="top" wrapText="1"/>
    </xf>
    <xf numFmtId="0" fontId="68" fillId="0" borderId="0" xfId="4" applyFont="1" applyAlignment="1">
      <alignment vertical="top" wrapText="1"/>
    </xf>
    <xf numFmtId="0" fontId="68" fillId="0" borderId="79" xfId="4" applyFont="1" applyBorder="1" applyAlignment="1">
      <alignment vertical="top" wrapText="1"/>
    </xf>
    <xf numFmtId="0" fontId="68" fillId="0" borderId="173" xfId="4" applyFont="1" applyBorder="1" applyAlignment="1">
      <alignment vertical="top" shrinkToFit="1"/>
    </xf>
    <xf numFmtId="0" fontId="68" fillId="0" borderId="14" xfId="4" applyFont="1" applyBorder="1" applyAlignment="1">
      <alignment vertical="top" wrapText="1"/>
    </xf>
    <xf numFmtId="0" fontId="68" fillId="0" borderId="72" xfId="4" applyFont="1" applyBorder="1" applyAlignment="1">
      <alignment vertical="top" wrapText="1"/>
    </xf>
    <xf numFmtId="0" fontId="68" fillId="0" borderId="34" xfId="4" applyFont="1" applyBorder="1" applyAlignment="1">
      <alignment vertical="top" wrapText="1"/>
    </xf>
    <xf numFmtId="0" fontId="66" fillId="0" borderId="14" xfId="4" applyFont="1" applyBorder="1" applyAlignment="1">
      <alignment vertical="center" shrinkToFit="1"/>
    </xf>
    <xf numFmtId="0" fontId="66" fillId="0" borderId="72" xfId="4" applyFont="1" applyBorder="1">
      <alignment vertical="center"/>
    </xf>
    <xf numFmtId="0" fontId="66" fillId="0" borderId="34" xfId="4" applyFont="1" applyBorder="1">
      <alignment vertical="center"/>
    </xf>
    <xf numFmtId="0" fontId="67" fillId="0" borderId="13" xfId="4" applyFont="1" applyBorder="1">
      <alignment vertical="center"/>
    </xf>
    <xf numFmtId="0" fontId="68" fillId="0" borderId="88" xfId="4" applyFont="1" applyBorder="1" applyAlignment="1">
      <alignment vertical="center" shrinkToFit="1"/>
    </xf>
    <xf numFmtId="0" fontId="68" fillId="0" borderId="72" xfId="4" applyFont="1" applyBorder="1" applyAlignment="1">
      <alignment vertical="center" shrinkToFit="1"/>
    </xf>
    <xf numFmtId="0" fontId="68" fillId="0" borderId="89" xfId="4" applyFont="1" applyBorder="1" applyAlignment="1">
      <alignment vertical="center" shrinkToFit="1"/>
    </xf>
    <xf numFmtId="0" fontId="6" fillId="0" borderId="13" xfId="9" applyFont="1" applyBorder="1" applyAlignment="1">
      <alignment horizontal="left" vertical="top" wrapText="1"/>
    </xf>
    <xf numFmtId="0" fontId="23" fillId="0" borderId="51" xfId="4" applyFont="1" applyBorder="1" applyAlignment="1">
      <alignment vertical="top" wrapText="1"/>
    </xf>
    <xf numFmtId="0" fontId="23" fillId="0" borderId="0" xfId="4" applyFont="1" applyAlignment="1">
      <alignment vertical="top" wrapText="1"/>
    </xf>
    <xf numFmtId="0" fontId="23" fillId="0" borderId="79" xfId="4" applyFont="1" applyBorder="1" applyAlignment="1">
      <alignment vertical="top" wrapText="1"/>
    </xf>
    <xf numFmtId="0" fontId="22" fillId="0" borderId="51" xfId="4" applyFont="1" applyBorder="1" applyAlignment="1">
      <alignment vertical="top" wrapText="1"/>
    </xf>
    <xf numFmtId="0" fontId="22" fillId="0" borderId="0" xfId="4" applyFont="1" applyAlignment="1">
      <alignment vertical="top" wrapText="1"/>
    </xf>
    <xf numFmtId="0" fontId="21" fillId="0" borderId="27" xfId="4" applyFont="1" applyBorder="1" applyAlignment="1">
      <alignment vertical="top" wrapText="1"/>
    </xf>
    <xf numFmtId="0" fontId="22" fillId="0" borderId="83" xfId="4" applyFont="1" applyBorder="1" applyAlignment="1">
      <alignment vertical="top" wrapText="1"/>
    </xf>
    <xf numFmtId="0" fontId="22" fillId="0" borderId="84" xfId="4" applyFont="1" applyBorder="1" applyAlignment="1">
      <alignment vertical="top" wrapText="1"/>
    </xf>
    <xf numFmtId="0" fontId="21" fillId="0" borderId="69" xfId="4" applyFont="1" applyBorder="1" applyAlignment="1">
      <alignment vertical="top" wrapText="1"/>
    </xf>
    <xf numFmtId="0" fontId="22" fillId="0" borderId="0" xfId="4" applyFont="1" applyBorder="1" applyAlignment="1">
      <alignment vertical="top" wrapText="1"/>
    </xf>
    <xf numFmtId="0" fontId="23" fillId="0" borderId="76" xfId="4" applyFont="1" applyBorder="1" applyAlignment="1">
      <alignment horizontal="center" vertical="top" shrinkToFit="1"/>
    </xf>
    <xf numFmtId="0" fontId="23" fillId="0" borderId="86" xfId="4" applyFont="1" applyBorder="1" applyAlignment="1">
      <alignment horizontal="center" vertical="top" shrinkToFit="1"/>
    </xf>
    <xf numFmtId="0" fontId="23" fillId="0" borderId="76" xfId="4" applyFont="1" applyBorder="1" applyAlignment="1">
      <alignment vertical="top" shrinkToFit="1"/>
    </xf>
    <xf numFmtId="0" fontId="23" fillId="0" borderId="109" xfId="4" applyFont="1" applyBorder="1" applyAlignment="1">
      <alignment vertical="top" shrinkToFit="1"/>
    </xf>
    <xf numFmtId="0" fontId="23" fillId="0" borderId="81" xfId="4" applyFont="1" applyBorder="1" applyAlignment="1">
      <alignment vertical="top" shrinkToFit="1"/>
    </xf>
    <xf numFmtId="0" fontId="22" fillId="0" borderId="67" xfId="4" applyFont="1" applyBorder="1" applyAlignment="1">
      <alignment vertical="top" wrapText="1"/>
    </xf>
    <xf numFmtId="0" fontId="22" fillId="0" borderId="63" xfId="4" applyFont="1" applyBorder="1" applyAlignment="1">
      <alignment vertical="center" shrinkToFit="1"/>
    </xf>
    <xf numFmtId="0" fontId="22" fillId="0" borderId="172" xfId="4" applyFont="1" applyBorder="1">
      <alignment vertical="center"/>
    </xf>
    <xf numFmtId="0" fontId="22" fillId="0" borderId="36" xfId="4" applyFont="1" applyBorder="1">
      <alignment vertical="center"/>
    </xf>
    <xf numFmtId="0" fontId="23" fillId="0" borderId="80" xfId="4" applyFont="1" applyBorder="1" applyAlignment="1">
      <alignment vertical="top" shrinkToFit="1"/>
    </xf>
    <xf numFmtId="0" fontId="23" fillId="0" borderId="0" xfId="4" applyFont="1" applyBorder="1" applyAlignment="1">
      <alignment vertical="top" shrinkToFit="1"/>
    </xf>
    <xf numFmtId="0" fontId="23" fillId="0" borderId="0" xfId="4" applyFont="1" applyAlignment="1">
      <alignment vertical="top" shrinkToFit="1"/>
    </xf>
    <xf numFmtId="0" fontId="23" fillId="0" borderId="173" xfId="4" applyFont="1" applyBorder="1" applyAlignment="1">
      <alignment vertical="top" shrinkToFit="1"/>
    </xf>
    <xf numFmtId="0" fontId="34" fillId="0" borderId="0" xfId="4" applyFont="1" applyAlignment="1">
      <alignment horizontal="center" vertical="center"/>
    </xf>
    <xf numFmtId="0" fontId="6" fillId="3" borderId="24" xfId="5" applyFont="1" applyFill="1" applyBorder="1" applyAlignment="1">
      <alignment vertical="center" wrapText="1"/>
    </xf>
    <xf numFmtId="0" fontId="6" fillId="3" borderId="170" xfId="5" applyFont="1" applyFill="1" applyBorder="1" applyAlignment="1">
      <alignment horizontal="center" vertical="center" wrapText="1"/>
    </xf>
    <xf numFmtId="0" fontId="6" fillId="3" borderId="79" xfId="5" applyFont="1" applyFill="1" applyBorder="1" applyAlignment="1">
      <alignment horizontal="left" vertical="center" shrinkToFit="1"/>
    </xf>
    <xf numFmtId="0" fontId="6" fillId="3" borderId="32" xfId="5" applyFont="1" applyFill="1" applyBorder="1" applyAlignment="1">
      <alignment horizontal="left" vertical="center" wrapText="1"/>
    </xf>
    <xf numFmtId="0" fontId="24" fillId="3" borderId="23" xfId="5" applyFont="1" applyFill="1" applyBorder="1" applyAlignment="1">
      <alignment horizontal="left" vertical="center" wrapText="1"/>
    </xf>
    <xf numFmtId="0" fontId="6" fillId="3" borderId="27" xfId="5" applyFont="1" applyFill="1" applyBorder="1" applyAlignment="1">
      <alignment vertical="top" wrapText="1"/>
    </xf>
    <xf numFmtId="0" fontId="6" fillId="0" borderId="22" xfId="9" applyFont="1" applyBorder="1" applyAlignment="1">
      <alignment vertical="top" wrapText="1"/>
    </xf>
    <xf numFmtId="0" fontId="6" fillId="7" borderId="19" xfId="9" applyFont="1" applyFill="1" applyBorder="1" applyAlignment="1">
      <alignment vertical="center" wrapText="1" shrinkToFit="1"/>
    </xf>
    <xf numFmtId="0" fontId="6" fillId="0" borderId="29" xfId="9" applyFont="1" applyBorder="1" applyAlignment="1">
      <alignment horizontal="center" vertical="center" wrapText="1"/>
    </xf>
    <xf numFmtId="0" fontId="6" fillId="0" borderId="30" xfId="9" applyFont="1" applyBorder="1" applyAlignment="1">
      <alignment horizontal="left" vertical="center" shrinkToFit="1"/>
    </xf>
    <xf numFmtId="0" fontId="6" fillId="7" borderId="20" xfId="9" applyFont="1" applyFill="1" applyBorder="1" applyAlignment="1">
      <alignment vertical="center" wrapText="1" shrinkToFit="1"/>
    </xf>
    <xf numFmtId="0" fontId="6" fillId="0" borderId="31" xfId="9" applyFont="1" applyBorder="1" applyAlignment="1">
      <alignment horizontal="center" vertical="center" wrapText="1"/>
    </xf>
    <xf numFmtId="0" fontId="6" fillId="0" borderId="32" xfId="9" applyFont="1" applyBorder="1" applyAlignment="1">
      <alignment horizontal="left" vertical="center" shrinkToFit="1"/>
    </xf>
    <xf numFmtId="0" fontId="6" fillId="0" borderId="20" xfId="9" applyFont="1" applyBorder="1" applyAlignment="1">
      <alignment vertical="center" wrapText="1" shrinkToFit="1"/>
    </xf>
    <xf numFmtId="0" fontId="6" fillId="0" borderId="48" xfId="9" applyFont="1" applyBorder="1" applyAlignment="1">
      <alignment horizontal="center" vertical="center" wrapText="1"/>
    </xf>
    <xf numFmtId="0" fontId="6" fillId="0" borderId="49" xfId="9" applyFont="1" applyBorder="1" applyAlignment="1">
      <alignment horizontal="left" vertical="center" shrinkToFit="1"/>
    </xf>
    <xf numFmtId="0" fontId="24" fillId="0" borderId="20" xfId="9" applyFont="1" applyFill="1" applyBorder="1" applyAlignment="1">
      <alignment vertical="center" wrapText="1"/>
    </xf>
    <xf numFmtId="0" fontId="6" fillId="0" borderId="23" xfId="9" applyFont="1" applyBorder="1" applyAlignment="1">
      <alignment vertical="center" wrapText="1" shrinkToFit="1"/>
    </xf>
    <xf numFmtId="0" fontId="6" fillId="0" borderId="53" xfId="9" applyFont="1" applyBorder="1" applyAlignment="1">
      <alignment horizontal="center" vertical="center" wrapText="1"/>
    </xf>
    <xf numFmtId="0" fontId="6" fillId="0" borderId="54" xfId="9" applyFont="1" applyBorder="1" applyAlignment="1">
      <alignment horizontal="left" vertical="center" shrinkToFit="1"/>
    </xf>
    <xf numFmtId="0" fontId="24" fillId="0" borderId="23" xfId="9" applyFont="1" applyBorder="1" applyAlignment="1">
      <alignment vertical="center" wrapText="1"/>
    </xf>
    <xf numFmtId="0" fontId="6" fillId="0" borderId="21" xfId="9" applyFont="1" applyBorder="1" applyAlignment="1">
      <alignment vertical="center" wrapText="1" shrinkToFit="1"/>
    </xf>
    <xf numFmtId="0" fontId="6" fillId="0" borderId="68" xfId="9" applyFont="1" applyBorder="1" applyAlignment="1">
      <alignment horizontal="center" vertical="center" wrapText="1"/>
    </xf>
    <xf numFmtId="0" fontId="6" fillId="0" borderId="58" xfId="9" applyFont="1" applyBorder="1" applyAlignment="1">
      <alignment horizontal="left" vertical="center" shrinkToFit="1"/>
    </xf>
    <xf numFmtId="0" fontId="24" fillId="0" borderId="21" xfId="9" applyFont="1" applyBorder="1" applyAlignment="1">
      <alignment vertical="center" wrapText="1"/>
    </xf>
    <xf numFmtId="0" fontId="6" fillId="7" borderId="20" xfId="5" applyFont="1" applyFill="1" applyBorder="1" applyAlignment="1">
      <alignment vertical="center" wrapText="1"/>
    </xf>
    <xf numFmtId="0" fontId="6" fillId="7" borderId="20" xfId="5" applyFont="1" applyFill="1" applyBorder="1" applyAlignment="1">
      <alignment vertical="center" wrapText="1" shrinkToFit="1"/>
    </xf>
    <xf numFmtId="0" fontId="20" fillId="3" borderId="20" xfId="5" applyFont="1" applyFill="1" applyBorder="1" applyAlignment="1">
      <alignment horizontal="left" vertical="center" wrapText="1"/>
    </xf>
    <xf numFmtId="0" fontId="6" fillId="7" borderId="24" xfId="5" applyFont="1" applyFill="1" applyBorder="1" applyAlignment="1">
      <alignment vertical="center" wrapText="1"/>
    </xf>
    <xf numFmtId="0" fontId="6" fillId="3" borderId="20" xfId="5" applyFont="1" applyFill="1" applyBorder="1" applyAlignment="1">
      <alignment vertical="center" shrinkToFit="1"/>
    </xf>
    <xf numFmtId="0" fontId="6" fillId="3" borderId="52" xfId="0" applyFont="1" applyFill="1" applyBorder="1" applyAlignment="1">
      <alignment vertical="center" wrapText="1"/>
    </xf>
    <xf numFmtId="0" fontId="6" fillId="0" borderId="31" xfId="0" applyFont="1" applyBorder="1" applyAlignment="1">
      <alignment horizontal="center" vertical="center"/>
    </xf>
    <xf numFmtId="0" fontId="6" fillId="0" borderId="48" xfId="0" applyFont="1" applyBorder="1" applyAlignment="1">
      <alignment vertical="center" shrinkToFit="1"/>
    </xf>
    <xf numFmtId="0" fontId="20" fillId="3" borderId="20" xfId="0" applyFont="1" applyFill="1" applyBorder="1" applyAlignment="1">
      <alignment vertical="center" wrapText="1" shrinkToFit="1"/>
    </xf>
    <xf numFmtId="0" fontId="6" fillId="7" borderId="52" xfId="0" applyFont="1" applyFill="1" applyBorder="1" applyAlignment="1">
      <alignment vertical="center" wrapText="1"/>
    </xf>
    <xf numFmtId="0" fontId="6" fillId="7" borderId="48" xfId="0" applyFont="1" applyFill="1" applyBorder="1" applyAlignment="1">
      <alignment vertical="center" shrinkToFit="1"/>
    </xf>
    <xf numFmtId="0" fontId="24" fillId="3" borderId="20" xfId="0" applyFont="1" applyFill="1" applyBorder="1" applyAlignment="1">
      <alignment vertical="center" shrinkToFit="1"/>
    </xf>
    <xf numFmtId="0" fontId="6" fillId="3" borderId="13" xfId="5" applyFont="1" applyFill="1" applyBorder="1" applyAlignment="1">
      <alignment vertical="top" wrapText="1"/>
    </xf>
    <xf numFmtId="0" fontId="6" fillId="3" borderId="22" xfId="12" applyFont="1" applyFill="1" applyBorder="1" applyAlignment="1">
      <alignment vertical="center" wrapText="1"/>
    </xf>
    <xf numFmtId="0" fontId="6" fillId="0" borderId="19" xfId="12" applyFont="1" applyBorder="1" applyAlignment="1">
      <alignment vertical="center" wrapText="1"/>
    </xf>
    <xf numFmtId="0" fontId="6" fillId="0" borderId="29" xfId="12" applyFont="1" applyBorder="1" applyAlignment="1">
      <alignment horizontal="center" vertical="center" wrapText="1"/>
    </xf>
    <xf numFmtId="0" fontId="6" fillId="0" borderId="30" xfId="12" applyFont="1" applyBorder="1" applyAlignment="1">
      <alignment horizontal="left" vertical="center" wrapText="1" shrinkToFit="1"/>
    </xf>
    <xf numFmtId="0" fontId="6" fillId="3" borderId="27" xfId="12" applyFont="1" applyFill="1" applyBorder="1" applyAlignment="1">
      <alignment vertical="center" wrapText="1"/>
    </xf>
    <xf numFmtId="0" fontId="6" fillId="0" borderId="27" xfId="12" applyFont="1" applyBorder="1" applyAlignment="1">
      <alignment vertical="center" wrapText="1"/>
    </xf>
    <xf numFmtId="0" fontId="6" fillId="0" borderId="170" xfId="12" applyFont="1" applyBorder="1" applyAlignment="1">
      <alignment horizontal="center" vertical="center" wrapText="1"/>
    </xf>
    <xf numFmtId="0" fontId="6" fillId="0" borderId="79" xfId="12" applyFont="1" applyBorder="1" applyAlignment="1">
      <alignment horizontal="left" vertical="center" wrapText="1" shrinkToFit="1"/>
    </xf>
    <xf numFmtId="0" fontId="6" fillId="0" borderId="20" xfId="12" applyFont="1" applyBorder="1" applyAlignment="1">
      <alignment vertical="center" wrapText="1"/>
    </xf>
    <xf numFmtId="0" fontId="6" fillId="0" borderId="31" xfId="12" applyFont="1" applyBorder="1" applyAlignment="1">
      <alignment horizontal="center" vertical="center" wrapText="1"/>
    </xf>
    <xf numFmtId="0" fontId="6" fillId="0" borderId="32" xfId="12" applyFont="1" applyBorder="1" applyAlignment="1">
      <alignment horizontal="left" vertical="center" wrapText="1" shrinkToFit="1"/>
    </xf>
    <xf numFmtId="0" fontId="6" fillId="3" borderId="22" xfId="12" applyFont="1" applyFill="1" applyBorder="1" applyAlignment="1">
      <alignment vertical="top" wrapText="1"/>
    </xf>
    <xf numFmtId="0" fontId="6" fillId="0" borderId="24" xfId="12" applyFont="1" applyBorder="1" applyAlignment="1">
      <alignment vertical="center" wrapText="1"/>
    </xf>
    <xf numFmtId="0" fontId="6" fillId="0" borderId="35" xfId="12" applyFont="1" applyBorder="1" applyAlignment="1">
      <alignment horizontal="center" vertical="center" wrapText="1"/>
    </xf>
    <xf numFmtId="0" fontId="6" fillId="0" borderId="36" xfId="12" applyFont="1" applyBorder="1" applyAlignment="1">
      <alignment horizontal="left" vertical="center" wrapText="1" shrinkToFit="1"/>
    </xf>
    <xf numFmtId="0" fontId="24" fillId="3" borderId="24" xfId="12" applyFont="1" applyFill="1" applyBorder="1" applyAlignment="1">
      <alignment vertical="center" wrapText="1"/>
    </xf>
    <xf numFmtId="0" fontId="6" fillId="0" borderId="21" xfId="12" applyFont="1" applyBorder="1" applyAlignment="1">
      <alignment vertical="center" wrapText="1"/>
    </xf>
    <xf numFmtId="0" fontId="6" fillId="0" borderId="39" xfId="12" applyFont="1" applyBorder="1" applyAlignment="1">
      <alignment horizontal="center" vertical="center" wrapText="1"/>
    </xf>
    <xf numFmtId="0" fontId="6" fillId="0" borderId="40" xfId="12" applyFont="1" applyBorder="1" applyAlignment="1">
      <alignment horizontal="left" vertical="center" wrapText="1" shrinkToFit="1"/>
    </xf>
    <xf numFmtId="0" fontId="6" fillId="0" borderId="22" xfId="12" applyFont="1" applyBorder="1" applyAlignment="1">
      <alignment vertical="center" wrapText="1"/>
    </xf>
    <xf numFmtId="0" fontId="6" fillId="0" borderId="28" xfId="12" applyFont="1" applyBorder="1" applyAlignment="1">
      <alignment horizontal="center" vertical="center" wrapText="1"/>
    </xf>
    <xf numFmtId="0" fontId="6" fillId="0" borderId="26" xfId="12" applyFont="1" applyBorder="1" applyAlignment="1">
      <alignment horizontal="left" vertical="center" wrapText="1" shrinkToFit="1"/>
    </xf>
    <xf numFmtId="0" fontId="6" fillId="3" borderId="27" xfId="12" applyFont="1" applyFill="1" applyBorder="1" applyAlignment="1">
      <alignment vertical="top" wrapText="1"/>
    </xf>
    <xf numFmtId="0" fontId="6" fillId="0" borderId="37" xfId="12" applyFont="1" applyBorder="1" applyAlignment="1">
      <alignment horizontal="center" vertical="center" wrapText="1"/>
    </xf>
    <xf numFmtId="0" fontId="6" fillId="0" borderId="23" xfId="12" applyFont="1" applyBorder="1" applyAlignment="1">
      <alignment vertical="center" wrapText="1"/>
    </xf>
    <xf numFmtId="0" fontId="6" fillId="0" borderId="38" xfId="12" applyFont="1" applyBorder="1" applyAlignment="1">
      <alignment horizontal="left" vertical="center" wrapText="1" shrinkToFit="1"/>
    </xf>
    <xf numFmtId="0" fontId="6" fillId="3" borderId="13" xfId="12" applyFont="1" applyFill="1" applyBorder="1" applyAlignment="1">
      <alignment vertical="top" wrapText="1"/>
    </xf>
    <xf numFmtId="0" fontId="6" fillId="0" borderId="20" xfId="0" applyFont="1" applyBorder="1" applyAlignment="1">
      <alignment vertical="center" wrapText="1"/>
    </xf>
    <xf numFmtId="0" fontId="6" fillId="0" borderId="27" xfId="0" applyFont="1" applyBorder="1" applyAlignment="1">
      <alignment vertical="center" wrapText="1"/>
    </xf>
    <xf numFmtId="0" fontId="6" fillId="0" borderId="0" xfId="0" applyFont="1" applyFill="1" applyBorder="1" applyAlignment="1">
      <alignment horizontal="center" vertical="center" wrapText="1"/>
    </xf>
    <xf numFmtId="0" fontId="6" fillId="3" borderId="22" xfId="5" applyFont="1" applyFill="1" applyBorder="1" applyAlignment="1">
      <alignment horizontal="left" vertical="top" wrapText="1"/>
    </xf>
    <xf numFmtId="0" fontId="6" fillId="0" borderId="22" xfId="0" applyFont="1" applyFill="1" applyBorder="1" applyAlignment="1">
      <alignment vertical="center" wrapText="1"/>
    </xf>
    <xf numFmtId="0" fontId="6" fillId="0" borderId="27" xfId="0" applyFont="1" applyFill="1" applyBorder="1" applyAlignment="1">
      <alignment vertical="center" wrapText="1"/>
    </xf>
    <xf numFmtId="0" fontId="6" fillId="0" borderId="22" xfId="5" applyFont="1" applyBorder="1" applyAlignment="1">
      <alignment horizontal="center" vertical="center"/>
    </xf>
    <xf numFmtId="0" fontId="6" fillId="0" borderId="13" xfId="5" applyFont="1" applyBorder="1" applyAlignment="1">
      <alignment horizontal="center" vertical="center"/>
    </xf>
    <xf numFmtId="0" fontId="6" fillId="0" borderId="27" xfId="5" applyFont="1" applyBorder="1" applyAlignment="1">
      <alignment horizontal="center" vertical="center"/>
    </xf>
    <xf numFmtId="0" fontId="6" fillId="3" borderId="27" xfId="5" applyFont="1" applyFill="1" applyBorder="1" applyAlignment="1">
      <alignment horizontal="left" vertical="top"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7" borderId="22" xfId="5" applyFont="1" applyFill="1" applyBorder="1" applyAlignment="1">
      <alignment vertical="center" wrapText="1"/>
    </xf>
    <xf numFmtId="0" fontId="6" fillId="3" borderId="27" xfId="5" applyFont="1" applyFill="1" applyBorder="1" applyAlignment="1">
      <alignment vertical="center" wrapText="1"/>
    </xf>
    <xf numFmtId="0" fontId="6" fillId="0" borderId="48" xfId="0" applyFont="1" applyBorder="1" applyAlignment="1">
      <alignment horizontal="center" vertical="center" wrapText="1"/>
    </xf>
    <xf numFmtId="0" fontId="6" fillId="0" borderId="49" xfId="0" applyFont="1" applyBorder="1" applyAlignment="1">
      <alignment horizontal="left" vertical="center" shrinkToFit="1"/>
    </xf>
    <xf numFmtId="0" fontId="24" fillId="0" borderId="20" xfId="0" applyFont="1" applyBorder="1" applyAlignment="1">
      <alignment horizontal="left" vertical="top" wrapText="1"/>
    </xf>
    <xf numFmtId="0" fontId="6" fillId="8" borderId="20" xfId="12" applyFont="1" applyFill="1" applyBorder="1" applyAlignment="1">
      <alignment horizontal="center" vertical="center"/>
    </xf>
    <xf numFmtId="0" fontId="6" fillId="0" borderId="19" xfId="0" applyFont="1" applyBorder="1" applyAlignment="1">
      <alignment vertical="center" wrapText="1"/>
    </xf>
    <xf numFmtId="0" fontId="6" fillId="0" borderId="46" xfId="0" applyFont="1" applyBorder="1" applyAlignment="1">
      <alignment horizontal="center" vertical="center" wrapText="1"/>
    </xf>
    <xf numFmtId="0" fontId="6" fillId="0" borderId="47" xfId="0" applyFont="1" applyBorder="1" applyAlignment="1">
      <alignment horizontal="left" vertical="center" shrinkToFit="1"/>
    </xf>
    <xf numFmtId="0" fontId="24"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0" xfId="0" applyFont="1" applyAlignment="1">
      <alignment horizontal="center" vertical="center" wrapText="1"/>
    </xf>
    <xf numFmtId="0" fontId="6" fillId="0" borderId="50" xfId="0" applyFont="1" applyBorder="1" applyAlignment="1">
      <alignment horizontal="left" vertical="center" shrinkToFit="1"/>
    </xf>
    <xf numFmtId="0" fontId="20" fillId="0" borderId="27" xfId="0" applyFont="1" applyBorder="1" applyAlignment="1">
      <alignment horizontal="left" vertical="center" wrapText="1"/>
    </xf>
    <xf numFmtId="0" fontId="6" fillId="0" borderId="24" xfId="0" applyFont="1" applyBorder="1" applyAlignment="1">
      <alignment vertical="center" wrapText="1"/>
    </xf>
    <xf numFmtId="0" fontId="6" fillId="0" borderId="52" xfId="0" applyFont="1" applyBorder="1" applyAlignment="1">
      <alignment horizontal="center" vertical="center" wrapText="1"/>
    </xf>
    <xf numFmtId="0" fontId="24" fillId="0" borderId="20" xfId="0" applyFont="1" applyBorder="1" applyAlignment="1">
      <alignment horizontal="left" vertical="center" wrapText="1"/>
    </xf>
    <xf numFmtId="0" fontId="6" fillId="0" borderId="62" xfId="0" applyFont="1" applyBorder="1" applyAlignment="1">
      <alignment horizontal="left" vertical="center" shrinkToFit="1"/>
    </xf>
    <xf numFmtId="0" fontId="6" fillId="0" borderId="52" xfId="0" applyFont="1" applyBorder="1" applyAlignment="1">
      <alignment vertical="center" wrapText="1" shrinkToFit="1"/>
    </xf>
    <xf numFmtId="177" fontId="6" fillId="0" borderId="52" xfId="0" applyNumberFormat="1" applyFont="1" applyBorder="1" applyAlignment="1">
      <alignment horizontal="center" vertical="center" wrapText="1"/>
    </xf>
    <xf numFmtId="0" fontId="20" fillId="0" borderId="20" xfId="0" applyFont="1" applyBorder="1" applyAlignment="1">
      <alignment horizontal="left" vertical="center" wrapText="1"/>
    </xf>
    <xf numFmtId="0" fontId="24" fillId="0" borderId="20" xfId="0" applyFont="1" applyBorder="1" applyAlignment="1">
      <alignment vertical="center" wrapText="1"/>
    </xf>
    <xf numFmtId="0" fontId="6" fillId="0" borderId="27" xfId="0" applyFont="1" applyBorder="1" applyAlignment="1">
      <alignment horizontal="left" vertical="center" wrapText="1"/>
    </xf>
    <xf numFmtId="0" fontId="6" fillId="8" borderId="27" xfId="12" applyFont="1" applyFill="1" applyBorder="1" applyAlignment="1">
      <alignment horizontal="center" vertical="center"/>
    </xf>
    <xf numFmtId="0" fontId="6" fillId="0" borderId="0" xfId="9" applyFont="1">
      <alignment vertical="center"/>
    </xf>
    <xf numFmtId="0" fontId="6" fillId="2" borderId="7" xfId="7" applyFont="1" applyFill="1" applyBorder="1" applyAlignment="1">
      <alignment horizontal="center" vertical="center" shrinkToFit="1"/>
    </xf>
    <xf numFmtId="0" fontId="6" fillId="2" borderId="7" xfId="11" applyFont="1" applyFill="1" applyBorder="1" applyAlignment="1">
      <alignment horizontal="center" vertical="center" wrapText="1"/>
    </xf>
    <xf numFmtId="0" fontId="6" fillId="2" borderId="7" xfId="11" applyFont="1" applyFill="1" applyBorder="1" applyAlignment="1">
      <alignment horizontal="center" vertical="center" wrapText="1" shrinkToFit="1"/>
    </xf>
    <xf numFmtId="0" fontId="6" fillId="2" borderId="7" xfId="9" applyFont="1" applyFill="1" applyBorder="1" applyAlignment="1">
      <alignment horizontal="center" vertical="center" wrapText="1"/>
    </xf>
    <xf numFmtId="0" fontId="70" fillId="2" borderId="7" xfId="0" applyFont="1" applyFill="1" applyBorder="1" applyAlignment="1">
      <alignment horizontal="center" vertical="center" wrapText="1"/>
    </xf>
    <xf numFmtId="0" fontId="6" fillId="0" borderId="22" xfId="9" applyFont="1" applyBorder="1" applyAlignment="1">
      <alignment vertical="center"/>
    </xf>
    <xf numFmtId="0" fontId="6" fillId="0" borderId="27" xfId="9" applyFont="1" applyBorder="1" applyAlignment="1">
      <alignment vertical="center"/>
    </xf>
    <xf numFmtId="0" fontId="6" fillId="0" borderId="27" xfId="9" applyFont="1" applyBorder="1" applyAlignment="1">
      <alignment horizontal="center" vertical="center"/>
    </xf>
    <xf numFmtId="0" fontId="6" fillId="0" borderId="13" xfId="9" applyFont="1" applyBorder="1" applyAlignment="1">
      <alignment horizontal="center" vertical="center"/>
    </xf>
    <xf numFmtId="0" fontId="69" fillId="0" borderId="20" xfId="0" applyFont="1" applyBorder="1" applyAlignment="1">
      <alignment vertical="center" wrapText="1"/>
    </xf>
    <xf numFmtId="0" fontId="6" fillId="0" borderId="51" xfId="0" applyFont="1" applyBorder="1" applyAlignment="1">
      <alignment vertical="center" wrapText="1" shrinkToFit="1"/>
    </xf>
    <xf numFmtId="177" fontId="6" fillId="0" borderId="51" xfId="0" applyNumberFormat="1" applyFont="1" applyBorder="1" applyAlignment="1">
      <alignment horizontal="center" vertical="center" wrapText="1"/>
    </xf>
    <xf numFmtId="0" fontId="6" fillId="0" borderId="20" xfId="0" applyFont="1" applyBorder="1" applyAlignment="1">
      <alignment vertical="center" wrapText="1" shrinkToFit="1"/>
    </xf>
    <xf numFmtId="0" fontId="6" fillId="8" borderId="171" xfId="8" applyFont="1" applyFill="1" applyBorder="1" applyAlignment="1">
      <alignment horizontal="center" vertical="center"/>
    </xf>
    <xf numFmtId="0" fontId="6" fillId="8" borderId="69" xfId="8" applyFont="1" applyFill="1" applyBorder="1" applyAlignment="1">
      <alignment horizontal="center" vertical="center"/>
    </xf>
    <xf numFmtId="0" fontId="6" fillId="8" borderId="20" xfId="8" applyFont="1" applyFill="1" applyBorder="1" applyAlignment="1">
      <alignment horizontal="center" vertical="center"/>
    </xf>
    <xf numFmtId="0" fontId="6" fillId="8" borderId="24" xfId="8" applyFont="1" applyFill="1" applyBorder="1" applyAlignment="1">
      <alignment horizontal="center" vertical="center"/>
    </xf>
    <xf numFmtId="0" fontId="6" fillId="8" borderId="27" xfId="8" applyFont="1" applyFill="1" applyBorder="1" applyAlignment="1">
      <alignment horizontal="center" vertical="center"/>
    </xf>
    <xf numFmtId="0" fontId="0" fillId="9" borderId="0" xfId="0" applyFill="1"/>
    <xf numFmtId="0" fontId="14" fillId="0" borderId="0" xfId="0" applyFont="1" applyFill="1"/>
    <xf numFmtId="0" fontId="0" fillId="0" borderId="0" xfId="0" applyFont="1" applyFill="1"/>
    <xf numFmtId="0" fontId="4" fillId="9" borderId="0" xfId="0" applyFont="1" applyFill="1"/>
    <xf numFmtId="0" fontId="6" fillId="2" borderId="13" xfId="0" applyFont="1" applyFill="1" applyBorder="1" applyAlignment="1">
      <alignment horizontal="center" vertical="center" wrapText="1"/>
    </xf>
    <xf numFmtId="0" fontId="43" fillId="9" borderId="0" xfId="17" applyFont="1" applyFill="1">
      <alignment vertical="center"/>
    </xf>
    <xf numFmtId="0" fontId="43" fillId="9" borderId="0" xfId="17" applyFont="1" applyFill="1" applyAlignment="1">
      <alignment horizontal="left" vertical="center"/>
    </xf>
    <xf numFmtId="0" fontId="43" fillId="9" borderId="0" xfId="17" applyFont="1" applyFill="1" applyAlignment="1">
      <alignment horizontal="right" vertical="center"/>
    </xf>
    <xf numFmtId="0" fontId="23" fillId="0" borderId="51" xfId="4" applyFont="1" applyBorder="1" applyAlignment="1">
      <alignment vertical="top" wrapText="1"/>
    </xf>
    <xf numFmtId="0" fontId="23" fillId="0" borderId="79" xfId="4" applyFont="1" applyBorder="1" applyAlignment="1">
      <alignment vertical="top" wrapText="1"/>
    </xf>
    <xf numFmtId="0" fontId="23" fillId="0" borderId="0" xfId="4" applyFont="1" applyBorder="1" applyAlignment="1">
      <alignment vertical="top" wrapText="1"/>
    </xf>
    <xf numFmtId="0" fontId="6" fillId="0" borderId="13" xfId="12" applyFont="1" applyBorder="1">
      <alignment vertical="center"/>
    </xf>
    <xf numFmtId="0" fontId="6" fillId="3" borderId="13" xfId="12" applyFont="1" applyFill="1" applyBorder="1" applyAlignment="1">
      <alignment vertical="center" wrapText="1"/>
    </xf>
    <xf numFmtId="0" fontId="6" fillId="0" borderId="13" xfId="12" applyFont="1" applyBorder="1" applyAlignment="1">
      <alignment vertical="center" wrapText="1"/>
    </xf>
    <xf numFmtId="0" fontId="6" fillId="0" borderId="33" xfId="12" applyFont="1" applyBorder="1" applyAlignment="1">
      <alignment horizontal="center" vertical="center" wrapText="1"/>
    </xf>
    <xf numFmtId="0" fontId="6" fillId="0" borderId="34" xfId="12" applyFont="1" applyBorder="1" applyAlignment="1">
      <alignment horizontal="left" vertical="center" wrapText="1" shrinkToFit="1"/>
    </xf>
    <xf numFmtId="0" fontId="24" fillId="3" borderId="13" xfId="12" applyFont="1" applyFill="1" applyBorder="1" applyAlignment="1">
      <alignment vertical="center" wrapText="1"/>
    </xf>
    <xf numFmtId="0" fontId="6" fillId="0" borderId="22" xfId="5" applyFont="1" applyBorder="1" applyAlignment="1">
      <alignment horizontal="center" vertical="center"/>
    </xf>
    <xf numFmtId="0" fontId="6" fillId="0" borderId="27" xfId="5" applyFont="1" applyBorder="1" applyAlignment="1">
      <alignment horizontal="center" vertical="center"/>
    </xf>
    <xf numFmtId="0" fontId="6" fillId="0" borderId="27" xfId="0" applyFont="1" applyBorder="1" applyAlignment="1">
      <alignment horizontal="center" vertical="center"/>
    </xf>
    <xf numFmtId="0" fontId="6" fillId="0" borderId="27" xfId="0" applyFont="1" applyFill="1" applyBorder="1" applyAlignment="1">
      <alignment vertical="center" wrapText="1"/>
    </xf>
    <xf numFmtId="0" fontId="6" fillId="2" borderId="20" xfId="0" applyFont="1" applyFill="1" applyBorder="1" applyAlignment="1">
      <alignment horizontal="center" vertical="center" wrapText="1"/>
    </xf>
    <xf numFmtId="0" fontId="6" fillId="3" borderId="27" xfId="5" applyFont="1" applyFill="1" applyBorder="1" applyAlignment="1">
      <alignment vertical="center" wrapText="1"/>
    </xf>
    <xf numFmtId="0" fontId="6" fillId="3" borderId="27" xfId="5" applyFont="1" applyFill="1" applyBorder="1" applyAlignment="1">
      <alignment horizontal="left" vertical="top" wrapText="1"/>
    </xf>
    <xf numFmtId="0" fontId="6" fillId="2" borderId="20" xfId="0" applyFont="1" applyFill="1" applyBorder="1" applyAlignment="1">
      <alignment horizontal="center" vertical="center" wrapText="1"/>
    </xf>
    <xf numFmtId="0" fontId="6" fillId="0" borderId="24" xfId="9" applyFont="1" applyBorder="1" applyAlignment="1">
      <alignment vertical="center" wrapText="1" shrinkToFit="1"/>
    </xf>
    <xf numFmtId="0" fontId="6" fillId="0" borderId="172" xfId="9" applyFont="1" applyBorder="1" applyAlignment="1">
      <alignment horizontal="center" vertical="center" wrapText="1"/>
    </xf>
    <xf numFmtId="0" fontId="6" fillId="0" borderId="62" xfId="9" applyFont="1" applyBorder="1" applyAlignment="1">
      <alignment horizontal="left" vertical="center" shrinkToFit="1"/>
    </xf>
    <xf numFmtId="0" fontId="24" fillId="0" borderId="24" xfId="9" applyFont="1" applyBorder="1" applyAlignment="1">
      <alignment vertical="center" wrapText="1"/>
    </xf>
    <xf numFmtId="0" fontId="6" fillId="0" borderId="172" xfId="0" applyFont="1" applyBorder="1" applyAlignment="1">
      <alignment horizontal="center" vertical="center" wrapText="1"/>
    </xf>
    <xf numFmtId="0" fontId="24" fillId="0" borderId="24" xfId="0" applyFont="1" applyBorder="1" applyAlignment="1">
      <alignment horizontal="left" vertical="top" wrapText="1"/>
    </xf>
    <xf numFmtId="0" fontId="6" fillId="8" borderId="24" xfId="12" applyFont="1" applyFill="1" applyBorder="1" applyAlignment="1">
      <alignment horizontal="center" vertical="center"/>
    </xf>
    <xf numFmtId="0" fontId="6" fillId="0" borderId="24" xfId="0" applyFont="1" applyBorder="1" applyAlignment="1">
      <alignment horizontal="left" vertical="center" wrapText="1"/>
    </xf>
    <xf numFmtId="0" fontId="6" fillId="0" borderId="63" xfId="0" applyFont="1" applyBorder="1" applyAlignment="1">
      <alignment vertical="center" wrapText="1" shrinkToFit="1"/>
    </xf>
    <xf numFmtId="177" fontId="6" fillId="0" borderId="63" xfId="0" applyNumberFormat="1" applyFont="1" applyBorder="1" applyAlignment="1">
      <alignment horizontal="center" vertical="center" wrapText="1"/>
    </xf>
    <xf numFmtId="0" fontId="6" fillId="0" borderId="35" xfId="8" applyFont="1" applyBorder="1" applyAlignment="1">
      <alignment horizontal="center" vertical="center" wrapText="1"/>
    </xf>
    <xf numFmtId="0" fontId="6" fillId="0" borderId="62" xfId="8" applyFont="1" applyBorder="1" applyAlignment="1">
      <alignment horizontal="left" vertical="center" wrapText="1" shrinkToFit="1"/>
    </xf>
    <xf numFmtId="0" fontId="19" fillId="0" borderId="24" xfId="8" applyFont="1" applyBorder="1" applyAlignment="1">
      <alignment vertical="top" wrapText="1"/>
    </xf>
    <xf numFmtId="0" fontId="6" fillId="0" borderId="24" xfId="8" applyFont="1" applyBorder="1" applyAlignment="1">
      <alignment horizontal="left" vertical="center" wrapText="1" indent="1"/>
    </xf>
    <xf numFmtId="0" fontId="6" fillId="0" borderId="63" xfId="8" applyFont="1" applyBorder="1" applyAlignment="1">
      <alignment horizontal="center" vertical="center"/>
    </xf>
    <xf numFmtId="0" fontId="6" fillId="0" borderId="62" xfId="8" applyFont="1" applyBorder="1" applyAlignment="1">
      <alignment horizontal="left" vertical="center" shrinkToFit="1"/>
    </xf>
    <xf numFmtId="0" fontId="24" fillId="0" borderId="24" xfId="8" applyFont="1" applyBorder="1">
      <alignment vertical="center"/>
    </xf>
    <xf numFmtId="0" fontId="6" fillId="0" borderId="22" xfId="5" applyFont="1" applyBorder="1" applyAlignment="1">
      <alignment horizontal="center" vertical="center"/>
    </xf>
    <xf numFmtId="0" fontId="6" fillId="0" borderId="13" xfId="5" applyFont="1" applyBorder="1" applyAlignment="1">
      <alignment horizontal="center" vertical="center"/>
    </xf>
    <xf numFmtId="0" fontId="0" fillId="9" borderId="0" xfId="0" applyFont="1" applyFill="1"/>
    <xf numFmtId="0" fontId="42" fillId="9" borderId="0" xfId="13" applyFont="1" applyFill="1">
      <alignment vertical="center"/>
    </xf>
    <xf numFmtId="0" fontId="6" fillId="0" borderId="56" xfId="0" applyFont="1" applyBorder="1" applyAlignment="1">
      <alignment vertical="center" wrapText="1" shrinkToFit="1"/>
    </xf>
    <xf numFmtId="177" fontId="6" fillId="0" borderId="56" xfId="0" applyNumberFormat="1" applyFont="1" applyBorder="1" applyAlignment="1">
      <alignment horizontal="center" vertical="center" wrapText="1"/>
    </xf>
    <xf numFmtId="0" fontId="6" fillId="0" borderId="57" xfId="0" applyFont="1" applyBorder="1" applyAlignment="1">
      <alignment vertical="center" wrapText="1" shrinkToFit="1"/>
    </xf>
    <xf numFmtId="177" fontId="6" fillId="0" borderId="57" xfId="0" applyNumberFormat="1" applyFont="1" applyBorder="1" applyAlignment="1">
      <alignment horizontal="center" vertical="center" wrapText="1"/>
    </xf>
    <xf numFmtId="0" fontId="6" fillId="0" borderId="58" xfId="0" applyFont="1" applyBorder="1" applyAlignment="1">
      <alignment horizontal="left" vertical="center" shrinkToFit="1"/>
    </xf>
    <xf numFmtId="0" fontId="6" fillId="0" borderId="21" xfId="0" applyFont="1" applyBorder="1" applyAlignment="1">
      <alignment vertical="center" wrapText="1"/>
    </xf>
    <xf numFmtId="0" fontId="6" fillId="8" borderId="19" xfId="8" applyFont="1" applyFill="1" applyBorder="1" applyAlignment="1">
      <alignment horizontal="center" vertical="center"/>
    </xf>
    <xf numFmtId="0" fontId="6" fillId="8" borderId="21" xfId="8" applyFont="1" applyFill="1" applyBorder="1" applyAlignment="1">
      <alignment horizontal="center" vertical="center"/>
    </xf>
    <xf numFmtId="0" fontId="22" fillId="0" borderId="79" xfId="4" applyFont="1" applyBorder="1" applyAlignment="1">
      <alignment horizontal="left" vertical="top" wrapText="1"/>
    </xf>
    <xf numFmtId="0" fontId="22" fillId="0" borderId="0" xfId="4" applyFont="1" applyBorder="1" applyAlignment="1">
      <alignment horizontal="left" vertical="top" wrapText="1"/>
    </xf>
    <xf numFmtId="0" fontId="23" fillId="0" borderId="51" xfId="4" applyFont="1" applyBorder="1" applyAlignment="1">
      <alignment vertical="top" wrapText="1"/>
    </xf>
    <xf numFmtId="0" fontId="23" fillId="0" borderId="0" xfId="4" applyFont="1" applyAlignment="1">
      <alignment vertical="top" wrapText="1"/>
    </xf>
    <xf numFmtId="0" fontId="23" fillId="0" borderId="79" xfId="4" applyFont="1" applyBorder="1" applyAlignment="1">
      <alignment vertical="top" wrapText="1"/>
    </xf>
    <xf numFmtId="0" fontId="22" fillId="0" borderId="51" xfId="4" applyFont="1" applyBorder="1" applyAlignment="1">
      <alignment vertical="top" wrapText="1"/>
    </xf>
    <xf numFmtId="0" fontId="22" fillId="0" borderId="0" xfId="4" applyFont="1" applyAlignment="1">
      <alignment vertical="top" wrapText="1"/>
    </xf>
    <xf numFmtId="0" fontId="22" fillId="0" borderId="79" xfId="4" applyFont="1" applyBorder="1" applyAlignment="1">
      <alignment vertical="top" wrapText="1"/>
    </xf>
    <xf numFmtId="0" fontId="22" fillId="0" borderId="107" xfId="4" applyFont="1" applyBorder="1" applyAlignment="1">
      <alignment vertical="top" wrapText="1"/>
    </xf>
    <xf numFmtId="0" fontId="21" fillId="0" borderId="27" xfId="4" applyFont="1" applyBorder="1" applyAlignment="1">
      <alignment vertical="top" wrapText="1"/>
    </xf>
    <xf numFmtId="0" fontId="22" fillId="0" borderId="79" xfId="4" applyFont="1" applyBorder="1">
      <alignment vertical="center"/>
    </xf>
    <xf numFmtId="0" fontId="21" fillId="0" borderId="69" xfId="4" applyFont="1" applyBorder="1" applyAlignment="1">
      <alignment vertical="top" wrapText="1"/>
    </xf>
    <xf numFmtId="0" fontId="22" fillId="0" borderId="51" xfId="4" applyFont="1" applyBorder="1" applyAlignment="1">
      <alignment horizontal="left" vertical="top" wrapText="1"/>
    </xf>
    <xf numFmtId="0" fontId="23" fillId="0" borderId="0" xfId="4" applyFont="1" applyBorder="1" applyAlignment="1">
      <alignment vertical="top" wrapText="1"/>
    </xf>
    <xf numFmtId="0" fontId="22" fillId="0" borderId="0" xfId="4" applyFont="1" applyBorder="1">
      <alignment vertical="center"/>
    </xf>
    <xf numFmtId="0" fontId="23" fillId="0" borderId="76" xfId="4" applyFont="1" applyBorder="1" applyAlignment="1">
      <alignment horizontal="center" vertical="top" shrinkToFit="1"/>
    </xf>
    <xf numFmtId="0" fontId="23" fillId="0" borderId="78" xfId="4" applyFont="1" applyBorder="1" applyAlignment="1">
      <alignment horizontal="center" vertical="top" shrinkToFit="1"/>
    </xf>
    <xf numFmtId="0" fontId="42" fillId="7" borderId="7" xfId="13" applyFont="1" applyFill="1" applyBorder="1">
      <alignment vertical="center"/>
    </xf>
    <xf numFmtId="0" fontId="21" fillId="0" borderId="69" xfId="0" applyFont="1" applyBorder="1" applyAlignment="1">
      <alignment vertical="top" wrapText="1"/>
    </xf>
    <xf numFmtId="0" fontId="23" fillId="0" borderId="76" xfId="0" applyFont="1" applyBorder="1" applyAlignment="1">
      <alignment horizontal="center" vertical="top" shrinkToFit="1"/>
    </xf>
    <xf numFmtId="0" fontId="23" fillId="0" borderId="77" xfId="0" applyFont="1" applyBorder="1" applyAlignment="1">
      <alignment horizontal="center" vertical="top" shrinkToFit="1"/>
    </xf>
    <xf numFmtId="0" fontId="23" fillId="0" borderId="78" xfId="0" applyFont="1" applyBorder="1" applyAlignment="1">
      <alignment horizontal="center" vertical="top" shrinkToFit="1"/>
    </xf>
    <xf numFmtId="0" fontId="23" fillId="0" borderId="51" xfId="0" applyFont="1" applyBorder="1" applyAlignment="1">
      <alignment vertical="center" shrinkToFit="1"/>
    </xf>
    <xf numFmtId="0" fontId="23" fillId="0" borderId="0" xfId="0" applyFont="1" applyAlignment="1">
      <alignment vertical="center"/>
    </xf>
    <xf numFmtId="0" fontId="23" fillId="0" borderId="79" xfId="0" applyFont="1" applyBorder="1" applyAlignment="1">
      <alignment vertical="center"/>
    </xf>
    <xf numFmtId="0" fontId="22" fillId="0" borderId="82" xfId="0" applyFont="1" applyBorder="1" applyAlignment="1">
      <alignment vertical="center" shrinkToFit="1"/>
    </xf>
    <xf numFmtId="0" fontId="22" fillId="0" borderId="83" xfId="0" applyFont="1" applyBorder="1" applyAlignment="1">
      <alignment vertical="center"/>
    </xf>
    <xf numFmtId="0" fontId="22" fillId="0" borderId="84" xfId="0" applyFont="1" applyBorder="1" applyAlignment="1">
      <alignment vertical="center"/>
    </xf>
    <xf numFmtId="0" fontId="71" fillId="0" borderId="85" xfId="0" applyFont="1" applyBorder="1" applyAlignment="1">
      <alignment vertical="center"/>
    </xf>
    <xf numFmtId="0" fontId="23" fillId="0" borderId="86" xfId="0" applyFont="1" applyBorder="1" applyAlignment="1">
      <alignment vertical="center" shrinkToFit="1"/>
    </xf>
    <xf numFmtId="0" fontId="23" fillId="0" borderId="83" xfId="0" applyFont="1" applyBorder="1" applyAlignment="1">
      <alignment vertical="center" shrinkToFit="1"/>
    </xf>
    <xf numFmtId="0" fontId="23" fillId="0" borderId="87" xfId="0" applyFont="1" applyBorder="1" applyAlignment="1">
      <alignment vertical="center" shrinkToFit="1"/>
    </xf>
    <xf numFmtId="0" fontId="71" fillId="0" borderId="27" xfId="0" applyFont="1" applyBorder="1" applyAlignment="1">
      <alignment vertical="top" wrapText="1"/>
    </xf>
    <xf numFmtId="0" fontId="23" fillId="0" borderId="80" xfId="0" applyFont="1" applyBorder="1" applyAlignment="1">
      <alignment horizontal="center" vertical="top" shrinkToFit="1"/>
    </xf>
    <xf numFmtId="0" fontId="23" fillId="0" borderId="0" xfId="0" applyFont="1" applyAlignment="1">
      <alignment horizontal="center" vertical="top" shrinkToFit="1"/>
    </xf>
    <xf numFmtId="0" fontId="23" fillId="0" borderId="81" xfId="0" applyFont="1" applyBorder="1" applyAlignment="1">
      <alignment horizontal="center" vertical="top" shrinkToFit="1"/>
    </xf>
    <xf numFmtId="0" fontId="23" fillId="0" borderId="51" xfId="0" applyFont="1" applyBorder="1" applyAlignment="1">
      <alignment vertical="top" wrapText="1"/>
    </xf>
    <xf numFmtId="0" fontId="23" fillId="0" borderId="0" xfId="0" applyFont="1" applyAlignment="1">
      <alignment vertical="top" wrapText="1"/>
    </xf>
    <xf numFmtId="0" fontId="23" fillId="0" borderId="79" xfId="0" applyFont="1" applyBorder="1" applyAlignment="1">
      <alignment vertical="top" wrapText="1"/>
    </xf>
    <xf numFmtId="0" fontId="22" fillId="0" borderId="51" xfId="0" applyFont="1" applyBorder="1" applyAlignment="1">
      <alignment vertical="top" wrapText="1"/>
    </xf>
    <xf numFmtId="0" fontId="22" fillId="0" borderId="0" xfId="0" applyFont="1" applyAlignment="1">
      <alignment vertical="top" wrapText="1"/>
    </xf>
    <xf numFmtId="0" fontId="22" fillId="0" borderId="79" xfId="0" applyFont="1" applyBorder="1" applyAlignment="1">
      <alignment vertical="top" wrapText="1"/>
    </xf>
    <xf numFmtId="0" fontId="21" fillId="0" borderId="85" xfId="0" applyFont="1" applyBorder="1" applyAlignment="1">
      <alignment vertical="center"/>
    </xf>
    <xf numFmtId="0" fontId="21" fillId="0" borderId="27" xfId="0" applyFont="1" applyBorder="1" applyAlignment="1">
      <alignment vertical="top" wrapText="1"/>
    </xf>
    <xf numFmtId="0" fontId="33" fillId="0" borderId="0" xfId="4" applyFont="1" applyAlignment="1">
      <alignment vertical="center"/>
    </xf>
    <xf numFmtId="0" fontId="22" fillId="0" borderId="79" xfId="4" applyFont="1" applyBorder="1" applyAlignment="1">
      <alignment horizontal="left" vertical="top" wrapText="1"/>
    </xf>
    <xf numFmtId="0" fontId="22" fillId="0" borderId="0" xfId="4" applyFont="1" applyBorder="1" applyAlignment="1">
      <alignment horizontal="left" vertical="top" wrapText="1"/>
    </xf>
    <xf numFmtId="0" fontId="22" fillId="0" borderId="51" xfId="4" applyFont="1" applyBorder="1" applyAlignment="1">
      <alignment vertical="top" wrapText="1"/>
    </xf>
    <xf numFmtId="0" fontId="21" fillId="0" borderId="27" xfId="4" applyFont="1" applyBorder="1" applyAlignment="1">
      <alignment vertical="top" wrapText="1"/>
    </xf>
    <xf numFmtId="0" fontId="22" fillId="0" borderId="83" xfId="4" applyFont="1" applyBorder="1" applyAlignment="1">
      <alignment vertical="top" wrapText="1"/>
    </xf>
    <xf numFmtId="0" fontId="22" fillId="0" borderId="84" xfId="4" applyFont="1" applyBorder="1" applyAlignment="1">
      <alignment vertical="top" wrapText="1"/>
    </xf>
    <xf numFmtId="0" fontId="21" fillId="0" borderId="69" xfId="4" applyFont="1" applyBorder="1" applyAlignment="1">
      <alignment vertical="top" wrapText="1"/>
    </xf>
    <xf numFmtId="0" fontId="22" fillId="0" borderId="51" xfId="4" applyFont="1" applyBorder="1" applyAlignment="1">
      <alignment horizontal="left" vertical="top" wrapText="1"/>
    </xf>
    <xf numFmtId="0" fontId="22" fillId="0" borderId="0" xfId="4" applyFont="1" applyBorder="1" applyAlignment="1">
      <alignment vertical="top" wrapText="1"/>
    </xf>
    <xf numFmtId="0" fontId="22" fillId="0" borderId="83" xfId="4" applyFont="1" applyBorder="1">
      <alignment vertical="center"/>
    </xf>
    <xf numFmtId="0" fontId="22" fillId="0" borderId="84" xfId="4" applyFont="1" applyBorder="1">
      <alignment vertical="center"/>
    </xf>
    <xf numFmtId="0" fontId="23" fillId="0" borderId="76" xfId="4" applyFont="1" applyBorder="1" applyAlignment="1">
      <alignment horizontal="center" vertical="top" shrinkToFit="1"/>
    </xf>
    <xf numFmtId="0" fontId="23" fillId="0" borderId="86" xfId="4" applyFont="1" applyBorder="1" applyAlignment="1">
      <alignment horizontal="center" vertical="top" shrinkToFit="1"/>
    </xf>
    <xf numFmtId="0" fontId="23" fillId="0" borderId="78" xfId="4" applyFont="1" applyBorder="1" applyAlignment="1">
      <alignment horizontal="center" vertical="top" shrinkToFit="1"/>
    </xf>
    <xf numFmtId="0" fontId="23" fillId="0" borderId="87" xfId="4" applyFont="1" applyBorder="1" applyAlignment="1">
      <alignment horizontal="center" vertical="top" shrinkToFit="1"/>
    </xf>
    <xf numFmtId="0" fontId="23" fillId="0" borderId="77" xfId="4" applyFont="1" applyBorder="1" applyAlignment="1">
      <alignment vertical="top" shrinkToFit="1"/>
    </xf>
    <xf numFmtId="0" fontId="23" fillId="0" borderId="78" xfId="4" applyFont="1" applyBorder="1" applyAlignment="1">
      <alignment vertical="center" shrinkToFit="1"/>
    </xf>
    <xf numFmtId="0" fontId="67" fillId="0" borderId="69" xfId="4" applyFont="1" applyBorder="1">
      <alignment vertical="center"/>
    </xf>
    <xf numFmtId="0" fontId="68" fillId="0" borderId="61" xfId="4" applyFont="1" applyBorder="1" applyAlignment="1">
      <alignment vertical="top" wrapText="1"/>
    </xf>
    <xf numFmtId="0" fontId="68" fillId="0" borderId="71" xfId="4" applyFont="1" applyBorder="1" applyAlignment="1">
      <alignment vertical="top" wrapText="1"/>
    </xf>
    <xf numFmtId="0" fontId="68" fillId="0" borderId="26" xfId="4" applyFont="1" applyBorder="1" applyAlignment="1">
      <alignment vertical="top" wrapText="1"/>
    </xf>
    <xf numFmtId="0" fontId="22" fillId="0" borderId="83" xfId="4" applyFont="1" applyBorder="1" applyAlignment="1">
      <alignment horizontal="left" vertical="top" wrapText="1"/>
    </xf>
    <xf numFmtId="0" fontId="22" fillId="0" borderId="84" xfId="4" applyFont="1" applyBorder="1" applyAlignment="1">
      <alignment horizontal="left" vertical="top" wrapText="1"/>
    </xf>
    <xf numFmtId="0" fontId="23" fillId="0" borderId="51" xfId="4" applyFont="1" applyBorder="1" applyAlignment="1">
      <alignment vertical="top" wrapText="1"/>
    </xf>
    <xf numFmtId="0" fontId="23" fillId="0" borderId="0" xfId="4" applyFont="1" applyAlignment="1">
      <alignment vertical="top" wrapText="1"/>
    </xf>
    <xf numFmtId="0" fontId="23" fillId="0" borderId="79" xfId="4" applyFont="1" applyBorder="1" applyAlignment="1">
      <alignment vertical="top" wrapText="1"/>
    </xf>
    <xf numFmtId="0" fontId="21" fillId="0" borderId="27" xfId="4" applyFont="1" applyBorder="1" applyAlignment="1">
      <alignment vertical="top" wrapText="1"/>
    </xf>
    <xf numFmtId="0" fontId="22" fillId="0" borderId="83" xfId="4" applyFont="1" applyBorder="1" applyAlignment="1">
      <alignment vertical="top" wrapText="1"/>
    </xf>
    <xf numFmtId="0" fontId="22" fillId="0" borderId="84" xfId="4" applyFont="1" applyBorder="1" applyAlignment="1">
      <alignment vertical="top" wrapText="1"/>
    </xf>
    <xf numFmtId="0" fontId="21" fillId="0" borderId="69" xfId="4" applyFont="1" applyBorder="1" applyAlignment="1">
      <alignment vertical="top" wrapText="1"/>
    </xf>
    <xf numFmtId="0" fontId="21" fillId="0" borderId="85" xfId="4" applyFont="1" applyBorder="1" applyAlignment="1">
      <alignment vertical="top" wrapText="1"/>
    </xf>
    <xf numFmtId="0" fontId="22" fillId="0" borderId="83" xfId="4" applyFont="1" applyBorder="1">
      <alignment vertical="center"/>
    </xf>
    <xf numFmtId="0" fontId="22" fillId="0" borderId="84" xfId="4" applyFont="1" applyBorder="1">
      <alignment vertical="center"/>
    </xf>
    <xf numFmtId="0" fontId="23" fillId="0" borderId="78" xfId="4" applyFont="1" applyBorder="1" applyAlignment="1">
      <alignment vertical="top" shrinkToFit="1"/>
    </xf>
    <xf numFmtId="0" fontId="22" fillId="0" borderId="82" xfId="4" applyFont="1" applyBorder="1" applyAlignment="1">
      <alignment horizontal="left" vertical="top" wrapText="1"/>
    </xf>
    <xf numFmtId="0" fontId="23" fillId="0" borderId="86" xfId="4" applyFont="1" applyBorder="1" applyAlignment="1">
      <alignment vertical="top" shrinkToFit="1"/>
    </xf>
    <xf numFmtId="0" fontId="23" fillId="0" borderId="83" xfId="4" applyFont="1" applyBorder="1" applyAlignment="1">
      <alignment vertical="top" shrinkToFit="1"/>
    </xf>
    <xf numFmtId="0" fontId="23" fillId="0" borderId="87" xfId="4" applyFont="1" applyBorder="1" applyAlignment="1">
      <alignment vertical="top" shrinkToFit="1"/>
    </xf>
    <xf numFmtId="0" fontId="6" fillId="0" borderId="22" xfId="5" applyFont="1" applyBorder="1" applyAlignment="1">
      <alignment horizontal="center" vertical="center"/>
    </xf>
    <xf numFmtId="0" fontId="6" fillId="0" borderId="13" xfId="5" applyFont="1" applyBorder="1" applyAlignment="1">
      <alignment horizontal="center" vertical="center"/>
    </xf>
    <xf numFmtId="0" fontId="4" fillId="0" borderId="22" xfId="5" applyFont="1" applyBorder="1" applyAlignment="1">
      <alignment horizontal="center" vertical="center"/>
    </xf>
    <xf numFmtId="0" fontId="4" fillId="0" borderId="27" xfId="5"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7" borderId="22" xfId="5" applyFont="1" applyFill="1" applyBorder="1" applyAlignment="1">
      <alignment vertical="center" wrapText="1"/>
    </xf>
    <xf numFmtId="0" fontId="6" fillId="3" borderId="27" xfId="5" applyFont="1" applyFill="1" applyBorder="1" applyAlignment="1">
      <alignment vertical="center" wrapText="1"/>
    </xf>
    <xf numFmtId="0" fontId="6" fillId="0" borderId="22" xfId="0" applyFont="1" applyFill="1" applyBorder="1" applyAlignment="1">
      <alignment vertical="center" wrapText="1"/>
    </xf>
    <xf numFmtId="0" fontId="6" fillId="0" borderId="27"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2" fillId="0" borderId="59" xfId="5" applyFont="1" applyBorder="1" applyAlignment="1">
      <alignment horizontal="left"/>
    </xf>
    <xf numFmtId="0" fontId="6" fillId="0" borderId="59" xfId="0" applyFont="1" applyBorder="1" applyAlignment="1">
      <alignment horizontal="left" vertical="center" wrapText="1" shrinkToFit="1"/>
    </xf>
    <xf numFmtId="0" fontId="6" fillId="0" borderId="59" xfId="0" applyFont="1" applyBorder="1" applyAlignment="1">
      <alignment vertical="center" wrapText="1" shrinkToFit="1"/>
    </xf>
    <xf numFmtId="177" fontId="6" fillId="0" borderId="59" xfId="0" applyNumberFormat="1" applyFont="1" applyBorder="1" applyAlignment="1">
      <alignment horizontal="center" vertical="center" wrapText="1"/>
    </xf>
    <xf numFmtId="0" fontId="6" fillId="0" borderId="59" xfId="0" applyFont="1" applyBorder="1" applyAlignment="1">
      <alignment horizontal="left" vertical="center" shrinkToFit="1"/>
    </xf>
    <xf numFmtId="0" fontId="6" fillId="0" borderId="59" xfId="0" applyFont="1" applyBorder="1" applyAlignment="1">
      <alignment vertical="center" wrapText="1"/>
    </xf>
    <xf numFmtId="0" fontId="6" fillId="0" borderId="59" xfId="8" applyFont="1" applyBorder="1" applyAlignment="1">
      <alignment horizontal="center" vertical="center"/>
    </xf>
    <xf numFmtId="0" fontId="6" fillId="0" borderId="22" xfId="9" applyFont="1" applyBorder="1" applyAlignment="1">
      <alignment vertical="center" wrapText="1" shrinkToFit="1"/>
    </xf>
    <xf numFmtId="0" fontId="6" fillId="0" borderId="61" xfId="9" applyFont="1" applyBorder="1" applyAlignment="1">
      <alignment horizontal="center" vertical="center" wrapText="1"/>
    </xf>
    <xf numFmtId="0" fontId="6" fillId="0" borderId="70" xfId="9" applyFont="1" applyBorder="1" applyAlignment="1">
      <alignment vertical="center" shrinkToFit="1"/>
    </xf>
    <xf numFmtId="0" fontId="6" fillId="0" borderId="22" xfId="9" applyFont="1" applyBorder="1" applyAlignment="1">
      <alignment vertical="center" wrapText="1"/>
    </xf>
    <xf numFmtId="0" fontId="6" fillId="8" borderId="26" xfId="9" applyFont="1" applyFill="1" applyBorder="1" applyAlignment="1">
      <alignment horizontal="center" vertical="center"/>
    </xf>
    <xf numFmtId="0" fontId="6" fillId="0" borderId="21" xfId="5" applyFont="1" applyBorder="1" applyAlignment="1">
      <alignment vertical="center" wrapText="1"/>
    </xf>
    <xf numFmtId="0" fontId="6" fillId="0" borderId="21" xfId="5" applyFont="1" applyBorder="1" applyAlignment="1">
      <alignment horizontal="center" vertical="center" wrapText="1"/>
    </xf>
    <xf numFmtId="0" fontId="6" fillId="0" borderId="21" xfId="5" applyFont="1" applyBorder="1" applyAlignment="1">
      <alignment horizontal="left" vertical="center" shrinkToFit="1"/>
    </xf>
    <xf numFmtId="0" fontId="6" fillId="0" borderId="21" xfId="5" applyFont="1" applyBorder="1" applyAlignment="1">
      <alignment horizontal="left" vertical="center" wrapText="1"/>
    </xf>
    <xf numFmtId="0" fontId="17" fillId="0" borderId="61" xfId="9" applyFont="1" applyBorder="1">
      <alignment vertical="center"/>
    </xf>
    <xf numFmtId="0" fontId="6" fillId="0" borderId="13" xfId="5" applyFont="1" applyBorder="1" applyAlignment="1">
      <alignment vertical="center" wrapText="1"/>
    </xf>
    <xf numFmtId="0" fontId="6" fillId="0" borderId="22" xfId="9" applyFont="1" applyBorder="1" applyAlignment="1">
      <alignment horizontal="left" vertical="top" wrapText="1"/>
    </xf>
    <xf numFmtId="0" fontId="17" fillId="0" borderId="22" xfId="9" applyFont="1" applyBorder="1">
      <alignment vertical="center"/>
    </xf>
    <xf numFmtId="0" fontId="6" fillId="8" borderId="22" xfId="9" applyFont="1" applyFill="1" applyBorder="1" applyAlignment="1">
      <alignment horizontal="center" vertical="center"/>
    </xf>
    <xf numFmtId="0" fontId="17" fillId="0" borderId="27" xfId="9" applyFont="1" applyBorder="1">
      <alignment vertical="center"/>
    </xf>
    <xf numFmtId="0" fontId="6" fillId="0" borderId="52" xfId="9" applyFont="1" applyBorder="1" applyAlignment="1">
      <alignment horizontal="center" vertical="center" wrapText="1"/>
    </xf>
    <xf numFmtId="0" fontId="6" fillId="0" borderId="49" xfId="9" applyFont="1" applyBorder="1" applyAlignment="1">
      <alignment vertical="center" shrinkToFit="1"/>
    </xf>
    <xf numFmtId="0" fontId="6" fillId="0" borderId="20" xfId="9" applyFont="1" applyBorder="1" applyAlignment="1">
      <alignment vertical="center" wrapText="1"/>
    </xf>
    <xf numFmtId="0" fontId="6" fillId="8" borderId="20" xfId="9" applyFont="1" applyFill="1" applyBorder="1" applyAlignment="1">
      <alignment horizontal="center" vertical="center"/>
    </xf>
    <xf numFmtId="0" fontId="6" fillId="0" borderId="27" xfId="9" applyFont="1" applyBorder="1" applyAlignment="1">
      <alignment horizontal="left" vertical="center" wrapText="1"/>
    </xf>
    <xf numFmtId="0" fontId="17" fillId="0" borderId="13" xfId="9" applyFont="1" applyBorder="1">
      <alignment vertical="center"/>
    </xf>
    <xf numFmtId="0" fontId="6" fillId="0" borderId="13" xfId="9" applyFont="1" applyBorder="1" applyAlignment="1">
      <alignment vertical="center" wrapText="1"/>
    </xf>
    <xf numFmtId="0" fontId="6" fillId="0" borderId="13" xfId="9" applyFont="1" applyBorder="1" applyAlignment="1">
      <alignment vertical="center" wrapText="1" shrinkToFit="1"/>
    </xf>
    <xf numFmtId="0" fontId="6" fillId="0" borderId="14" xfId="9" applyFont="1" applyBorder="1" applyAlignment="1">
      <alignment horizontal="center" vertical="center" wrapText="1"/>
    </xf>
    <xf numFmtId="0" fontId="6" fillId="0" borderId="55" xfId="9" applyFont="1" applyBorder="1" applyAlignment="1">
      <alignment vertical="center" shrinkToFit="1"/>
    </xf>
    <xf numFmtId="0" fontId="6" fillId="8" borderId="13" xfId="9" applyFont="1" applyFill="1" applyBorder="1" applyAlignment="1">
      <alignment horizontal="center" vertical="center"/>
    </xf>
    <xf numFmtId="0" fontId="6" fillId="8" borderId="21" xfId="0" applyFont="1" applyFill="1" applyBorder="1" applyAlignment="1">
      <alignment horizontal="center" vertical="center" wrapText="1"/>
    </xf>
    <xf numFmtId="0" fontId="6" fillId="3" borderId="7" xfId="12" applyFont="1" applyFill="1" applyBorder="1" applyAlignment="1">
      <alignment vertical="top" wrapText="1"/>
    </xf>
    <xf numFmtId="0" fontId="6" fillId="0" borderId="22" xfId="0" applyFont="1" applyFill="1" applyBorder="1" applyAlignment="1">
      <alignment vertical="center" shrinkToFit="1"/>
    </xf>
    <xf numFmtId="0" fontId="6" fillId="0" borderId="7" xfId="0" applyFont="1" applyBorder="1" applyAlignment="1">
      <alignment horizontal="center" vertical="center"/>
    </xf>
    <xf numFmtId="0" fontId="6" fillId="0" borderId="7" xfId="0" applyFont="1" applyFill="1" applyBorder="1" applyAlignment="1">
      <alignment vertical="center" wrapText="1"/>
    </xf>
    <xf numFmtId="0" fontId="69" fillId="0" borderId="24" xfId="0" applyFont="1" applyBorder="1" applyAlignment="1">
      <alignment vertical="center" wrapText="1"/>
    </xf>
    <xf numFmtId="0" fontId="6" fillId="0" borderId="172"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52" xfId="0" applyFont="1" applyFill="1" applyBorder="1" applyAlignment="1">
      <alignment horizontal="center" vertical="center" wrapText="1"/>
    </xf>
    <xf numFmtId="0" fontId="6" fillId="3" borderId="22" xfId="5" applyFont="1" applyFill="1" applyBorder="1" applyAlignment="1">
      <alignment horizontal="right" vertical="center" wrapText="1"/>
    </xf>
    <xf numFmtId="0" fontId="18" fillId="0" borderId="0" xfId="0" applyFont="1" applyAlignment="1">
      <alignment horizontal="distributed"/>
    </xf>
    <xf numFmtId="0" fontId="8" fillId="0" borderId="0" xfId="0" applyFont="1" applyAlignment="1">
      <alignment horizontal="left" indent="1"/>
    </xf>
    <xf numFmtId="0" fontId="8" fillId="0" borderId="0" xfId="0" applyFont="1" applyAlignment="1">
      <alignment horizontal="distributed"/>
    </xf>
    <xf numFmtId="0" fontId="10" fillId="0" borderId="0" xfId="0" applyFont="1" applyAlignment="1">
      <alignment horizontal="center"/>
    </xf>
    <xf numFmtId="0" fontId="10" fillId="0" borderId="0" xfId="0" applyFont="1" applyAlignment="1">
      <alignment horizontal="center" vertical="center" wrapText="1"/>
    </xf>
    <xf numFmtId="0" fontId="8" fillId="0" borderId="72" xfId="0" applyFont="1" applyBorder="1" applyAlignment="1">
      <alignment horizontal="center"/>
    </xf>
    <xf numFmtId="0" fontId="8" fillId="0" borderId="72" xfId="0" applyFont="1" applyBorder="1" applyAlignment="1"/>
    <xf numFmtId="0" fontId="8" fillId="0" borderId="0" xfId="0" applyFont="1" applyAlignment="1">
      <alignment horizontal="center"/>
    </xf>
    <xf numFmtId="0" fontId="42" fillId="10" borderId="9" xfId="17" applyFont="1" applyFill="1" applyBorder="1" applyAlignment="1" applyProtection="1">
      <alignment horizontal="center" vertical="center"/>
      <protection locked="0"/>
    </xf>
    <xf numFmtId="0" fontId="42" fillId="6" borderId="59" xfId="17" applyFont="1" applyFill="1" applyBorder="1" applyAlignment="1" applyProtection="1">
      <alignment horizontal="center" vertical="center"/>
      <protection locked="0"/>
    </xf>
    <xf numFmtId="0" fontId="42" fillId="6" borderId="42" xfId="17" applyFont="1" applyFill="1" applyBorder="1" applyAlignment="1" applyProtection="1">
      <alignment horizontal="center" vertical="center"/>
      <protection locked="0"/>
    </xf>
    <xf numFmtId="0" fontId="42" fillId="11" borderId="9" xfId="17" applyFont="1" applyFill="1" applyBorder="1" applyAlignment="1" applyProtection="1">
      <alignment horizontal="center" vertical="center"/>
      <protection locked="0"/>
    </xf>
    <xf numFmtId="0" fontId="42" fillId="11" borderId="42" xfId="17" applyFont="1" applyFill="1" applyBorder="1" applyAlignment="1" applyProtection="1">
      <alignment horizontal="center" vertical="center"/>
      <protection locked="0"/>
    </xf>
    <xf numFmtId="0" fontId="42" fillId="7" borderId="9" xfId="17" applyFont="1" applyFill="1" applyBorder="1" applyAlignment="1">
      <alignment horizontal="center" vertical="center"/>
    </xf>
    <xf numFmtId="0" fontId="42" fillId="7" borderId="42" xfId="17" applyFont="1" applyFill="1" applyBorder="1" applyAlignment="1">
      <alignment horizontal="center" vertical="center"/>
    </xf>
    <xf numFmtId="0" fontId="42" fillId="11" borderId="59" xfId="17" applyFont="1" applyFill="1" applyBorder="1" applyAlignment="1" applyProtection="1">
      <alignment horizontal="center" vertical="center"/>
      <protection locked="0"/>
    </xf>
    <xf numFmtId="38" fontId="42" fillId="7" borderId="0" xfId="18" applyFont="1" applyFill="1" applyAlignment="1">
      <alignment horizontal="center" vertical="center"/>
    </xf>
    <xf numFmtId="0" fontId="43" fillId="10" borderId="0" xfId="17" applyFont="1" applyFill="1" applyAlignment="1" applyProtection="1">
      <alignment horizontal="center" vertical="center"/>
      <protection locked="0"/>
    </xf>
    <xf numFmtId="0" fontId="43" fillId="6" borderId="0" xfId="17" applyFont="1" applyFill="1" applyAlignment="1" applyProtection="1">
      <alignment horizontal="center" vertical="center"/>
      <protection locked="0"/>
    </xf>
    <xf numFmtId="0" fontId="43" fillId="11" borderId="0" xfId="17" applyFont="1" applyFill="1" applyAlignment="1" applyProtection="1">
      <alignment horizontal="center" vertical="center"/>
      <protection locked="0"/>
    </xf>
    <xf numFmtId="0" fontId="43" fillId="0" borderId="0" xfId="17" applyFont="1" applyAlignment="1">
      <alignment horizontal="center" vertical="center"/>
    </xf>
    <xf numFmtId="20" fontId="42" fillId="11" borderId="9" xfId="17" applyNumberFormat="1" applyFont="1" applyFill="1" applyBorder="1" applyAlignment="1" applyProtection="1">
      <alignment horizontal="center" vertical="center"/>
      <protection locked="0"/>
    </xf>
    <xf numFmtId="20" fontId="42" fillId="11" borderId="59" xfId="17" applyNumberFormat="1" applyFont="1" applyFill="1" applyBorder="1" applyAlignment="1" applyProtection="1">
      <alignment horizontal="center" vertical="center"/>
      <protection locked="0"/>
    </xf>
    <xf numFmtId="20" fontId="42" fillId="11" borderId="42" xfId="17" applyNumberFormat="1" applyFont="1" applyFill="1" applyBorder="1" applyAlignment="1" applyProtection="1">
      <alignment horizontal="center" vertical="center"/>
      <protection locked="0"/>
    </xf>
    <xf numFmtId="4" fontId="42" fillId="0" borderId="9" xfId="17" applyNumberFormat="1" applyFont="1" applyBorder="1" applyAlignment="1">
      <alignment horizontal="center" vertical="center"/>
    </xf>
    <xf numFmtId="4" fontId="42" fillId="0" borderId="42" xfId="17" applyNumberFormat="1" applyFont="1" applyBorder="1" applyAlignment="1">
      <alignment horizontal="center" vertical="center"/>
    </xf>
    <xf numFmtId="0" fontId="42" fillId="0" borderId="25" xfId="17" applyFont="1" applyBorder="1" applyAlignment="1">
      <alignment horizontal="center" vertical="center"/>
    </xf>
    <xf numFmtId="0" fontId="42" fillId="0" borderId="60" xfId="17" applyFont="1" applyBorder="1" applyAlignment="1">
      <alignment horizontal="center" vertical="center"/>
    </xf>
    <xf numFmtId="0" fontId="42" fillId="0" borderId="90" xfId="17" applyFont="1" applyBorder="1" applyAlignment="1">
      <alignment horizontal="center" vertical="center"/>
    </xf>
    <xf numFmtId="0" fontId="42" fillId="0" borderId="93" xfId="17" applyFont="1" applyBorder="1" applyAlignment="1">
      <alignment horizontal="center" vertical="center" wrapText="1"/>
    </xf>
    <xf numFmtId="0" fontId="42" fillId="0" borderId="94" xfId="17" applyFont="1" applyBorder="1" applyAlignment="1">
      <alignment horizontal="center" vertical="center" wrapText="1"/>
    </xf>
    <xf numFmtId="0" fontId="42" fillId="0" borderId="111" xfId="17" applyFont="1" applyBorder="1" applyAlignment="1">
      <alignment horizontal="center" vertical="center" wrapText="1"/>
    </xf>
    <xf numFmtId="0" fontId="42" fillId="0" borderId="113" xfId="17" applyFont="1" applyBorder="1" applyAlignment="1">
      <alignment horizontal="center" vertical="center" wrapText="1"/>
    </xf>
    <xf numFmtId="0" fontId="42" fillId="0" borderId="0" xfId="17" applyFont="1" applyAlignment="1">
      <alignment horizontal="center" vertical="center" wrapText="1"/>
    </xf>
    <xf numFmtId="0" fontId="42" fillId="0" borderId="79" xfId="17" applyFont="1" applyBorder="1" applyAlignment="1">
      <alignment horizontal="center" vertical="center" wrapText="1"/>
    </xf>
    <xf numFmtId="0" fontId="42" fillId="0" borderId="116" xfId="17" applyFont="1" applyBorder="1" applyAlignment="1">
      <alignment horizontal="center" vertical="center" wrapText="1"/>
    </xf>
    <xf numFmtId="0" fontId="42" fillId="0" borderId="117" xfId="17" applyFont="1" applyBorder="1" applyAlignment="1">
      <alignment horizontal="center" vertical="center" wrapText="1"/>
    </xf>
    <xf numFmtId="0" fontId="42" fillId="0" borderId="118" xfId="17" applyFont="1" applyBorder="1" applyAlignment="1">
      <alignment horizontal="center" vertical="center" wrapText="1"/>
    </xf>
    <xf numFmtId="0" fontId="47" fillId="0" borderId="91" xfId="17" applyFont="1" applyBorder="1" applyAlignment="1">
      <alignment horizontal="center" vertical="center" wrapText="1"/>
    </xf>
    <xf numFmtId="0" fontId="47" fillId="0" borderId="27" xfId="17" applyFont="1" applyBorder="1" applyAlignment="1">
      <alignment horizontal="center" vertical="center" wrapText="1"/>
    </xf>
    <xf numFmtId="0" fontId="47" fillId="0" borderId="92" xfId="17" applyFont="1" applyBorder="1" applyAlignment="1">
      <alignment horizontal="center" vertical="center" wrapText="1"/>
    </xf>
    <xf numFmtId="0" fontId="42" fillId="0" borderId="112" xfId="17" applyFont="1" applyBorder="1" applyAlignment="1">
      <alignment horizontal="center" vertical="center" wrapText="1"/>
    </xf>
    <xf numFmtId="0" fontId="42" fillId="0" borderId="51" xfId="17" applyFont="1" applyBorder="1" applyAlignment="1">
      <alignment horizontal="center" vertical="center" wrapText="1"/>
    </xf>
    <xf numFmtId="0" fontId="42" fillId="0" borderId="119" xfId="17" applyFont="1" applyBorder="1" applyAlignment="1">
      <alignment horizontal="center" vertical="center" wrapText="1"/>
    </xf>
    <xf numFmtId="0" fontId="42" fillId="0" borderId="95" xfId="17" applyFont="1" applyBorder="1" applyAlignment="1">
      <alignment horizontal="center" vertical="center" wrapText="1"/>
    </xf>
    <xf numFmtId="0" fontId="42" fillId="0" borderId="114" xfId="17" applyFont="1" applyBorder="1" applyAlignment="1">
      <alignment horizontal="center" vertical="center" wrapText="1"/>
    </xf>
    <xf numFmtId="0" fontId="42" fillId="0" borderId="120" xfId="17" applyFont="1" applyBorder="1" applyAlignment="1">
      <alignment horizontal="center" vertical="center" wrapText="1"/>
    </xf>
    <xf numFmtId="0" fontId="47" fillId="0" borderId="93" xfId="17" applyFont="1" applyBorder="1" applyAlignment="1">
      <alignment horizontal="center" vertical="center" wrapText="1"/>
    </xf>
    <xf numFmtId="0" fontId="47" fillId="0" borderId="94" xfId="17" applyFont="1" applyBorder="1" applyAlignment="1">
      <alignment horizontal="center" vertical="center" wrapText="1"/>
    </xf>
    <xf numFmtId="0" fontId="47" fillId="0" borderId="95" xfId="17" applyFont="1" applyBorder="1" applyAlignment="1">
      <alignment horizontal="center" vertical="center" wrapText="1"/>
    </xf>
    <xf numFmtId="0" fontId="47" fillId="0" borderId="113" xfId="17" applyFont="1" applyBorder="1" applyAlignment="1">
      <alignment horizontal="center" vertical="center" wrapText="1"/>
    </xf>
    <xf numFmtId="0" fontId="47" fillId="0" borderId="0" xfId="17" applyFont="1" applyAlignment="1">
      <alignment horizontal="center" vertical="center" wrapText="1"/>
    </xf>
    <xf numFmtId="0" fontId="47" fillId="0" borderId="114" xfId="17" applyFont="1" applyBorder="1" applyAlignment="1">
      <alignment horizontal="center" vertical="center" wrapText="1"/>
    </xf>
    <xf numFmtId="0" fontId="47" fillId="0" borderId="116" xfId="17" applyFont="1" applyBorder="1" applyAlignment="1">
      <alignment horizontal="center" vertical="center" wrapText="1"/>
    </xf>
    <xf numFmtId="0" fontId="47" fillId="0" borderId="117" xfId="17" applyFont="1" applyBorder="1" applyAlignment="1">
      <alignment horizontal="center" vertical="center" wrapText="1"/>
    </xf>
    <xf numFmtId="0" fontId="47" fillId="0" borderId="120" xfId="17" applyFont="1" applyBorder="1" applyAlignment="1">
      <alignment horizontal="center" vertical="center" wrapText="1"/>
    </xf>
    <xf numFmtId="0" fontId="42" fillId="0" borderId="93" xfId="17" quotePrefix="1" applyFont="1" applyBorder="1" applyAlignment="1">
      <alignment horizontal="center" vertical="center"/>
    </xf>
    <xf numFmtId="0" fontId="42" fillId="0" borderId="94" xfId="17" applyFont="1" applyBorder="1" applyAlignment="1">
      <alignment horizontal="center" vertical="center"/>
    </xf>
    <xf numFmtId="0" fontId="42" fillId="0" borderId="95" xfId="17" applyFont="1" applyBorder="1" applyAlignment="1">
      <alignment horizontal="center" vertical="center"/>
    </xf>
    <xf numFmtId="0" fontId="42" fillId="0" borderId="15" xfId="17" applyFont="1" applyBorder="1" applyAlignment="1">
      <alignment horizontal="center" vertical="center" shrinkToFit="1"/>
    </xf>
    <xf numFmtId="0" fontId="42" fillId="0" borderId="16" xfId="17" applyFont="1" applyBorder="1" applyAlignment="1">
      <alignment horizontal="center" vertical="center" shrinkToFit="1"/>
    </xf>
    <xf numFmtId="0" fontId="42" fillId="10" borderId="93" xfId="17" applyFont="1" applyFill="1" applyBorder="1" applyAlignment="1" applyProtection="1">
      <alignment horizontal="center" vertical="center"/>
      <protection locked="0"/>
    </xf>
    <xf numFmtId="0" fontId="42" fillId="10" borderId="94" xfId="17" applyFont="1" applyFill="1" applyBorder="1" applyAlignment="1" applyProtection="1">
      <alignment horizontal="center" vertical="center"/>
      <protection locked="0"/>
    </xf>
    <xf numFmtId="0" fontId="42" fillId="10" borderId="111" xfId="17" applyFont="1" applyFill="1" applyBorder="1" applyAlignment="1" applyProtection="1">
      <alignment horizontal="center" vertical="center"/>
      <protection locked="0"/>
    </xf>
    <xf numFmtId="0" fontId="42" fillId="10" borderId="113" xfId="17" applyFont="1" applyFill="1" applyBorder="1" applyAlignment="1" applyProtection="1">
      <alignment horizontal="center" vertical="center"/>
      <protection locked="0"/>
    </xf>
    <xf numFmtId="0" fontId="42" fillId="10" borderId="0" xfId="17" applyFont="1" applyFill="1" applyAlignment="1" applyProtection="1">
      <alignment horizontal="center" vertical="center"/>
      <protection locked="0"/>
    </xf>
    <xf numFmtId="0" fontId="42" fillId="10" borderId="79" xfId="17" applyFont="1" applyFill="1" applyBorder="1" applyAlignment="1" applyProtection="1">
      <alignment horizontal="center" vertical="center"/>
      <protection locked="0"/>
    </xf>
    <xf numFmtId="0" fontId="42" fillId="10" borderId="96" xfId="17" applyFont="1" applyFill="1" applyBorder="1" applyAlignment="1" applyProtection="1">
      <alignment horizontal="center" vertical="center"/>
      <protection locked="0"/>
    </xf>
    <xf numFmtId="0" fontId="42" fillId="10" borderId="72" xfId="17" applyFont="1" applyFill="1" applyBorder="1" applyAlignment="1" applyProtection="1">
      <alignment horizontal="center" vertical="center"/>
      <protection locked="0"/>
    </xf>
    <xf numFmtId="0" fontId="42" fillId="10" borderId="34" xfId="17" applyFont="1" applyFill="1" applyBorder="1" applyAlignment="1" applyProtection="1">
      <alignment horizontal="center" vertical="center"/>
      <protection locked="0"/>
    </xf>
    <xf numFmtId="0" fontId="42" fillId="10" borderId="91" xfId="17" applyFont="1" applyFill="1" applyBorder="1" applyAlignment="1" applyProtection="1">
      <alignment horizontal="center" vertical="center" wrapText="1"/>
      <protection locked="0"/>
    </xf>
    <xf numFmtId="0" fontId="42" fillId="6" borderId="27" xfId="17" applyFont="1" applyFill="1" applyBorder="1" applyAlignment="1" applyProtection="1">
      <alignment horizontal="center" vertical="center" wrapText="1"/>
      <protection locked="0"/>
    </xf>
    <xf numFmtId="0" fontId="42" fillId="10" borderId="102" xfId="17" applyFont="1" applyFill="1" applyBorder="1" applyAlignment="1" applyProtection="1">
      <alignment horizontal="center" vertical="center" shrinkToFit="1"/>
      <protection locked="0"/>
    </xf>
    <xf numFmtId="0" fontId="42" fillId="6" borderId="4" xfId="17" applyFont="1" applyFill="1" applyBorder="1" applyAlignment="1" applyProtection="1">
      <alignment horizontal="center" vertical="center" shrinkToFit="1"/>
      <protection locked="0"/>
    </xf>
    <xf numFmtId="0" fontId="42" fillId="6" borderId="103" xfId="17" applyFont="1" applyFill="1" applyBorder="1" applyAlignment="1" applyProtection="1">
      <alignment horizontal="center" vertical="center" shrinkToFit="1"/>
      <protection locked="0"/>
    </xf>
    <xf numFmtId="0" fontId="42" fillId="6" borderId="9" xfId="17" applyFont="1" applyFill="1" applyBorder="1" applyAlignment="1" applyProtection="1">
      <alignment horizontal="center" vertical="center" shrinkToFit="1"/>
      <protection locked="0"/>
    </xf>
    <xf numFmtId="0" fontId="42" fillId="6" borderId="59" xfId="17" applyFont="1" applyFill="1" applyBorder="1" applyAlignment="1" applyProtection="1">
      <alignment horizontal="center" vertical="center" shrinkToFit="1"/>
      <protection locked="0"/>
    </xf>
    <xf numFmtId="0" fontId="42" fillId="6" borderId="42" xfId="17" applyFont="1" applyFill="1" applyBorder="1" applyAlignment="1" applyProtection="1">
      <alignment horizontal="center" vertical="center" shrinkToFit="1"/>
      <protection locked="0"/>
    </xf>
    <xf numFmtId="0" fontId="42" fillId="11" borderId="112" xfId="17" applyFont="1" applyFill="1" applyBorder="1" applyAlignment="1" applyProtection="1">
      <alignment horizontal="center" vertical="center" wrapText="1"/>
      <protection locked="0"/>
    </xf>
    <xf numFmtId="0" fontId="42" fillId="11" borderId="94" xfId="17" applyFont="1" applyFill="1" applyBorder="1" applyAlignment="1" applyProtection="1">
      <alignment horizontal="center" vertical="center" wrapText="1"/>
      <protection locked="0"/>
    </xf>
    <xf numFmtId="0" fontId="42" fillId="11" borderId="95" xfId="17" applyFont="1" applyFill="1" applyBorder="1" applyAlignment="1" applyProtection="1">
      <alignment horizontal="center" vertical="center" wrapText="1"/>
      <protection locked="0"/>
    </xf>
    <xf numFmtId="0" fontId="42" fillId="11" borderId="51" xfId="17" applyFont="1" applyFill="1" applyBorder="1" applyAlignment="1" applyProtection="1">
      <alignment horizontal="center" vertical="center" wrapText="1"/>
      <protection locked="0"/>
    </xf>
    <xf numFmtId="0" fontId="42" fillId="11" borderId="0" xfId="17" applyFont="1" applyFill="1" applyAlignment="1" applyProtection="1">
      <alignment horizontal="center" vertical="center" wrapText="1"/>
      <protection locked="0"/>
    </xf>
    <xf numFmtId="0" fontId="42" fillId="11" borderId="114" xfId="17" applyFont="1" applyFill="1" applyBorder="1" applyAlignment="1" applyProtection="1">
      <alignment horizontal="center" vertical="center" wrapText="1"/>
      <protection locked="0"/>
    </xf>
    <xf numFmtId="0" fontId="50" fillId="0" borderId="121" xfId="17" applyFont="1" applyBorder="1" applyAlignment="1">
      <alignment horizontal="center" vertical="center" wrapText="1"/>
    </xf>
    <xf numFmtId="0" fontId="50" fillId="0" borderId="122" xfId="17" applyFont="1" applyBorder="1" applyAlignment="1">
      <alignment horizontal="center" vertical="center" wrapText="1"/>
    </xf>
    <xf numFmtId="0" fontId="50" fillId="0" borderId="123" xfId="17" applyFont="1" applyBorder="1" applyAlignment="1">
      <alignment horizontal="center" vertical="center" wrapText="1"/>
    </xf>
    <xf numFmtId="0" fontId="49" fillId="7" borderId="93" xfId="17" applyFont="1" applyFill="1" applyBorder="1" applyAlignment="1">
      <alignment horizontal="center" vertical="center" wrapText="1"/>
    </xf>
    <xf numFmtId="0" fontId="49" fillId="7" borderId="111" xfId="17" applyFont="1" applyFill="1" applyBorder="1" applyAlignment="1">
      <alignment horizontal="center" vertical="center" wrapText="1"/>
    </xf>
    <xf numFmtId="0" fontId="49" fillId="7" borderId="113" xfId="17" applyFont="1" applyFill="1" applyBorder="1" applyAlignment="1">
      <alignment horizontal="center" vertical="center" wrapText="1"/>
    </xf>
    <xf numFmtId="0" fontId="49" fillId="7" borderId="79" xfId="17" applyFont="1" applyFill="1" applyBorder="1" applyAlignment="1">
      <alignment horizontal="center" vertical="center" wrapText="1"/>
    </xf>
    <xf numFmtId="0" fontId="49" fillId="7" borderId="116" xfId="17" applyFont="1" applyFill="1" applyBorder="1" applyAlignment="1">
      <alignment horizontal="center" vertical="center" wrapText="1"/>
    </xf>
    <xf numFmtId="0" fontId="49" fillId="7" borderId="118" xfId="17" applyFont="1" applyFill="1" applyBorder="1" applyAlignment="1">
      <alignment horizontal="center" vertical="center" wrapText="1"/>
    </xf>
    <xf numFmtId="0" fontId="49" fillId="7" borderId="112" xfId="17" applyFont="1" applyFill="1" applyBorder="1" applyAlignment="1">
      <alignment horizontal="center" vertical="center" wrapText="1"/>
    </xf>
    <xf numFmtId="0" fontId="49" fillId="7" borderId="95" xfId="17" applyFont="1" applyFill="1" applyBorder="1" applyAlignment="1">
      <alignment horizontal="center" vertical="center" wrapText="1"/>
    </xf>
    <xf numFmtId="0" fontId="49" fillId="7" borderId="51" xfId="17" applyFont="1" applyFill="1" applyBorder="1" applyAlignment="1">
      <alignment horizontal="center" vertical="center" wrapText="1"/>
    </xf>
    <xf numFmtId="0" fontId="49" fillId="7" borderId="114" xfId="17" applyFont="1" applyFill="1" applyBorder="1" applyAlignment="1">
      <alignment horizontal="center" vertical="center" wrapText="1"/>
    </xf>
    <xf numFmtId="0" fontId="49" fillId="7" borderId="119" xfId="17" applyFont="1" applyFill="1" applyBorder="1" applyAlignment="1">
      <alignment horizontal="center" vertical="center" wrapText="1"/>
    </xf>
    <xf numFmtId="0" fontId="49" fillId="7" borderId="120" xfId="17" applyFont="1" applyFill="1" applyBorder="1" applyAlignment="1">
      <alignment horizontal="center" vertical="center" wrapText="1"/>
    </xf>
    <xf numFmtId="0" fontId="46" fillId="0" borderId="93" xfId="17" applyFont="1" applyBorder="1" applyAlignment="1">
      <alignment horizontal="center" vertical="center" wrapText="1"/>
    </xf>
    <xf numFmtId="0" fontId="46" fillId="0" borderId="94" xfId="17" applyFont="1" applyBorder="1" applyAlignment="1">
      <alignment horizontal="center" vertical="center" wrapText="1"/>
    </xf>
    <xf numFmtId="0" fontId="46" fillId="0" borderId="95" xfId="17" applyFont="1" applyBorder="1" applyAlignment="1">
      <alignment horizontal="center" vertical="center" wrapText="1"/>
    </xf>
    <xf numFmtId="0" fontId="46" fillId="0" borderId="113" xfId="17" applyFont="1" applyBorder="1" applyAlignment="1">
      <alignment horizontal="center" vertical="center" wrapText="1"/>
    </xf>
    <xf numFmtId="0" fontId="46" fillId="0" borderId="0" xfId="17" applyFont="1" applyAlignment="1">
      <alignment horizontal="center" vertical="center" wrapText="1"/>
    </xf>
    <xf numFmtId="0" fontId="46" fillId="0" borderId="114" xfId="17" applyFont="1" applyBorder="1" applyAlignment="1">
      <alignment horizontal="center" vertical="center" wrapText="1"/>
    </xf>
    <xf numFmtId="0" fontId="46" fillId="0" borderId="116" xfId="17" applyFont="1" applyBorder="1" applyAlignment="1">
      <alignment horizontal="center" vertical="center" wrapText="1"/>
    </xf>
    <xf numFmtId="0" fontId="46" fillId="0" borderId="117" xfId="17" applyFont="1" applyBorder="1" applyAlignment="1">
      <alignment horizontal="center" vertical="center" wrapText="1"/>
    </xf>
    <xf numFmtId="0" fontId="46" fillId="0" borderId="120" xfId="17" applyFont="1" applyBorder="1" applyAlignment="1">
      <alignment horizontal="center" vertical="center" wrapText="1"/>
    </xf>
    <xf numFmtId="0" fontId="42" fillId="0" borderId="115" xfId="17" applyFont="1" applyBorder="1" applyAlignment="1">
      <alignment horizontal="center" vertical="center"/>
    </xf>
    <xf numFmtId="0" fontId="42" fillId="0" borderId="59" xfId="17" applyFont="1" applyBorder="1" applyAlignment="1">
      <alignment horizontal="center" vertical="center"/>
    </xf>
    <xf numFmtId="0" fontId="42" fillId="0" borderId="105" xfId="17" applyFont="1" applyBorder="1" applyAlignment="1">
      <alignment horizontal="center" vertical="center"/>
    </xf>
    <xf numFmtId="0" fontId="42" fillId="7" borderId="115" xfId="17" applyFont="1" applyFill="1" applyBorder="1" applyAlignment="1">
      <alignment horizontal="center" vertical="center"/>
    </xf>
    <xf numFmtId="0" fontId="42" fillId="7" borderId="59" xfId="17" applyFont="1" applyFill="1" applyBorder="1" applyAlignment="1">
      <alignment horizontal="center" vertical="center"/>
    </xf>
    <xf numFmtId="0" fontId="42" fillId="7" borderId="105" xfId="17" applyFont="1" applyFill="1" applyBorder="1" applyAlignment="1">
      <alignment horizontal="center" vertical="center"/>
    </xf>
    <xf numFmtId="1" fontId="42" fillId="7" borderId="126" xfId="17" applyNumberFormat="1" applyFont="1" applyFill="1" applyBorder="1" applyAlignment="1">
      <alignment horizontal="center" vertical="center" wrapText="1"/>
    </xf>
    <xf numFmtId="1" fontId="42" fillId="7" borderId="127" xfId="17" applyNumberFormat="1" applyFont="1" applyFill="1" applyBorder="1" applyAlignment="1">
      <alignment horizontal="center" vertical="center" wrapText="1"/>
    </xf>
    <xf numFmtId="1" fontId="42" fillId="7" borderId="128" xfId="17" applyNumberFormat="1" applyFont="1" applyFill="1" applyBorder="1" applyAlignment="1">
      <alignment horizontal="center" vertical="center" wrapText="1"/>
    </xf>
    <xf numFmtId="1" fontId="42" fillId="7" borderId="129" xfId="17" applyNumberFormat="1" applyFont="1" applyFill="1" applyBorder="1" applyAlignment="1">
      <alignment horizontal="center" vertical="center" wrapText="1"/>
    </xf>
    <xf numFmtId="0" fontId="42" fillId="11" borderId="93" xfId="17" applyFont="1" applyFill="1" applyBorder="1" applyAlignment="1" applyProtection="1">
      <alignment horizontal="left" vertical="center" wrapText="1"/>
      <protection locked="0"/>
    </xf>
    <xf numFmtId="0" fontId="42" fillId="11" borderId="94" xfId="17" applyFont="1" applyFill="1" applyBorder="1" applyAlignment="1" applyProtection="1">
      <alignment horizontal="left" vertical="center" wrapText="1"/>
      <protection locked="0"/>
    </xf>
    <xf numFmtId="0" fontId="42" fillId="11" borderId="95" xfId="17" applyFont="1" applyFill="1" applyBorder="1" applyAlignment="1" applyProtection="1">
      <alignment horizontal="left" vertical="center" wrapText="1"/>
      <protection locked="0"/>
    </xf>
    <xf numFmtId="0" fontId="42" fillId="11" borderId="113" xfId="17" applyFont="1" applyFill="1" applyBorder="1" applyAlignment="1" applyProtection="1">
      <alignment horizontal="left" vertical="center" wrapText="1"/>
      <protection locked="0"/>
    </xf>
    <xf numFmtId="0" fontId="42" fillId="11" borderId="0" xfId="17" applyFont="1" applyFill="1" applyAlignment="1" applyProtection="1">
      <alignment horizontal="left" vertical="center" wrapText="1"/>
      <protection locked="0"/>
    </xf>
    <xf numFmtId="0" fontId="42" fillId="11" borderId="114" xfId="17" applyFont="1" applyFill="1" applyBorder="1" applyAlignment="1" applyProtection="1">
      <alignment horizontal="left" vertical="center" wrapText="1"/>
      <protection locked="0"/>
    </xf>
    <xf numFmtId="0" fontId="42" fillId="11" borderId="96" xfId="17" applyFont="1" applyFill="1" applyBorder="1" applyAlignment="1" applyProtection="1">
      <alignment horizontal="left" vertical="center" wrapText="1"/>
      <protection locked="0"/>
    </xf>
    <xf numFmtId="0" fontId="42" fillId="11" borderId="72" xfId="17" applyFont="1" applyFill="1" applyBorder="1" applyAlignment="1" applyProtection="1">
      <alignment horizontal="left" vertical="center" wrapText="1"/>
      <protection locked="0"/>
    </xf>
    <xf numFmtId="0" fontId="42" fillId="11" borderId="97" xfId="17" applyFont="1" applyFill="1" applyBorder="1" applyAlignment="1" applyProtection="1">
      <alignment horizontal="left" vertical="center" wrapText="1"/>
      <protection locked="0"/>
    </xf>
    <xf numFmtId="0" fontId="50" fillId="0" borderId="130" xfId="17" applyFont="1" applyBorder="1" applyAlignment="1">
      <alignment horizontal="center" vertical="center" wrapText="1"/>
    </xf>
    <xf numFmtId="0" fontId="50" fillId="0" borderId="48" xfId="17" applyFont="1" applyBorder="1" applyAlignment="1">
      <alignment horizontal="center" vertical="center" wrapText="1"/>
    </xf>
    <xf numFmtId="0" fontId="50" fillId="0" borderId="131" xfId="17" applyFont="1" applyBorder="1" applyAlignment="1">
      <alignment horizontal="center" vertical="center" wrapText="1"/>
    </xf>
    <xf numFmtId="180" fontId="42" fillId="7" borderId="130" xfId="17" applyNumberFormat="1" applyFont="1" applyFill="1" applyBorder="1" applyAlignment="1">
      <alignment horizontal="center" vertical="center" wrapText="1"/>
    </xf>
    <xf numFmtId="180" fontId="42" fillId="7" borderId="32" xfId="17" applyNumberFormat="1" applyFont="1" applyFill="1" applyBorder="1" applyAlignment="1">
      <alignment horizontal="center" vertical="center" wrapText="1"/>
    </xf>
    <xf numFmtId="180" fontId="42" fillId="7" borderId="52" xfId="17" applyNumberFormat="1" applyFont="1" applyFill="1" applyBorder="1" applyAlignment="1">
      <alignment horizontal="center" vertical="center" wrapText="1"/>
    </xf>
    <xf numFmtId="180" fontId="42" fillId="7" borderId="131" xfId="17" applyNumberFormat="1" applyFont="1" applyFill="1" applyBorder="1" applyAlignment="1">
      <alignment horizontal="center" vertical="center" wrapText="1"/>
    </xf>
    <xf numFmtId="0" fontId="51" fillId="0" borderId="134" xfId="17" applyFont="1" applyBorder="1" applyAlignment="1">
      <alignment horizontal="center" vertical="center" wrapText="1"/>
    </xf>
    <xf numFmtId="0" fontId="51" fillId="0" borderId="68" xfId="17" applyFont="1" applyBorder="1" applyAlignment="1">
      <alignment horizontal="center" vertical="center" wrapText="1"/>
    </xf>
    <xf numFmtId="0" fontId="51" fillId="0" borderId="135" xfId="17" applyFont="1" applyBorder="1" applyAlignment="1">
      <alignment horizontal="center" vertical="center" wrapText="1"/>
    </xf>
    <xf numFmtId="180" fontId="42" fillId="7" borderId="134" xfId="17" applyNumberFormat="1" applyFont="1" applyFill="1" applyBorder="1" applyAlignment="1">
      <alignment horizontal="center" vertical="center" wrapText="1"/>
    </xf>
    <xf numFmtId="180" fontId="42" fillId="7" borderId="40" xfId="17" applyNumberFormat="1" applyFont="1" applyFill="1" applyBorder="1" applyAlignment="1">
      <alignment horizontal="center" vertical="center" wrapText="1"/>
    </xf>
    <xf numFmtId="180" fontId="42" fillId="7" borderId="57" xfId="17" applyNumberFormat="1" applyFont="1" applyFill="1" applyBorder="1" applyAlignment="1">
      <alignment horizontal="center" vertical="center" wrapText="1"/>
    </xf>
    <xf numFmtId="180" fontId="42" fillId="7" borderId="135" xfId="17" applyNumberFormat="1" applyFont="1" applyFill="1" applyBorder="1" applyAlignment="1">
      <alignment horizontal="center" vertical="center" wrapText="1"/>
    </xf>
    <xf numFmtId="0" fontId="42" fillId="10" borderId="138" xfId="17" applyFont="1" applyFill="1" applyBorder="1" applyAlignment="1" applyProtection="1">
      <alignment horizontal="center" vertical="center"/>
      <protection locked="0"/>
    </xf>
    <xf numFmtId="0" fontId="42" fillId="10" borderId="71" xfId="17" applyFont="1" applyFill="1" applyBorder="1" applyAlignment="1" applyProtection="1">
      <alignment horizontal="center" vertical="center"/>
      <protection locked="0"/>
    </xf>
    <xf numFmtId="0" fontId="42" fillId="10" borderId="26" xfId="17" applyFont="1" applyFill="1" applyBorder="1" applyAlignment="1" applyProtection="1">
      <alignment horizontal="center" vertical="center"/>
      <protection locked="0"/>
    </xf>
    <xf numFmtId="0" fontId="42" fillId="10" borderId="22" xfId="17" applyFont="1" applyFill="1" applyBorder="1" applyAlignment="1" applyProtection="1">
      <alignment horizontal="center" vertical="center" wrapText="1"/>
      <protection locked="0"/>
    </xf>
    <xf numFmtId="0" fontId="42" fillId="6" borderId="13" xfId="17" applyFont="1" applyFill="1" applyBorder="1" applyAlignment="1" applyProtection="1">
      <alignment horizontal="center" vertical="center" wrapText="1"/>
      <protection locked="0"/>
    </xf>
    <xf numFmtId="0" fontId="42" fillId="10" borderId="9" xfId="17" applyFont="1" applyFill="1" applyBorder="1" applyAlignment="1" applyProtection="1">
      <alignment horizontal="center" vertical="center" shrinkToFit="1"/>
      <protection locked="0"/>
    </xf>
    <xf numFmtId="0" fontId="42" fillId="11" borderId="61" xfId="17" applyFont="1" applyFill="1" applyBorder="1" applyAlignment="1" applyProtection="1">
      <alignment horizontal="center" vertical="center" wrapText="1"/>
      <protection locked="0"/>
    </xf>
    <xf numFmtId="0" fontId="42" fillId="11" borderId="71" xfId="17" applyFont="1" applyFill="1" applyBorder="1" applyAlignment="1" applyProtection="1">
      <alignment horizontal="center" vertical="center" wrapText="1"/>
      <protection locked="0"/>
    </xf>
    <xf numFmtId="0" fontId="42" fillId="11" borderId="139" xfId="17" applyFont="1" applyFill="1" applyBorder="1" applyAlignment="1" applyProtection="1">
      <alignment horizontal="center" vertical="center" wrapText="1"/>
      <protection locked="0"/>
    </xf>
    <xf numFmtId="0" fontId="42" fillId="11" borderId="14" xfId="17" applyFont="1" applyFill="1" applyBorder="1" applyAlignment="1" applyProtection="1">
      <alignment horizontal="center" vertical="center" wrapText="1"/>
      <protection locked="0"/>
    </xf>
    <xf numFmtId="0" fontId="42" fillId="11" borderId="72" xfId="17" applyFont="1" applyFill="1" applyBorder="1" applyAlignment="1" applyProtection="1">
      <alignment horizontal="center" vertical="center" wrapText="1"/>
      <protection locked="0"/>
    </xf>
    <xf numFmtId="0" fontId="42" fillId="11" borderId="97" xfId="17" applyFont="1" applyFill="1" applyBorder="1" applyAlignment="1" applyProtection="1">
      <alignment horizontal="center" vertical="center" wrapText="1"/>
      <protection locked="0"/>
    </xf>
    <xf numFmtId="0" fontId="50" fillId="0" borderId="140" xfId="17" applyFont="1" applyBorder="1" applyAlignment="1">
      <alignment horizontal="center" vertical="center" wrapText="1"/>
    </xf>
    <xf numFmtId="0" fontId="50" fillId="0" borderId="46" xfId="17" applyFont="1" applyBorder="1" applyAlignment="1">
      <alignment horizontal="center" vertical="center" wrapText="1"/>
    </xf>
    <xf numFmtId="0" fontId="50" fillId="0" borderId="141" xfId="17" applyFont="1" applyBorder="1" applyAlignment="1">
      <alignment horizontal="center" vertical="center" wrapText="1"/>
    </xf>
    <xf numFmtId="1" fontId="42" fillId="7" borderId="142" xfId="17" applyNumberFormat="1" applyFont="1" applyFill="1" applyBorder="1" applyAlignment="1">
      <alignment horizontal="center" vertical="center" wrapText="1"/>
    </xf>
    <xf numFmtId="1" fontId="42" fillId="7" borderId="143" xfId="17" applyNumberFormat="1" applyFont="1" applyFill="1" applyBorder="1" applyAlignment="1">
      <alignment horizontal="center" vertical="center" wrapText="1"/>
    </xf>
    <xf numFmtId="1" fontId="42" fillId="7" borderId="144" xfId="17" applyNumberFormat="1" applyFont="1" applyFill="1" applyBorder="1" applyAlignment="1">
      <alignment horizontal="center" vertical="center" wrapText="1"/>
    </xf>
    <xf numFmtId="1" fontId="42" fillId="7" borderId="145" xfId="17" applyNumberFormat="1" applyFont="1" applyFill="1" applyBorder="1" applyAlignment="1">
      <alignment horizontal="center" vertical="center" wrapText="1"/>
    </xf>
    <xf numFmtId="0" fontId="42" fillId="11" borderId="138" xfId="17" applyFont="1" applyFill="1" applyBorder="1" applyAlignment="1" applyProtection="1">
      <alignment horizontal="left" vertical="center" wrapText="1"/>
      <protection locked="0"/>
    </xf>
    <xf numFmtId="0" fontId="42" fillId="11" borderId="71" xfId="17" applyFont="1" applyFill="1" applyBorder="1" applyAlignment="1" applyProtection="1">
      <alignment horizontal="left" vertical="center" wrapText="1"/>
      <protection locked="0"/>
    </xf>
    <xf numFmtId="0" fontId="42" fillId="11" borderId="139" xfId="17" applyFont="1" applyFill="1" applyBorder="1" applyAlignment="1" applyProtection="1">
      <alignment horizontal="left" vertical="center" wrapText="1"/>
      <protection locked="0"/>
    </xf>
    <xf numFmtId="0" fontId="42" fillId="10" borderId="138" xfId="17" applyFont="1" applyFill="1" applyBorder="1" applyAlignment="1" applyProtection="1">
      <alignment horizontal="center" vertical="center" shrinkToFit="1"/>
      <protection locked="0"/>
    </xf>
    <xf numFmtId="0" fontId="42" fillId="10" borderId="71" xfId="17" applyFont="1" applyFill="1" applyBorder="1" applyAlignment="1" applyProtection="1">
      <alignment horizontal="center" vertical="center" shrinkToFit="1"/>
      <protection locked="0"/>
    </xf>
    <xf numFmtId="0" fontId="42" fillId="10" borderId="26" xfId="17" applyFont="1" applyFill="1" applyBorder="1" applyAlignment="1" applyProtection="1">
      <alignment horizontal="center" vertical="center" shrinkToFit="1"/>
      <protection locked="0"/>
    </xf>
    <xf numFmtId="0" fontId="42" fillId="10" borderId="113" xfId="17" applyFont="1" applyFill="1" applyBorder="1" applyAlignment="1" applyProtection="1">
      <alignment horizontal="center" vertical="center" shrinkToFit="1"/>
      <protection locked="0"/>
    </xf>
    <xf numFmtId="0" fontId="42" fillId="10" borderId="0" xfId="17" applyFont="1" applyFill="1" applyAlignment="1" applyProtection="1">
      <alignment horizontal="center" vertical="center" shrinkToFit="1"/>
      <protection locked="0"/>
    </xf>
    <xf numFmtId="0" fontId="42" fillId="10" borderId="79" xfId="17" applyFont="1" applyFill="1" applyBorder="1" applyAlignment="1" applyProtection="1">
      <alignment horizontal="center" vertical="center" shrinkToFit="1"/>
      <protection locked="0"/>
    </xf>
    <xf numFmtId="0" fontId="42" fillId="10" borderId="96" xfId="17" applyFont="1" applyFill="1" applyBorder="1" applyAlignment="1" applyProtection="1">
      <alignment horizontal="center" vertical="center" shrinkToFit="1"/>
      <protection locked="0"/>
    </xf>
    <xf numFmtId="0" fontId="42" fillId="10" borderId="72" xfId="17" applyFont="1" applyFill="1" applyBorder="1" applyAlignment="1" applyProtection="1">
      <alignment horizontal="center" vertical="center" shrinkToFit="1"/>
      <protection locked="0"/>
    </xf>
    <xf numFmtId="0" fontId="42" fillId="10" borderId="34" xfId="17" applyFont="1" applyFill="1" applyBorder="1" applyAlignment="1" applyProtection="1">
      <alignment horizontal="center" vertical="center" shrinkToFit="1"/>
      <protection locked="0"/>
    </xf>
    <xf numFmtId="0" fontId="46" fillId="0" borderId="72" xfId="17" applyFont="1" applyBorder="1" applyAlignment="1">
      <alignment horizontal="center" vertical="center"/>
    </xf>
    <xf numFmtId="0" fontId="46" fillId="0" borderId="97" xfId="17" applyFont="1" applyBorder="1" applyAlignment="1">
      <alignment horizontal="center" vertical="center"/>
    </xf>
    <xf numFmtId="0" fontId="46" fillId="0" borderId="59" xfId="17" applyFont="1" applyBorder="1" applyAlignment="1">
      <alignment horizontal="center" vertical="center"/>
    </xf>
    <xf numFmtId="0" fontId="46" fillId="0" borderId="105" xfId="17" applyFont="1" applyBorder="1" applyAlignment="1">
      <alignment horizontal="center" vertical="center"/>
    </xf>
    <xf numFmtId="0" fontId="46" fillId="11" borderId="100" xfId="17" applyFont="1" applyFill="1" applyBorder="1" applyAlignment="1" applyProtection="1">
      <alignment horizontal="center" vertical="center"/>
      <protection locked="0"/>
    </xf>
    <xf numFmtId="0" fontId="46" fillId="11" borderId="106" xfId="17" applyFont="1" applyFill="1" applyBorder="1" applyAlignment="1" applyProtection="1">
      <alignment horizontal="center" vertical="center"/>
      <protection locked="0"/>
    </xf>
    <xf numFmtId="0" fontId="42" fillId="0" borderId="18" xfId="17" applyFont="1" applyBorder="1" applyAlignment="1">
      <alignment horizontal="center" vertical="center" shrinkToFit="1"/>
    </xf>
    <xf numFmtId="0" fontId="42" fillId="6" borderId="92" xfId="17" applyFont="1" applyFill="1" applyBorder="1" applyAlignment="1" applyProtection="1">
      <alignment horizontal="center" vertical="center" wrapText="1"/>
      <protection locked="0"/>
    </xf>
    <xf numFmtId="0" fontId="42" fillId="6" borderId="17" xfId="17" applyFont="1" applyFill="1" applyBorder="1" applyAlignment="1" applyProtection="1">
      <alignment horizontal="center" vertical="center" shrinkToFit="1"/>
      <protection locked="0"/>
    </xf>
    <xf numFmtId="0" fontId="42" fillId="6" borderId="100" xfId="17" applyFont="1" applyFill="1" applyBorder="1" applyAlignment="1" applyProtection="1">
      <alignment horizontal="center" vertical="center" shrinkToFit="1"/>
      <protection locked="0"/>
    </xf>
    <xf numFmtId="0" fontId="42" fillId="6" borderId="101" xfId="17" applyFont="1" applyFill="1" applyBorder="1" applyAlignment="1" applyProtection="1">
      <alignment horizontal="center" vertical="center" shrinkToFit="1"/>
      <protection locked="0"/>
    </xf>
    <xf numFmtId="0" fontId="42" fillId="11" borderId="119" xfId="17" applyFont="1" applyFill="1" applyBorder="1" applyAlignment="1" applyProtection="1">
      <alignment horizontal="center" vertical="center" wrapText="1"/>
      <protection locked="0"/>
    </xf>
    <xf numFmtId="0" fontId="42" fillId="11" borderId="117" xfId="17" applyFont="1" applyFill="1" applyBorder="1" applyAlignment="1" applyProtection="1">
      <alignment horizontal="center" vertical="center" wrapText="1"/>
      <protection locked="0"/>
    </xf>
    <xf numFmtId="0" fontId="42" fillId="11" borderId="120" xfId="17" applyFont="1" applyFill="1" applyBorder="1" applyAlignment="1" applyProtection="1">
      <alignment horizontal="center" vertical="center" wrapText="1"/>
      <protection locked="0"/>
    </xf>
    <xf numFmtId="0" fontId="42" fillId="11" borderId="138" xfId="17" applyFont="1" applyFill="1" applyBorder="1" applyAlignment="1" applyProtection="1">
      <alignment horizontal="center" vertical="center" wrapText="1"/>
      <protection locked="0"/>
    </xf>
    <xf numFmtId="0" fontId="42" fillId="11" borderId="113" xfId="17" applyFont="1" applyFill="1" applyBorder="1" applyAlignment="1" applyProtection="1">
      <alignment horizontal="center" vertical="center" wrapText="1"/>
      <protection locked="0"/>
    </xf>
    <xf numFmtId="0" fontId="42" fillId="11" borderId="96" xfId="17" applyFont="1" applyFill="1" applyBorder="1" applyAlignment="1" applyProtection="1">
      <alignment horizontal="center" vertical="center" wrapText="1"/>
      <protection locked="0"/>
    </xf>
    <xf numFmtId="0" fontId="46" fillId="0" borderId="4" xfId="17" applyFont="1" applyBorder="1" applyAlignment="1">
      <alignment horizontal="left" vertical="center" wrapText="1"/>
    </xf>
    <xf numFmtId="0" fontId="46" fillId="0" borderId="5" xfId="17" applyFont="1" applyBorder="1" applyAlignment="1">
      <alignment horizontal="left" vertical="center" wrapText="1"/>
    </xf>
    <xf numFmtId="180" fontId="46" fillId="7" borderId="3" xfId="17" applyNumberFormat="1" applyFont="1" applyFill="1" applyBorder="1" applyAlignment="1">
      <alignment horizontal="center" vertical="center" wrapText="1"/>
    </xf>
    <xf numFmtId="180" fontId="46" fillId="7" borderId="103" xfId="17" applyNumberFormat="1" applyFont="1" applyFill="1" applyBorder="1" applyAlignment="1">
      <alignment horizontal="center" vertical="center" wrapText="1"/>
    </xf>
    <xf numFmtId="180" fontId="46" fillId="7" borderId="102" xfId="17" applyNumberFormat="1" applyFont="1" applyFill="1" applyBorder="1" applyAlignment="1">
      <alignment horizontal="center" vertical="center" wrapText="1"/>
    </xf>
    <xf numFmtId="180" fontId="46" fillId="7" borderId="5" xfId="17" applyNumberFormat="1" applyFont="1" applyFill="1" applyBorder="1" applyAlignment="1">
      <alignment horizontal="center" vertical="center" wrapText="1"/>
    </xf>
    <xf numFmtId="0" fontId="47" fillId="0" borderId="152" xfId="17" applyFont="1" applyBorder="1" applyAlignment="1">
      <alignment horizontal="center" vertical="center" wrapText="1"/>
    </xf>
    <xf numFmtId="0" fontId="47" fillId="0" borderId="153" xfId="17" applyFont="1" applyBorder="1" applyAlignment="1">
      <alignment horizontal="center" vertical="center" wrapText="1"/>
    </xf>
    <xf numFmtId="0" fontId="47" fillId="0" borderId="154" xfId="17" applyFont="1" applyBorder="1" applyAlignment="1">
      <alignment horizontal="center" vertical="center" wrapText="1"/>
    </xf>
    <xf numFmtId="0" fontId="47" fillId="0" borderId="155" xfId="17" applyFont="1" applyBorder="1" applyAlignment="1">
      <alignment horizontal="center" vertical="center" wrapText="1"/>
    </xf>
    <xf numFmtId="0" fontId="47" fillId="0" borderId="156" xfId="17" applyFont="1" applyBorder="1" applyAlignment="1">
      <alignment horizontal="center" vertical="center" wrapText="1"/>
    </xf>
    <xf numFmtId="0" fontId="47" fillId="0" borderId="157" xfId="17" applyFont="1" applyBorder="1" applyAlignment="1">
      <alignment horizontal="center" vertical="center" wrapText="1"/>
    </xf>
    <xf numFmtId="0" fontId="47" fillId="0" borderId="162" xfId="17" applyFont="1" applyBorder="1" applyAlignment="1">
      <alignment horizontal="center" vertical="center" wrapText="1"/>
    </xf>
    <xf numFmtId="0" fontId="47" fillId="0" borderId="163" xfId="17" applyFont="1" applyBorder="1" applyAlignment="1">
      <alignment horizontal="center" vertical="center" wrapText="1"/>
    </xf>
    <xf numFmtId="0" fontId="47" fillId="0" borderId="164" xfId="17" applyFont="1" applyBorder="1" applyAlignment="1">
      <alignment horizontal="center" vertical="center" wrapText="1"/>
    </xf>
    <xf numFmtId="0" fontId="46" fillId="0" borderId="59" xfId="17" applyFont="1" applyBorder="1" applyAlignment="1">
      <alignment horizontal="left" vertical="center" wrapText="1"/>
    </xf>
    <xf numFmtId="0" fontId="46" fillId="0" borderId="105" xfId="17" applyFont="1" applyBorder="1" applyAlignment="1">
      <alignment horizontal="left" vertical="center" wrapText="1"/>
    </xf>
    <xf numFmtId="180" fontId="46" fillId="7" borderId="138" xfId="17" applyNumberFormat="1" applyFont="1" applyFill="1" applyBorder="1" applyAlignment="1">
      <alignment horizontal="center" vertical="center" wrapText="1"/>
    </xf>
    <xf numFmtId="180" fontId="46" fillId="7" borderId="26" xfId="17" applyNumberFormat="1" applyFont="1" applyFill="1" applyBorder="1" applyAlignment="1">
      <alignment horizontal="center" vertical="center" wrapText="1"/>
    </xf>
    <xf numFmtId="180" fontId="46" fillId="7" borderId="61" xfId="17" applyNumberFormat="1" applyFont="1" applyFill="1" applyBorder="1" applyAlignment="1">
      <alignment horizontal="center" vertical="center" wrapText="1"/>
    </xf>
    <xf numFmtId="180" fontId="46" fillId="7" borderId="139" xfId="17" applyNumberFormat="1" applyFont="1" applyFill="1" applyBorder="1" applyAlignment="1">
      <alignment horizontal="center" vertical="center" wrapText="1"/>
    </xf>
    <xf numFmtId="180" fontId="47" fillId="7" borderId="158" xfId="17" applyNumberFormat="1" applyFont="1" applyFill="1" applyBorder="1" applyAlignment="1">
      <alignment horizontal="center" vertical="center" wrapText="1"/>
    </xf>
    <xf numFmtId="180" fontId="47" fillId="7" borderId="159" xfId="17" applyNumberFormat="1" applyFont="1" applyFill="1" applyBorder="1" applyAlignment="1">
      <alignment horizontal="center" vertical="center" wrapText="1"/>
    </xf>
    <xf numFmtId="180" fontId="47" fillId="7" borderId="160" xfId="17" applyNumberFormat="1" applyFont="1" applyFill="1" applyBorder="1" applyAlignment="1">
      <alignment horizontal="center" vertical="center" wrapText="1"/>
    </xf>
    <xf numFmtId="180" fontId="47" fillId="7" borderId="155" xfId="17" applyNumberFormat="1" applyFont="1" applyFill="1" applyBorder="1" applyAlignment="1">
      <alignment horizontal="center" vertical="center" wrapText="1"/>
    </xf>
    <xf numFmtId="180" fontId="47" fillId="7" borderId="156" xfId="17" applyNumberFormat="1" applyFont="1" applyFill="1" applyBorder="1" applyAlignment="1">
      <alignment horizontal="center" vertical="center" wrapText="1"/>
    </xf>
    <xf numFmtId="180" fontId="47" fillId="7" borderId="157" xfId="17" applyNumberFormat="1" applyFont="1" applyFill="1" applyBorder="1" applyAlignment="1">
      <alignment horizontal="center" vertical="center" wrapText="1"/>
    </xf>
    <xf numFmtId="180" fontId="47" fillId="7" borderId="162" xfId="17" applyNumberFormat="1" applyFont="1" applyFill="1" applyBorder="1" applyAlignment="1">
      <alignment horizontal="center" vertical="center" wrapText="1"/>
    </xf>
    <xf numFmtId="180" fontId="47" fillId="7" borderId="163" xfId="17" applyNumberFormat="1" applyFont="1" applyFill="1" applyBorder="1" applyAlignment="1">
      <alignment horizontal="center" vertical="center" wrapText="1"/>
    </xf>
    <xf numFmtId="180" fontId="47" fillId="7" borderId="164" xfId="17" applyNumberFormat="1" applyFont="1" applyFill="1" applyBorder="1" applyAlignment="1">
      <alignment horizontal="center" vertical="center" wrapText="1"/>
    </xf>
    <xf numFmtId="0" fontId="42" fillId="11" borderId="116" xfId="17" applyFont="1" applyFill="1" applyBorder="1" applyAlignment="1" applyProtection="1">
      <alignment horizontal="center" vertical="center" wrapText="1"/>
      <protection locked="0"/>
    </xf>
    <xf numFmtId="0" fontId="51" fillId="0" borderId="146" xfId="17" applyFont="1" applyBorder="1" applyAlignment="1">
      <alignment horizontal="center" vertical="center" wrapText="1"/>
    </xf>
    <xf numFmtId="0" fontId="51" fillId="0" borderId="147" xfId="17" applyFont="1" applyBorder="1" applyAlignment="1">
      <alignment horizontal="center" vertical="center" wrapText="1"/>
    </xf>
    <xf numFmtId="0" fontId="51" fillId="0" borderId="148" xfId="17" applyFont="1" applyBorder="1" applyAlignment="1">
      <alignment horizontal="center" vertical="center" wrapText="1"/>
    </xf>
    <xf numFmtId="0" fontId="46" fillId="0" borderId="100" xfId="17" applyFont="1" applyBorder="1" applyAlignment="1">
      <alignment horizontal="left" vertical="center" wrapText="1"/>
    </xf>
    <xf numFmtId="0" fontId="46" fillId="0" borderId="106" xfId="17" applyFont="1" applyBorder="1" applyAlignment="1">
      <alignment horizontal="left" vertical="center" wrapText="1"/>
    </xf>
    <xf numFmtId="0" fontId="54" fillId="7" borderId="7" xfId="17" applyFont="1" applyFill="1" applyBorder="1" applyAlignment="1">
      <alignment horizontal="center" vertical="center"/>
    </xf>
    <xf numFmtId="0" fontId="42" fillId="0" borderId="15" xfId="17" applyFont="1" applyBorder="1" applyAlignment="1">
      <alignment horizontal="center" vertical="center"/>
    </xf>
    <xf numFmtId="0" fontId="42" fillId="0" borderId="16" xfId="17" applyFont="1" applyBorder="1" applyAlignment="1">
      <alignment horizontal="center" vertical="center"/>
    </xf>
    <xf numFmtId="0" fontId="42" fillId="0" borderId="18" xfId="17" applyFont="1" applyBorder="1" applyAlignment="1">
      <alignment horizontal="center" vertical="center"/>
    </xf>
    <xf numFmtId="0" fontId="46" fillId="0" borderId="152" xfId="17" applyFont="1" applyBorder="1" applyAlignment="1">
      <alignment horizontal="center" vertical="center" wrapText="1"/>
    </xf>
    <xf numFmtId="0" fontId="46" fillId="0" borderId="153" xfId="17" applyFont="1" applyBorder="1" applyAlignment="1">
      <alignment horizontal="center" vertical="center" wrapText="1"/>
    </xf>
    <xf numFmtId="0" fontId="46" fillId="0" borderId="154" xfId="17" applyFont="1" applyBorder="1" applyAlignment="1">
      <alignment horizontal="center" vertical="center" wrapText="1"/>
    </xf>
    <xf numFmtId="0" fontId="46" fillId="0" borderId="155" xfId="17" applyFont="1" applyBorder="1" applyAlignment="1">
      <alignment horizontal="center" vertical="center" wrapText="1"/>
    </xf>
    <xf numFmtId="0" fontId="46" fillId="0" borderId="156" xfId="17" applyFont="1" applyBorder="1" applyAlignment="1">
      <alignment horizontal="center" vertical="center" wrapText="1"/>
    </xf>
    <xf numFmtId="0" fontId="46" fillId="0" borderId="157" xfId="17" applyFont="1" applyBorder="1" applyAlignment="1">
      <alignment horizontal="center" vertical="center" wrapText="1"/>
    </xf>
    <xf numFmtId="0" fontId="46" fillId="0" borderId="162" xfId="17" applyFont="1" applyBorder="1" applyAlignment="1">
      <alignment horizontal="center" vertical="center" wrapText="1"/>
    </xf>
    <xf numFmtId="0" fontId="46" fillId="0" borderId="163" xfId="17" applyFont="1" applyBorder="1" applyAlignment="1">
      <alignment horizontal="center" vertical="center" wrapText="1"/>
    </xf>
    <xf numFmtId="0" fontId="46" fillId="0" borderId="164" xfId="17" applyFont="1" applyBorder="1" applyAlignment="1">
      <alignment horizontal="center" vertical="center" wrapText="1"/>
    </xf>
    <xf numFmtId="180" fontId="46" fillId="7" borderId="158" xfId="17" applyNumberFormat="1" applyFont="1" applyFill="1" applyBorder="1" applyAlignment="1">
      <alignment horizontal="center" vertical="center" wrapText="1"/>
    </xf>
    <xf numFmtId="180" fontId="46" fillId="7" borderId="159" xfId="17" applyNumberFormat="1" applyFont="1" applyFill="1" applyBorder="1" applyAlignment="1">
      <alignment horizontal="center" vertical="center" wrapText="1"/>
    </xf>
    <xf numFmtId="180" fontId="46" fillId="7" borderId="160" xfId="17" applyNumberFormat="1" applyFont="1" applyFill="1" applyBorder="1" applyAlignment="1">
      <alignment horizontal="center" vertical="center" wrapText="1"/>
    </xf>
    <xf numFmtId="180" fontId="46" fillId="7" borderId="155" xfId="17" applyNumberFormat="1" applyFont="1" applyFill="1" applyBorder="1" applyAlignment="1">
      <alignment horizontal="center" vertical="center" wrapText="1"/>
    </xf>
    <xf numFmtId="180" fontId="46" fillId="7" borderId="156" xfId="17" applyNumberFormat="1" applyFont="1" applyFill="1" applyBorder="1" applyAlignment="1">
      <alignment horizontal="center" vertical="center" wrapText="1"/>
    </xf>
    <xf numFmtId="180" fontId="46" fillId="7" borderId="157" xfId="17" applyNumberFormat="1" applyFont="1" applyFill="1" applyBorder="1" applyAlignment="1">
      <alignment horizontal="center" vertical="center" wrapText="1"/>
    </xf>
    <xf numFmtId="180" fontId="46" fillId="7" borderId="162" xfId="17" applyNumberFormat="1" applyFont="1" applyFill="1" applyBorder="1" applyAlignment="1">
      <alignment horizontal="center" vertical="center" wrapText="1"/>
    </xf>
    <xf numFmtId="180" fontId="46" fillId="7" borderId="163" xfId="17" applyNumberFormat="1" applyFont="1" applyFill="1" applyBorder="1" applyAlignment="1">
      <alignment horizontal="center" vertical="center" wrapText="1"/>
    </xf>
    <xf numFmtId="180" fontId="46" fillId="7" borderId="164" xfId="17" applyNumberFormat="1" applyFont="1" applyFill="1" applyBorder="1" applyAlignment="1">
      <alignment horizontal="center" vertical="center" wrapText="1"/>
    </xf>
    <xf numFmtId="0" fontId="47" fillId="7" borderId="0" xfId="17" applyFont="1" applyFill="1" applyAlignment="1">
      <alignment horizontal="left" vertical="center" indent="1"/>
    </xf>
    <xf numFmtId="0" fontId="63" fillId="7" borderId="25" xfId="17" applyFont="1" applyFill="1" applyBorder="1" applyAlignment="1">
      <alignment horizontal="center" vertical="center"/>
    </xf>
    <xf numFmtId="0" fontId="63" fillId="7" borderId="60" xfId="17" applyFont="1" applyFill="1" applyBorder="1" applyAlignment="1">
      <alignment horizontal="center" vertical="center"/>
    </xf>
    <xf numFmtId="0" fontId="63" fillId="7" borderId="90" xfId="17" applyFont="1" applyFill="1" applyBorder="1" applyAlignment="1">
      <alignment horizontal="center" vertical="center"/>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97" xfId="0" applyFont="1" applyFill="1" applyBorder="1" applyAlignment="1">
      <alignment horizontal="center" vertical="center" wrapText="1"/>
    </xf>
    <xf numFmtId="176" fontId="7" fillId="0" borderId="7" xfId="0" applyNumberFormat="1" applyFont="1" applyFill="1" applyBorder="1" applyAlignment="1">
      <alignment horizontal="center"/>
    </xf>
    <xf numFmtId="0" fontId="15" fillId="2" borderId="61" xfId="0" applyFont="1" applyFill="1" applyBorder="1" applyAlignment="1">
      <alignment horizontal="center" vertical="center"/>
    </xf>
    <xf numFmtId="0" fontId="15" fillId="2" borderId="71"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72" xfId="0" applyFont="1" applyFill="1" applyBorder="1" applyAlignment="1">
      <alignment horizontal="center" vertical="center"/>
    </xf>
    <xf numFmtId="0" fontId="15" fillId="2" borderId="34" xfId="0" applyFont="1" applyFill="1" applyBorder="1" applyAlignment="1">
      <alignment horizontal="center" vertical="center"/>
    </xf>
    <xf numFmtId="0" fontId="7" fillId="2" borderId="7" xfId="0" applyFont="1" applyFill="1" applyBorder="1" applyAlignment="1">
      <alignment horizontal="center" vertical="center"/>
    </xf>
    <xf numFmtId="176" fontId="7" fillId="0" borderId="9" xfId="0" applyNumberFormat="1" applyFont="1" applyFill="1" applyBorder="1" applyAlignment="1">
      <alignment horizontal="center"/>
    </xf>
    <xf numFmtId="176" fontId="7" fillId="0" borderId="59" xfId="0" applyNumberFormat="1" applyFont="1" applyFill="1" applyBorder="1" applyAlignment="1">
      <alignment horizontal="center"/>
    </xf>
    <xf numFmtId="176" fontId="7" fillId="0" borderId="42" xfId="0" applyNumberFormat="1" applyFont="1" applyFill="1" applyBorder="1" applyAlignment="1">
      <alignment horizontal="center"/>
    </xf>
    <xf numFmtId="0" fontId="7" fillId="2" borderId="9"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42" xfId="0" applyFont="1" applyFill="1" applyBorder="1" applyAlignment="1">
      <alignment horizontal="center" vertical="center"/>
    </xf>
    <xf numFmtId="49" fontId="7" fillId="2" borderId="61" xfId="0" applyNumberFormat="1" applyFont="1" applyFill="1" applyBorder="1" applyAlignment="1">
      <alignment horizontal="center" vertical="center" wrapText="1"/>
    </xf>
    <xf numFmtId="49" fontId="7" fillId="2" borderId="71" xfId="0" applyNumberFormat="1" applyFont="1" applyFill="1" applyBorder="1" applyAlignment="1">
      <alignment horizontal="center" vertical="center"/>
    </xf>
    <xf numFmtId="49" fontId="7" fillId="2" borderId="26" xfId="0" applyNumberFormat="1" applyFont="1" applyFill="1" applyBorder="1" applyAlignment="1">
      <alignment horizontal="center" vertical="center"/>
    </xf>
    <xf numFmtId="0" fontId="16" fillId="2" borderId="7" xfId="0" applyFont="1" applyFill="1" applyBorder="1" applyAlignment="1">
      <alignment horizontal="center" vertical="center" wrapText="1"/>
    </xf>
    <xf numFmtId="176" fontId="7" fillId="0" borderId="22" xfId="0" applyNumberFormat="1" applyFont="1" applyFill="1" applyBorder="1" applyAlignment="1">
      <alignment horizontal="center"/>
    </xf>
    <xf numFmtId="176" fontId="7" fillId="0" borderId="98" xfId="0" applyNumberFormat="1" applyFont="1" applyFill="1" applyBorder="1" applyAlignment="1">
      <alignment horizontal="center"/>
    </xf>
    <xf numFmtId="176" fontId="7" fillId="0" borderId="99" xfId="0" applyNumberFormat="1" applyFont="1" applyFill="1" applyBorder="1" applyAlignment="1">
      <alignment horizontal="center"/>
    </xf>
    <xf numFmtId="176" fontId="7" fillId="0" borderId="11" xfId="0" applyNumberFormat="1" applyFont="1" applyFill="1" applyBorder="1" applyAlignment="1">
      <alignment horizontal="center"/>
    </xf>
    <xf numFmtId="176" fontId="7" fillId="0" borderId="12" xfId="0" applyNumberFormat="1" applyFont="1" applyFill="1" applyBorder="1" applyAlignment="1">
      <alignment horizontal="center"/>
    </xf>
    <xf numFmtId="176" fontId="7" fillId="0" borderId="13" xfId="0" applyNumberFormat="1" applyFont="1" applyFill="1" applyBorder="1" applyAlignment="1">
      <alignment horizontal="center"/>
    </xf>
    <xf numFmtId="176" fontId="7" fillId="0" borderId="17" xfId="0" applyNumberFormat="1" applyFont="1" applyFill="1" applyBorder="1" applyAlignment="1">
      <alignment horizontal="center"/>
    </xf>
    <xf numFmtId="176" fontId="7" fillId="0" borderId="100" xfId="0" applyNumberFormat="1" applyFont="1" applyFill="1" applyBorder="1" applyAlignment="1">
      <alignment horizontal="center"/>
    </xf>
    <xf numFmtId="176" fontId="7" fillId="0" borderId="101" xfId="0" applyNumberFormat="1" applyFont="1" applyFill="1" applyBorder="1" applyAlignment="1">
      <alignment horizontal="center"/>
    </xf>
    <xf numFmtId="176" fontId="7" fillId="0" borderId="61" xfId="0" applyNumberFormat="1" applyFont="1" applyFill="1" applyBorder="1" applyAlignment="1">
      <alignment horizontal="center"/>
    </xf>
    <xf numFmtId="176" fontId="7" fillId="0" borderId="71" xfId="0" applyNumberFormat="1" applyFont="1" applyFill="1" applyBorder="1" applyAlignment="1">
      <alignment horizontal="center"/>
    </xf>
    <xf numFmtId="176" fontId="7" fillId="0" borderId="26" xfId="0" applyNumberFormat="1" applyFont="1" applyFill="1" applyBorder="1" applyAlignment="1">
      <alignment horizontal="center"/>
    </xf>
    <xf numFmtId="176" fontId="7" fillId="0" borderId="102" xfId="0" applyNumberFormat="1" applyFont="1" applyFill="1" applyBorder="1" applyAlignment="1">
      <alignment horizontal="center"/>
    </xf>
    <xf numFmtId="176" fontId="7" fillId="0" borderId="4" xfId="0" applyNumberFormat="1" applyFont="1" applyFill="1" applyBorder="1" applyAlignment="1">
      <alignment horizontal="center"/>
    </xf>
    <xf numFmtId="176" fontId="7" fillId="0" borderId="103" xfId="0" applyNumberFormat="1" applyFont="1" applyFill="1" applyBorder="1" applyAlignment="1">
      <alignment horizontal="center"/>
    </xf>
    <xf numFmtId="176" fontId="7" fillId="0" borderId="14" xfId="0" applyNumberFormat="1" applyFont="1" applyFill="1" applyBorder="1" applyAlignment="1">
      <alignment horizontal="center"/>
    </xf>
    <xf numFmtId="176" fontId="7" fillId="0" borderId="72" xfId="0" applyNumberFormat="1" applyFont="1" applyFill="1" applyBorder="1" applyAlignment="1">
      <alignment horizontal="center"/>
    </xf>
    <xf numFmtId="176" fontId="7" fillId="0" borderId="34" xfId="0" applyNumberFormat="1" applyFont="1" applyFill="1" applyBorder="1" applyAlignment="1">
      <alignment horizontal="center"/>
    </xf>
    <xf numFmtId="0" fontId="7" fillId="2" borderId="5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79"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72"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7" fillId="2" borderId="9" xfId="0" applyFont="1" applyFill="1" applyBorder="1" applyAlignment="1">
      <alignment horizontal="center" shrinkToFit="1"/>
    </xf>
    <xf numFmtId="0" fontId="7" fillId="2" borderId="59" xfId="0" applyFont="1" applyFill="1" applyBorder="1" applyAlignment="1">
      <alignment horizontal="center" shrinkToFit="1"/>
    </xf>
    <xf numFmtId="0" fontId="7" fillId="2" borderId="42" xfId="0" applyFont="1" applyFill="1" applyBorder="1" applyAlignment="1">
      <alignment horizontal="center" shrinkToFit="1"/>
    </xf>
    <xf numFmtId="0" fontId="7" fillId="2" borderId="7" xfId="0" applyFont="1" applyFill="1" applyBorder="1" applyAlignment="1">
      <alignment horizontal="center"/>
    </xf>
    <xf numFmtId="0" fontId="7" fillId="2" borderId="7" xfId="0" applyFont="1" applyFill="1" applyBorder="1" applyAlignment="1">
      <alignment vertical="center" shrinkToFit="1"/>
    </xf>
    <xf numFmtId="0" fontId="7" fillId="2" borderId="22" xfId="0" applyFont="1" applyFill="1" applyBorder="1" applyAlignment="1">
      <alignment vertical="center" shrinkToFit="1"/>
    </xf>
    <xf numFmtId="0" fontId="7" fillId="2" borderId="104" xfId="0" applyFont="1" applyFill="1" applyBorder="1" applyAlignment="1">
      <alignment vertical="center" shrinkToFit="1"/>
    </xf>
    <xf numFmtId="0" fontId="7" fillId="2" borderId="98" xfId="0" applyFont="1" applyFill="1" applyBorder="1" applyAlignment="1">
      <alignment vertical="center" shrinkToFit="1"/>
    </xf>
    <xf numFmtId="0" fontId="7" fillId="2" borderId="10" xfId="0" applyFont="1" applyFill="1" applyBorder="1" applyAlignment="1">
      <alignment vertical="center" shrinkToFit="1"/>
    </xf>
    <xf numFmtId="0" fontId="7" fillId="2" borderId="11" xfId="0" applyFont="1" applyFill="1" applyBorder="1" applyAlignment="1">
      <alignment vertical="center" shrinkToFit="1"/>
    </xf>
    <xf numFmtId="0" fontId="7" fillId="2" borderId="17" xfId="0" applyFont="1" applyFill="1" applyBorder="1" applyAlignment="1">
      <alignment horizontal="center" shrinkToFit="1"/>
    </xf>
    <xf numFmtId="0" fontId="7" fillId="2" borderId="100" xfId="0" applyFont="1" applyFill="1" applyBorder="1" applyAlignment="1">
      <alignment horizontal="center" shrinkToFit="1"/>
    </xf>
    <xf numFmtId="0" fontId="7" fillId="2" borderId="101" xfId="0" applyFont="1" applyFill="1" applyBorder="1" applyAlignment="1">
      <alignment horizontal="center" shrinkToFit="1"/>
    </xf>
    <xf numFmtId="0" fontId="7" fillId="2" borderId="9"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61" xfId="0" applyFont="1" applyFill="1" applyBorder="1" applyAlignment="1">
      <alignment horizontal="center" shrinkToFit="1"/>
    </xf>
    <xf numFmtId="0" fontId="7" fillId="2" borderId="71" xfId="0" applyFont="1" applyFill="1" applyBorder="1" applyAlignment="1">
      <alignment horizontal="center" shrinkToFit="1"/>
    </xf>
    <xf numFmtId="0" fontId="7" fillId="2" borderId="26" xfId="0" applyFont="1" applyFill="1" applyBorder="1" applyAlignment="1">
      <alignment horizontal="center" shrinkToFit="1"/>
    </xf>
    <xf numFmtId="0" fontId="7" fillId="2" borderId="9" xfId="0" applyFont="1" applyFill="1" applyBorder="1" applyAlignment="1">
      <alignment horizontal="center"/>
    </xf>
    <xf numFmtId="0" fontId="7" fillId="2" borderId="59" xfId="0" applyFont="1" applyFill="1" applyBorder="1" applyAlignment="1">
      <alignment horizontal="center"/>
    </xf>
    <xf numFmtId="0" fontId="7" fillId="2" borderId="42" xfId="0" applyFont="1" applyFill="1" applyBorder="1" applyAlignment="1">
      <alignment horizontal="center"/>
    </xf>
    <xf numFmtId="0" fontId="7" fillId="0" borderId="7" xfId="0" applyFont="1" applyBorder="1" applyAlignment="1">
      <alignment horizontal="left" vertical="top" wrapText="1"/>
    </xf>
    <xf numFmtId="0" fontId="7" fillId="2" borderId="61" xfId="0" applyFont="1" applyFill="1" applyBorder="1" applyAlignment="1">
      <alignment horizontal="left" vertical="center" wrapText="1"/>
    </xf>
    <xf numFmtId="0" fontId="7" fillId="2" borderId="7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0" borderId="61"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1" xfId="0" applyFont="1" applyBorder="1" applyAlignment="1">
      <alignment horizontal="center" vertical="center"/>
    </xf>
    <xf numFmtId="0" fontId="7" fillId="0" borderId="26" xfId="0" applyFont="1" applyBorder="1" applyAlignment="1">
      <alignment horizontal="center" vertical="center"/>
    </xf>
    <xf numFmtId="0" fontId="0" fillId="0" borderId="9" xfId="0" applyBorder="1" applyAlignment="1">
      <alignment horizontal="center" vertical="center" wrapText="1"/>
    </xf>
    <xf numFmtId="0" fontId="0" fillId="0" borderId="59"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vertical="center" textRotation="255" wrapText="1"/>
    </xf>
    <xf numFmtId="0" fontId="0" fillId="0" borderId="26" xfId="0" applyBorder="1" applyAlignment="1">
      <alignment vertical="center" textRotation="255" wrapText="1"/>
    </xf>
    <xf numFmtId="0" fontId="0" fillId="0" borderId="14" xfId="0" applyBorder="1" applyAlignment="1">
      <alignment vertical="center" textRotation="255" wrapText="1"/>
    </xf>
    <xf numFmtId="0" fontId="0" fillId="0" borderId="34" xfId="0" applyBorder="1" applyAlignment="1">
      <alignment vertical="center" textRotation="255" wrapText="1"/>
    </xf>
    <xf numFmtId="0" fontId="0" fillId="0" borderId="9"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51"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center" vertical="center" wrapText="1"/>
    </xf>
    <xf numFmtId="0" fontId="0" fillId="6" borderId="7" xfId="0" applyFill="1" applyBorder="1" applyAlignment="1">
      <alignment horizontal="center" vertical="center"/>
    </xf>
    <xf numFmtId="0" fontId="0" fillId="0" borderId="51" xfId="0" applyBorder="1" applyAlignment="1">
      <alignment horizontal="left" vertical="center"/>
    </xf>
    <xf numFmtId="0" fontId="0" fillId="0" borderId="0" xfId="0" applyBorder="1" applyAlignment="1">
      <alignment horizontal="left" vertical="center"/>
    </xf>
    <xf numFmtId="0" fontId="0" fillId="0" borderId="51" xfId="0" applyFont="1" applyBorder="1" applyAlignment="1">
      <alignment horizontal="left" vertical="center"/>
    </xf>
    <xf numFmtId="0" fontId="0" fillId="0" borderId="0" xfId="0" applyFont="1" applyBorder="1" applyAlignment="1">
      <alignment horizontal="left" vertical="center"/>
    </xf>
    <xf numFmtId="0" fontId="13" fillId="0" borderId="0" xfId="5" applyFont="1" applyAlignment="1">
      <alignment horizontal="center" vertical="center"/>
    </xf>
    <xf numFmtId="0" fontId="6" fillId="0" borderId="22" xfId="5" applyFont="1" applyBorder="1" applyAlignment="1">
      <alignment horizontal="center" vertical="center"/>
    </xf>
    <xf numFmtId="0" fontId="6" fillId="0" borderId="27" xfId="5" applyFont="1" applyBorder="1" applyAlignment="1">
      <alignment horizontal="center" vertical="center"/>
    </xf>
    <xf numFmtId="0" fontId="6" fillId="0" borderId="13" xfId="5" applyFont="1" applyBorder="1" applyAlignment="1">
      <alignment horizontal="center" vertical="center"/>
    </xf>
    <xf numFmtId="0" fontId="4" fillId="0" borderId="22" xfId="5" applyFont="1" applyBorder="1" applyAlignment="1">
      <alignment horizontal="center" vertical="center"/>
    </xf>
    <xf numFmtId="0" fontId="4" fillId="0" borderId="27" xfId="5" applyFont="1" applyBorder="1" applyAlignment="1">
      <alignment horizontal="center" vertical="center"/>
    </xf>
    <xf numFmtId="0" fontId="4" fillId="0" borderId="13" xfId="5" applyFont="1" applyBorder="1" applyAlignment="1">
      <alignment horizontal="center" vertical="center"/>
    </xf>
    <xf numFmtId="0" fontId="6" fillId="2" borderId="7" xfId="11" applyFont="1" applyFill="1" applyBorder="1" applyAlignment="1">
      <alignment horizontal="center" vertical="center"/>
    </xf>
    <xf numFmtId="0" fontId="6" fillId="3" borderId="22" xfId="5" applyFont="1" applyFill="1" applyBorder="1" applyAlignment="1">
      <alignment horizontal="left" vertical="top" wrapText="1"/>
    </xf>
    <xf numFmtId="0" fontId="6" fillId="3" borderId="13" xfId="5" applyFont="1" applyFill="1" applyBorder="1" applyAlignment="1">
      <alignment horizontal="left" vertical="top" wrapText="1"/>
    </xf>
    <xf numFmtId="0" fontId="6" fillId="0" borderId="27" xfId="0" applyFont="1" applyBorder="1" applyAlignment="1">
      <alignment horizontal="center" vertical="center"/>
    </xf>
    <xf numFmtId="0" fontId="6" fillId="0" borderId="13" xfId="0" applyFont="1" applyBorder="1" applyAlignment="1">
      <alignment horizontal="center" vertical="center"/>
    </xf>
    <xf numFmtId="0" fontId="6" fillId="0" borderId="23" xfId="12" applyFont="1" applyBorder="1" applyAlignment="1">
      <alignment horizontal="left" vertical="center" wrapText="1"/>
    </xf>
    <xf numFmtId="0" fontId="6" fillId="0" borderId="27" xfId="12" applyFont="1" applyBorder="1" applyAlignment="1">
      <alignment horizontal="left" vertical="center" wrapText="1"/>
    </xf>
    <xf numFmtId="0" fontId="6" fillId="0" borderId="24" xfId="12" applyFont="1" applyBorder="1" applyAlignment="1">
      <alignment horizontal="left" vertical="center" wrapText="1"/>
    </xf>
    <xf numFmtId="0" fontId="6" fillId="3" borderId="69" xfId="12" applyFont="1" applyFill="1" applyBorder="1" applyAlignment="1">
      <alignment horizontal="left" vertical="top" wrapText="1"/>
    </xf>
    <xf numFmtId="0" fontId="6" fillId="3" borderId="27" xfId="12" applyFont="1" applyFill="1" applyBorder="1" applyAlignment="1">
      <alignment horizontal="left" vertical="top" wrapText="1"/>
    </xf>
    <xf numFmtId="0" fontId="6" fillId="3" borderId="13" xfId="12" applyFont="1" applyFill="1" applyBorder="1" applyAlignment="1">
      <alignment horizontal="left" vertical="top" wrapText="1"/>
    </xf>
    <xf numFmtId="0" fontId="6" fillId="7" borderId="22" xfId="5" applyFont="1" applyFill="1" applyBorder="1" applyAlignment="1">
      <alignment vertical="center" wrapText="1"/>
    </xf>
    <xf numFmtId="0" fontId="6" fillId="3" borderId="27" xfId="5" applyFont="1" applyFill="1" applyBorder="1" applyAlignment="1">
      <alignment vertical="center" wrapText="1"/>
    </xf>
    <xf numFmtId="0" fontId="6" fillId="0" borderId="22" xfId="0" applyFont="1" applyFill="1" applyBorder="1" applyAlignment="1">
      <alignment vertical="center" wrapText="1"/>
    </xf>
    <xf numFmtId="0" fontId="6" fillId="0" borderId="27" xfId="0" applyFont="1" applyFill="1" applyBorder="1" applyAlignment="1">
      <alignment vertical="center" wrapText="1"/>
    </xf>
    <xf numFmtId="0" fontId="6" fillId="3" borderId="27" xfId="5" applyFont="1" applyFill="1" applyBorder="1" applyAlignment="1">
      <alignment horizontal="left" vertical="top" wrapText="1"/>
    </xf>
    <xf numFmtId="0" fontId="6" fillId="0" borderId="0" xfId="0" applyFont="1" applyFill="1" applyBorder="1" applyAlignment="1">
      <alignment horizontal="center" vertical="center" wrapText="1"/>
    </xf>
    <xf numFmtId="0" fontId="6" fillId="0" borderId="27" xfId="5" applyFont="1" applyBorder="1" applyAlignment="1">
      <alignment horizontal="left" vertical="top"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22" xfId="0" applyFont="1" applyBorder="1" applyAlignment="1">
      <alignment horizontal="left" vertical="top" wrapText="1" shrinkToFit="1"/>
    </xf>
    <xf numFmtId="0" fontId="6" fillId="0" borderId="13" xfId="0" applyFont="1" applyBorder="1" applyAlignment="1">
      <alignment horizontal="left" vertical="top" wrapText="1" shrinkToFit="1"/>
    </xf>
    <xf numFmtId="0" fontId="6" fillId="0" borderId="22" xfId="9" applyFont="1" applyBorder="1" applyAlignment="1">
      <alignment horizontal="left" vertical="top" wrapText="1"/>
    </xf>
    <xf numFmtId="0" fontId="6" fillId="0" borderId="27" xfId="9" applyFont="1" applyBorder="1" applyAlignment="1">
      <alignment horizontal="left" vertical="top" wrapText="1"/>
    </xf>
    <xf numFmtId="0" fontId="23" fillId="0" borderId="51" xfId="4" applyFont="1" applyBorder="1" applyAlignment="1">
      <alignment horizontal="left" vertical="top" wrapText="1" shrinkToFit="1"/>
    </xf>
    <xf numFmtId="0" fontId="23" fillId="0" borderId="0" xfId="4" applyFont="1" applyBorder="1" applyAlignment="1">
      <alignment horizontal="left" vertical="top" wrapText="1" shrinkToFit="1"/>
    </xf>
    <xf numFmtId="0" fontId="23" fillId="0" borderId="79" xfId="4" applyFont="1" applyBorder="1" applyAlignment="1">
      <alignment horizontal="left" vertical="top" wrapText="1" shrinkToFit="1"/>
    </xf>
    <xf numFmtId="0" fontId="23" fillId="0" borderId="51" xfId="4" applyFont="1" applyBorder="1" applyAlignment="1">
      <alignment horizontal="left" vertical="top" wrapText="1"/>
    </xf>
    <xf numFmtId="0" fontId="23" fillId="0" borderId="0" xfId="4" applyFont="1" applyBorder="1" applyAlignment="1">
      <alignment horizontal="left" vertical="top" wrapText="1"/>
    </xf>
    <xf numFmtId="0" fontId="23" fillId="0" borderId="79" xfId="4" applyFont="1" applyBorder="1" applyAlignment="1">
      <alignment horizontal="left" vertical="top" wrapText="1"/>
    </xf>
    <xf numFmtId="0" fontId="22" fillId="0" borderId="107" xfId="4" applyFont="1" applyBorder="1" applyAlignment="1">
      <alignment horizontal="left" vertical="top" wrapText="1"/>
    </xf>
    <xf numFmtId="0" fontId="22" fillId="0" borderId="77" xfId="4" applyFont="1" applyBorder="1" applyAlignment="1">
      <alignment horizontal="left" vertical="top" wrapText="1"/>
    </xf>
    <xf numFmtId="0" fontId="22" fillId="0" borderId="108" xfId="4" applyFont="1" applyBorder="1" applyAlignment="1">
      <alignment horizontal="left" vertical="top" wrapText="1"/>
    </xf>
    <xf numFmtId="0" fontId="22" fillId="0" borderId="0" xfId="4" applyFont="1" applyAlignment="1">
      <alignment horizontal="left" vertical="top" wrapText="1"/>
    </xf>
    <xf numFmtId="0" fontId="22" fillId="0" borderId="79" xfId="4" applyFont="1" applyBorder="1" applyAlignment="1">
      <alignment horizontal="left" vertical="top" wrapText="1"/>
    </xf>
    <xf numFmtId="0" fontId="22" fillId="0" borderId="0" xfId="4" applyFont="1" applyBorder="1" applyAlignment="1">
      <alignment horizontal="left" vertical="top" wrapText="1"/>
    </xf>
    <xf numFmtId="0" fontId="22" fillId="0" borderId="83" xfId="4" applyFont="1" applyBorder="1" applyAlignment="1">
      <alignment horizontal="left" vertical="top" wrapText="1"/>
    </xf>
    <xf numFmtId="0" fontId="22" fillId="0" borderId="84" xfId="4" applyFont="1" applyBorder="1" applyAlignment="1">
      <alignment horizontal="left" vertical="top" wrapText="1"/>
    </xf>
    <xf numFmtId="0" fontId="23" fillId="0" borderId="51" xfId="4" applyFont="1" applyBorder="1" applyAlignment="1">
      <alignment vertical="top" wrapText="1"/>
    </xf>
    <xf numFmtId="0" fontId="23" fillId="0" borderId="0" xfId="4" applyFont="1" applyAlignment="1">
      <alignment vertical="top" wrapText="1"/>
    </xf>
    <xf numFmtId="0" fontId="23" fillId="0" borderId="79" xfId="4" applyFont="1" applyBorder="1" applyAlignment="1">
      <alignment vertical="top" wrapText="1"/>
    </xf>
    <xf numFmtId="0" fontId="22" fillId="0" borderId="0" xfId="4" applyFont="1" applyAlignment="1">
      <alignment vertical="top" wrapText="1"/>
    </xf>
    <xf numFmtId="0" fontId="22" fillId="0" borderId="79" xfId="4" applyFont="1" applyBorder="1" applyAlignment="1">
      <alignment vertical="top" wrapText="1"/>
    </xf>
    <xf numFmtId="0" fontId="22" fillId="0" borderId="51" xfId="4" applyFont="1" applyBorder="1" applyAlignment="1">
      <alignment vertical="top" wrapText="1"/>
    </xf>
    <xf numFmtId="0" fontId="22" fillId="0" borderId="107" xfId="4" applyFont="1" applyBorder="1" applyAlignment="1">
      <alignment vertical="top" wrapText="1"/>
    </xf>
    <xf numFmtId="0" fontId="22" fillId="0" borderId="77" xfId="4" applyFont="1" applyBorder="1" applyAlignment="1">
      <alignment vertical="top" wrapText="1"/>
    </xf>
    <xf numFmtId="0" fontId="22" fillId="0" borderId="108" xfId="4" applyFont="1" applyBorder="1" applyAlignment="1">
      <alignment vertical="top" wrapText="1"/>
    </xf>
    <xf numFmtId="0" fontId="22" fillId="0" borderId="51" xfId="4" applyFont="1" applyBorder="1" applyAlignment="1">
      <alignment horizontal="left" vertical="center" wrapText="1" shrinkToFit="1"/>
    </xf>
    <xf numFmtId="0" fontId="22" fillId="0" borderId="0" xfId="4" applyFont="1" applyBorder="1" applyAlignment="1">
      <alignment horizontal="left" vertical="center" wrapText="1" shrinkToFit="1"/>
    </xf>
    <xf numFmtId="0" fontId="22" fillId="0" borderId="79" xfId="4" applyFont="1" applyBorder="1" applyAlignment="1">
      <alignment horizontal="left" vertical="center" wrapText="1" shrinkToFit="1"/>
    </xf>
    <xf numFmtId="0" fontId="33" fillId="0" borderId="104" xfId="4" applyFont="1" applyBorder="1" applyAlignment="1">
      <alignment horizontal="center" vertical="center"/>
    </xf>
    <xf numFmtId="0" fontId="33" fillId="0" borderId="98" xfId="4" applyFont="1" applyBorder="1" applyAlignment="1">
      <alignment horizontal="center" vertical="center"/>
    </xf>
    <xf numFmtId="0" fontId="33" fillId="0" borderId="102" xfId="4" applyFont="1" applyBorder="1">
      <alignment vertical="center"/>
    </xf>
    <xf numFmtId="0" fontId="33" fillId="0" borderId="4" xfId="4" applyFont="1" applyBorder="1">
      <alignment vertical="center"/>
    </xf>
    <xf numFmtId="0" fontId="33" fillId="0" borderId="5" xfId="4" applyFont="1" applyBorder="1">
      <alignment vertical="center"/>
    </xf>
    <xf numFmtId="0" fontId="33" fillId="0" borderId="6" xfId="4" applyFont="1" applyBorder="1" applyAlignment="1">
      <alignment horizontal="center" vertical="center"/>
    </xf>
    <xf numFmtId="0" fontId="33" fillId="0" borderId="7" xfId="4" applyFont="1" applyBorder="1" applyAlignment="1">
      <alignment horizontal="center" vertical="center"/>
    </xf>
    <xf numFmtId="0" fontId="33" fillId="0" borderId="9" xfId="4" applyFont="1" applyBorder="1">
      <alignment vertical="center"/>
    </xf>
    <xf numFmtId="0" fontId="33" fillId="0" borderId="59" xfId="4" applyFont="1" applyBorder="1">
      <alignment vertical="center"/>
    </xf>
    <xf numFmtId="0" fontId="33" fillId="0" borderId="105" xfId="4" applyFont="1" applyBorder="1">
      <alignment vertical="center"/>
    </xf>
    <xf numFmtId="0" fontId="33" fillId="0" borderId="10" xfId="4" applyFont="1" applyBorder="1" applyAlignment="1">
      <alignment horizontal="center" vertical="center"/>
    </xf>
    <xf numFmtId="0" fontId="33" fillId="0" borderId="11" xfId="4" applyFont="1" applyBorder="1" applyAlignment="1">
      <alignment horizontal="center" vertical="center"/>
    </xf>
    <xf numFmtId="0" fontId="33" fillId="0" borderId="17" xfId="4" applyFont="1" applyBorder="1">
      <alignment vertical="center"/>
    </xf>
    <xf numFmtId="0" fontId="33" fillId="0" borderId="100" xfId="4" applyFont="1" applyBorder="1">
      <alignment vertical="center"/>
    </xf>
    <xf numFmtId="0" fontId="33" fillId="0" borderId="106" xfId="4" applyFont="1" applyBorder="1">
      <alignment vertical="center"/>
    </xf>
    <xf numFmtId="0" fontId="36" fillId="0" borderId="61" xfId="4" applyFont="1" applyBorder="1" applyAlignment="1">
      <alignment horizontal="center" vertical="center"/>
    </xf>
    <xf numFmtId="0" fontId="36" fillId="0" borderId="71" xfId="4" applyFont="1" applyBorder="1" applyAlignment="1">
      <alignment horizontal="center" vertical="center"/>
    </xf>
    <xf numFmtId="0" fontId="36" fillId="0" borderId="26" xfId="4" applyFont="1" applyBorder="1" applyAlignment="1">
      <alignment horizontal="center" vertical="center"/>
    </xf>
    <xf numFmtId="0" fontId="36" fillId="0" borderId="14" xfId="4" applyFont="1" applyBorder="1" applyAlignment="1">
      <alignment horizontal="center" vertical="center"/>
    </xf>
    <xf numFmtId="0" fontId="36" fillId="0" borderId="72" xfId="4" applyFont="1" applyBorder="1" applyAlignment="1">
      <alignment horizontal="center" vertical="center"/>
    </xf>
    <xf numFmtId="0" fontId="36" fillId="0" borderId="34" xfId="4" applyFont="1" applyBorder="1" applyAlignment="1">
      <alignment horizontal="center" vertical="center"/>
    </xf>
    <xf numFmtId="0" fontId="36" fillId="0" borderId="22" xfId="4" applyFont="1" applyBorder="1" applyAlignment="1">
      <alignment horizontal="center" vertical="center"/>
    </xf>
    <xf numFmtId="0" fontId="36" fillId="0" borderId="13" xfId="4" applyFont="1" applyBorder="1" applyAlignment="1">
      <alignment horizontal="center" vertical="center"/>
    </xf>
    <xf numFmtId="0" fontId="39" fillId="0" borderId="9" xfId="4" applyFont="1" applyBorder="1" applyAlignment="1">
      <alignment horizontal="center" vertical="center" shrinkToFit="1"/>
    </xf>
    <xf numFmtId="0" fontId="39" fillId="0" borderId="59" xfId="4" applyFont="1" applyBorder="1" applyAlignment="1">
      <alignment horizontal="center" vertical="center" shrinkToFit="1"/>
    </xf>
    <xf numFmtId="0" fontId="39" fillId="0" borderId="42" xfId="4" applyFont="1" applyBorder="1" applyAlignment="1">
      <alignment horizontal="center" vertical="center" shrinkToFit="1"/>
    </xf>
    <xf numFmtId="0" fontId="23" fillId="0" borderId="107" xfId="4" applyFont="1" applyBorder="1" applyAlignment="1">
      <alignment vertical="top" wrapText="1"/>
    </xf>
    <xf numFmtId="0" fontId="23" fillId="0" borderId="77" xfId="4" applyFont="1" applyBorder="1" applyAlignment="1">
      <alignment vertical="top" wrapText="1"/>
    </xf>
    <xf numFmtId="0" fontId="23" fillId="0" borderId="108" xfId="4" applyFont="1" applyBorder="1" applyAlignment="1">
      <alignment vertical="top" wrapText="1"/>
    </xf>
    <xf numFmtId="0" fontId="21" fillId="0" borderId="22" xfId="4" applyFont="1" applyBorder="1" applyAlignment="1">
      <alignment vertical="top" wrapText="1"/>
    </xf>
    <xf numFmtId="0" fontId="21" fillId="0" borderId="27" xfId="4" applyFont="1" applyBorder="1" applyAlignment="1">
      <alignment vertical="top" wrapText="1"/>
    </xf>
    <xf numFmtId="0" fontId="40" fillId="0" borderId="79" xfId="4" applyFont="1" applyBorder="1" applyAlignment="1">
      <alignment vertical="top" wrapText="1"/>
    </xf>
    <xf numFmtId="0" fontId="22" fillId="0" borderId="0" xfId="4" applyFont="1">
      <alignment vertical="center"/>
    </xf>
    <xf numFmtId="0" fontId="22" fillId="0" borderId="79" xfId="4" applyFont="1" applyBorder="1">
      <alignment vertical="center"/>
    </xf>
    <xf numFmtId="0" fontId="22" fillId="0" borderId="107" xfId="4" applyFont="1" applyBorder="1" applyAlignment="1">
      <alignment vertical="center" wrapText="1"/>
    </xf>
    <xf numFmtId="0" fontId="22" fillId="0" borderId="77" xfId="4" applyFont="1" applyBorder="1" applyAlignment="1">
      <alignment vertical="center" wrapText="1"/>
    </xf>
    <xf numFmtId="0" fontId="22" fillId="0" borderId="108" xfId="4" applyFont="1" applyBorder="1" applyAlignment="1">
      <alignment vertical="center" wrapText="1"/>
    </xf>
    <xf numFmtId="0" fontId="21" fillId="0" borderId="69" xfId="4" applyFont="1" applyBorder="1" applyAlignment="1">
      <alignment horizontal="left" vertical="top" wrapText="1"/>
    </xf>
    <xf numFmtId="0" fontId="21" fillId="0" borderId="27" xfId="4" applyFont="1" applyBorder="1" applyAlignment="1">
      <alignment horizontal="left" vertical="top" wrapText="1"/>
    </xf>
    <xf numFmtId="0" fontId="22" fillId="0" borderId="83" xfId="4" applyFont="1" applyBorder="1" applyAlignment="1">
      <alignment vertical="top" wrapText="1"/>
    </xf>
    <xf numFmtId="0" fontId="22" fillId="0" borderId="84" xfId="4" applyFont="1" applyBorder="1" applyAlignment="1">
      <alignment vertical="top" wrapText="1"/>
    </xf>
    <xf numFmtId="0" fontId="21" fillId="0" borderId="69" xfId="4" applyFont="1" applyBorder="1" applyAlignment="1">
      <alignment vertical="top" wrapText="1"/>
    </xf>
    <xf numFmtId="0" fontId="21" fillId="0" borderId="22" xfId="4" applyFont="1" applyBorder="1" applyAlignment="1">
      <alignment horizontal="left" vertical="top" wrapText="1"/>
    </xf>
    <xf numFmtId="0" fontId="21" fillId="0" borderId="85" xfId="4" applyFont="1" applyBorder="1" applyAlignment="1">
      <alignment vertical="top" wrapText="1"/>
    </xf>
    <xf numFmtId="0" fontId="22" fillId="0" borderId="51" xfId="4" applyFont="1" applyBorder="1" applyAlignment="1">
      <alignment horizontal="left" vertical="top" wrapText="1"/>
    </xf>
    <xf numFmtId="0" fontId="22" fillId="0" borderId="79" xfId="4" applyFont="1" applyBorder="1" applyAlignment="1">
      <alignment vertical="top"/>
    </xf>
    <xf numFmtId="0" fontId="40" fillId="0" borderId="0" xfId="4" applyFont="1" applyAlignment="1">
      <alignment vertical="top" wrapText="1"/>
    </xf>
    <xf numFmtId="0" fontId="29" fillId="0" borderId="69" xfId="4" applyFont="1" applyBorder="1" applyAlignment="1">
      <alignment horizontal="left" vertical="top" wrapText="1"/>
    </xf>
    <xf numFmtId="0" fontId="29" fillId="0" borderId="27" xfId="4" applyFont="1" applyBorder="1" applyAlignment="1">
      <alignment horizontal="left" vertical="top" wrapText="1"/>
    </xf>
    <xf numFmtId="0" fontId="23" fillId="0" borderId="0" xfId="4" applyFont="1" applyBorder="1" applyAlignment="1">
      <alignment vertical="top" wrapText="1"/>
    </xf>
    <xf numFmtId="0" fontId="22" fillId="0" borderId="0" xfId="4" applyFont="1" applyBorder="1" applyAlignment="1">
      <alignment vertical="top" wrapText="1"/>
    </xf>
    <xf numFmtId="0" fontId="23" fillId="0" borderId="51" xfId="0" applyFont="1" applyBorder="1" applyAlignment="1">
      <alignment vertical="top" wrapText="1"/>
    </xf>
    <xf numFmtId="0" fontId="23" fillId="0" borderId="0" xfId="0" applyFont="1" applyAlignment="1">
      <alignment vertical="top" wrapText="1"/>
    </xf>
    <xf numFmtId="0" fontId="23" fillId="0" borderId="79" xfId="0" applyFont="1" applyBorder="1" applyAlignment="1">
      <alignment vertical="top" wrapText="1"/>
    </xf>
    <xf numFmtId="0" fontId="22" fillId="0" borderId="51" xfId="0" applyFont="1" applyBorder="1" applyAlignment="1">
      <alignment vertical="top" wrapText="1"/>
    </xf>
    <xf numFmtId="0" fontId="22" fillId="0" borderId="0" xfId="0" applyFont="1" applyAlignment="1">
      <alignment vertical="top" wrapText="1"/>
    </xf>
    <xf numFmtId="0" fontId="22" fillId="0" borderId="79" xfId="0" applyFont="1" applyBorder="1" applyAlignment="1">
      <alignment vertical="top" wrapText="1"/>
    </xf>
    <xf numFmtId="0" fontId="22" fillId="0" borderId="107" xfId="0" applyFont="1" applyBorder="1" applyAlignment="1">
      <alignment vertical="top" wrapText="1"/>
    </xf>
    <xf numFmtId="0" fontId="22" fillId="0" borderId="77" xfId="0" applyFont="1" applyBorder="1" applyAlignment="1">
      <alignment vertical="top" wrapText="1"/>
    </xf>
    <xf numFmtId="0" fontId="22" fillId="0" borderId="108" xfId="0" applyFont="1" applyBorder="1" applyAlignment="1">
      <alignment vertical="top" wrapText="1"/>
    </xf>
    <xf numFmtId="0" fontId="22" fillId="0" borderId="53" xfId="4" applyFont="1" applyBorder="1" applyAlignment="1">
      <alignment horizontal="left" vertical="top" wrapText="1"/>
    </xf>
    <xf numFmtId="0" fontId="22" fillId="0" borderId="38" xfId="4" applyFont="1" applyBorder="1" applyAlignment="1">
      <alignment horizontal="left" vertical="top" wrapText="1"/>
    </xf>
    <xf numFmtId="0" fontId="22" fillId="0" borderId="107" xfId="4" applyFont="1" applyBorder="1" applyAlignment="1">
      <alignment horizontal="left" vertical="top" wrapText="1" shrinkToFit="1"/>
    </xf>
    <xf numFmtId="0" fontId="22" fillId="0" borderId="77" xfId="4" applyFont="1" applyBorder="1" applyAlignment="1">
      <alignment horizontal="left" vertical="top" wrapText="1" shrinkToFit="1"/>
    </xf>
    <xf numFmtId="0" fontId="22" fillId="0" borderId="108" xfId="4" applyFont="1" applyBorder="1" applyAlignment="1">
      <alignment horizontal="left" vertical="top" wrapText="1" shrinkToFit="1"/>
    </xf>
    <xf numFmtId="0" fontId="25" fillId="0" borderId="69" xfId="4" applyFont="1" applyBorder="1" applyAlignment="1">
      <alignment horizontal="left" vertical="top" wrapText="1"/>
    </xf>
    <xf numFmtId="0" fontId="25" fillId="0" borderId="27" xfId="4" applyFont="1" applyBorder="1" applyAlignment="1">
      <alignment horizontal="left" vertical="top" wrapText="1"/>
    </xf>
    <xf numFmtId="0" fontId="25" fillId="0" borderId="85" xfId="4" applyFont="1" applyBorder="1" applyAlignment="1">
      <alignment horizontal="left" vertical="top" wrapText="1"/>
    </xf>
    <xf numFmtId="0" fontId="26" fillId="0" borderId="69" xfId="4" applyFont="1" applyBorder="1" applyAlignment="1">
      <alignment horizontal="left" vertical="top" wrapText="1"/>
    </xf>
    <xf numFmtId="0" fontId="26" fillId="0" borderId="27" xfId="4" applyFont="1" applyBorder="1" applyAlignment="1">
      <alignment horizontal="left" vertical="top" wrapText="1"/>
    </xf>
    <xf numFmtId="0" fontId="22" fillId="0" borderId="0" xfId="4" applyFont="1" applyBorder="1">
      <alignment vertical="center"/>
    </xf>
    <xf numFmtId="0" fontId="22" fillId="0" borderId="83" xfId="4" applyFont="1" applyBorder="1">
      <alignment vertical="center"/>
    </xf>
    <xf numFmtId="0" fontId="22" fillId="0" borderId="84" xfId="4" applyFont="1" applyBorder="1">
      <alignment vertical="center"/>
    </xf>
    <xf numFmtId="0" fontId="23" fillId="0" borderId="76" xfId="4" applyFont="1" applyBorder="1" applyAlignment="1">
      <alignment horizontal="center" vertical="top" shrinkToFit="1"/>
    </xf>
    <xf numFmtId="0" fontId="23" fillId="0" borderId="86" xfId="4" applyFont="1" applyBorder="1" applyAlignment="1">
      <alignment horizontal="center" vertical="top" shrinkToFit="1"/>
    </xf>
    <xf numFmtId="0" fontId="23" fillId="0" borderId="109" xfId="4" applyFont="1" applyBorder="1" applyAlignment="1">
      <alignment horizontal="center" vertical="top" shrinkToFit="1"/>
    </xf>
    <xf numFmtId="0" fontId="23" fillId="0" borderId="110" xfId="4" applyFont="1" applyBorder="1" applyAlignment="1">
      <alignment horizontal="center" vertical="top" shrinkToFit="1"/>
    </xf>
    <xf numFmtId="0" fontId="23" fillId="0" borderId="78" xfId="4" applyFont="1" applyBorder="1" applyAlignment="1">
      <alignment horizontal="center" vertical="top" shrinkToFit="1"/>
    </xf>
    <xf numFmtId="0" fontId="23" fillId="0" borderId="87" xfId="4" applyFont="1" applyBorder="1" applyAlignment="1">
      <alignment horizontal="center" vertical="top" shrinkToFit="1"/>
    </xf>
    <xf numFmtId="0" fontId="41" fillId="0" borderId="0" xfId="4" applyFont="1" applyAlignment="1">
      <alignment vertical="top" shrinkToFit="1"/>
    </xf>
    <xf numFmtId="0" fontId="33" fillId="0" borderId="0" xfId="4" applyFont="1" applyAlignment="1">
      <alignment vertical="top" wrapText="1"/>
    </xf>
    <xf numFmtId="0" fontId="38" fillId="0" borderId="0" xfId="4" applyFont="1" applyAlignment="1">
      <alignment vertical="top" wrapText="1"/>
    </xf>
    <xf numFmtId="0" fontId="41" fillId="0" borderId="0" xfId="4" applyFont="1" applyAlignment="1">
      <alignment vertical="top" wrapText="1"/>
    </xf>
    <xf numFmtId="0" fontId="22" fillId="0" borderId="51" xfId="4" applyFont="1" applyBorder="1" applyAlignment="1">
      <alignment horizontal="left" vertical="center" shrinkToFit="1"/>
    </xf>
    <xf numFmtId="0" fontId="22" fillId="0" borderId="0" xfId="4" applyFont="1" applyAlignment="1">
      <alignment horizontal="left" vertical="center" shrinkToFit="1"/>
    </xf>
    <xf numFmtId="0" fontId="22" fillId="0" borderId="79" xfId="4" applyFont="1" applyBorder="1" applyAlignment="1">
      <alignment horizontal="left" vertical="center" shrinkToFit="1"/>
    </xf>
    <xf numFmtId="0" fontId="22" fillId="0" borderId="0" xfId="4" applyFont="1" applyAlignment="1">
      <alignment horizontal="center" vertical="top" wrapText="1"/>
    </xf>
    <xf numFmtId="0" fontId="22" fillId="0" borderId="79" xfId="4" applyFont="1" applyBorder="1" applyAlignment="1">
      <alignment horizontal="center" vertical="top" wrapText="1"/>
    </xf>
  </cellXfs>
  <cellStyles count="19">
    <cellStyle name="桁区切り" xfId="1" builtinId="6"/>
    <cellStyle name="桁区切り 2" xfId="14" xr:uid="{D626C6D5-F382-4314-98C4-27D151C4778E}"/>
    <cellStyle name="桁区切り 3" xfId="16" xr:uid="{AD1100AB-37A1-40A7-88B3-E78C526D55CA}"/>
    <cellStyle name="桁区切り 4" xfId="18" xr:uid="{08186532-4815-4E54-BB98-79181E326AFF}"/>
    <cellStyle name="標準" xfId="0" builtinId="0"/>
    <cellStyle name="標準 2" xfId="2" xr:uid="{00000000-0005-0000-0000-000002000000}"/>
    <cellStyle name="標準 3" xfId="3" xr:uid="{00000000-0005-0000-0000-000003000000}"/>
    <cellStyle name="標準 4" xfId="4" xr:uid="{00000000-0005-0000-0000-000004000000}"/>
    <cellStyle name="標準 5" xfId="13" xr:uid="{E1BBF450-A5FC-4D16-84C7-0B052C63594B}"/>
    <cellStyle name="標準 6" xfId="15" xr:uid="{6AF1E889-FF0D-4616-8E57-00608BDA2283}"/>
    <cellStyle name="標準 7" xfId="17" xr:uid="{BF74CC4F-6E5E-4164-AC9B-D6B8E9D3C593}"/>
    <cellStyle name="標準_■106 通所介護費_●通所介護" xfId="5" xr:uid="{00000000-0005-0000-0000-000005000000}"/>
    <cellStyle name="標準_■111 福祉用具貸与費" xfId="6" xr:uid="{00000000-0005-0000-0000-000006000000}"/>
    <cellStyle name="標準_■401 介護予防訪問介護費_●訪問介護" xfId="7" xr:uid="{00000000-0005-0000-0000-000007000000}"/>
    <cellStyle name="標準_■402 介護予防訪問入浴介護費_●訪問入浴" xfId="8" xr:uid="{00000000-0005-0000-0000-000008000000}"/>
    <cellStyle name="標準_101 訪問介護費_●訪問介護" xfId="9" xr:uid="{00000000-0005-0000-0000-000009000000}"/>
    <cellStyle name="標準_401 介護予防訪問介護費" xfId="10" xr:uid="{00000000-0005-0000-0000-00000A000000}"/>
    <cellStyle name="標準_401 介護予防訪問介護費_●訪問介護" xfId="11" xr:uid="{00000000-0005-0000-0000-00000B000000}"/>
    <cellStyle name="標準_Xl0000007" xfId="12" xr:uid="{00000000-0005-0000-0000-00000C000000}"/>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7.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E296AD1A-EB28-43C1-8F36-7A4E8DF840CA}"/>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317499</xdr:colOff>
      <xdr:row>3</xdr:row>
      <xdr:rowOff>117929</xdr:rowOff>
    </xdr:to>
    <xdr:sp macro="" textlink="">
      <xdr:nvSpPr>
        <xdr:cNvPr id="2" name="正方形/長方形 1">
          <a:extLst>
            <a:ext uri="{FF2B5EF4-FFF2-40B4-BE49-F238E27FC236}">
              <a16:creationId xmlns:a16="http://schemas.microsoft.com/office/drawing/2014/main" id="{A6274D27-D093-4680-BD16-E99BD0664863}"/>
            </a:ext>
          </a:extLst>
        </xdr:cNvPr>
        <xdr:cNvSpPr/>
      </xdr:nvSpPr>
      <xdr:spPr>
        <a:xfrm>
          <a:off x="0" y="485321"/>
          <a:ext cx="1251856" cy="394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F7480B-DCF7-423B-BAFD-27A981C1D1FB}"/>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EB94BDBC-3483-4439-A642-0D73D6FBC01F}"/>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73</xdr:row>
      <xdr:rowOff>19050</xdr:rowOff>
    </xdr:from>
    <xdr:to>
      <xdr:col>15</xdr:col>
      <xdr:colOff>285750</xdr:colOff>
      <xdr:row>82</xdr:row>
      <xdr:rowOff>57150</xdr:rowOff>
    </xdr:to>
    <xdr:sp macro="" textlink="">
      <xdr:nvSpPr>
        <xdr:cNvPr id="3" name="正方形/長方形 2">
          <a:extLst>
            <a:ext uri="{FF2B5EF4-FFF2-40B4-BE49-F238E27FC236}">
              <a16:creationId xmlns:a16="http://schemas.microsoft.com/office/drawing/2014/main" id="{2426162F-062C-4BA8-A694-4619266FE43D}"/>
            </a:ext>
          </a:extLst>
        </xdr:cNvPr>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1229" name="Line 1">
          <a:extLst>
            <a:ext uri="{FF2B5EF4-FFF2-40B4-BE49-F238E27FC236}">
              <a16:creationId xmlns:a16="http://schemas.microsoft.com/office/drawing/2014/main" id="{209D84C5-B28F-44BF-9FF2-08ADFDF68DCD}"/>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A6A8DFDC-0F91-461F-8611-91E9A18B93EF}"/>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CC0D6D77-8EBF-4E30-B334-19259094EAA6}"/>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BDE9DE12-AA9D-4AC7-A36E-1ACD739BBA93}"/>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F4F2D8BC-6FE7-462F-8F43-7C82269FDF49}"/>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7" name="フリーフォーム 6">
          <a:extLst>
            <a:ext uri="{FF2B5EF4-FFF2-40B4-BE49-F238E27FC236}">
              <a16:creationId xmlns:a16="http://schemas.microsoft.com/office/drawing/2014/main" id="{A0EB52E3-D2C3-48DC-834D-757BD96EDC5E}"/>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8" name="フリーフォーム 7">
          <a:extLst>
            <a:ext uri="{FF2B5EF4-FFF2-40B4-BE49-F238E27FC236}">
              <a16:creationId xmlns:a16="http://schemas.microsoft.com/office/drawing/2014/main" id="{DF6BAE06-6181-4270-96F3-D1FC3C0BE63B}"/>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9" name="フリーフォーム 8">
          <a:extLst>
            <a:ext uri="{FF2B5EF4-FFF2-40B4-BE49-F238E27FC236}">
              <a16:creationId xmlns:a16="http://schemas.microsoft.com/office/drawing/2014/main" id="{3758F7DC-6123-4230-A634-8CDA5233C3A1}"/>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0" name="フリーフォーム 9">
          <a:extLst>
            <a:ext uri="{FF2B5EF4-FFF2-40B4-BE49-F238E27FC236}">
              <a16:creationId xmlns:a16="http://schemas.microsoft.com/office/drawing/2014/main" id="{C3B2AB9F-8117-4E51-8F1B-D65FB005305B}"/>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12700</xdr:colOff>
      <xdr:row>190</xdr:row>
      <xdr:rowOff>253999</xdr:rowOff>
    </xdr:from>
    <xdr:to>
      <xdr:col>5</xdr:col>
      <xdr:colOff>2135716</xdr:colOff>
      <xdr:row>195</xdr:row>
      <xdr:rowOff>218893</xdr:rowOff>
    </xdr:to>
    <xdr:pic>
      <xdr:nvPicPr>
        <xdr:cNvPr id="5" name="図 4">
          <a:extLst>
            <a:ext uri="{FF2B5EF4-FFF2-40B4-BE49-F238E27FC236}">
              <a16:creationId xmlns:a16="http://schemas.microsoft.com/office/drawing/2014/main" id="{1035552C-27E8-4E19-A270-554A11642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92800" y="96570799"/>
          <a:ext cx="3469216" cy="19841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30</xdr:row>
      <xdr:rowOff>9525</xdr:rowOff>
    </xdr:from>
    <xdr:to>
      <xdr:col>7</xdr:col>
      <xdr:colOff>3057525</xdr:colOff>
      <xdr:row>34</xdr:row>
      <xdr:rowOff>0</xdr:rowOff>
    </xdr:to>
    <xdr:sp macro="" textlink="">
      <xdr:nvSpPr>
        <xdr:cNvPr id="2" name="大かっこ 1">
          <a:extLst>
            <a:ext uri="{FF2B5EF4-FFF2-40B4-BE49-F238E27FC236}">
              <a16:creationId xmlns:a16="http://schemas.microsoft.com/office/drawing/2014/main" id="{DFE12B3C-A148-4F01-82CF-E76BD2F10BDB}"/>
            </a:ext>
          </a:extLst>
        </xdr:cNvPr>
        <xdr:cNvSpPr/>
      </xdr:nvSpPr>
      <xdr:spPr>
        <a:xfrm>
          <a:off x="1581150" y="11239500"/>
          <a:ext cx="3257550" cy="676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85726</xdr:colOff>
      <xdr:row>6</xdr:row>
      <xdr:rowOff>85725</xdr:rowOff>
    </xdr:from>
    <xdr:to>
      <xdr:col>12</xdr:col>
      <xdr:colOff>838200</xdr:colOff>
      <xdr:row>8</xdr:row>
      <xdr:rowOff>0</xdr:rowOff>
    </xdr:to>
    <xdr:sp macro="" textlink="">
      <xdr:nvSpPr>
        <xdr:cNvPr id="3" name="四角形吹き出し 1">
          <a:extLst>
            <a:ext uri="{FF2B5EF4-FFF2-40B4-BE49-F238E27FC236}">
              <a16:creationId xmlns:a16="http://schemas.microsoft.com/office/drawing/2014/main" id="{47D93EEB-AE0A-4658-80C5-323BBAE63207}"/>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20"/>
  <sheetViews>
    <sheetView tabSelected="1" view="pageBreakPreview" zoomScaleNormal="75" zoomScaleSheetLayoutView="100" workbookViewId="0"/>
  </sheetViews>
  <sheetFormatPr defaultColWidth="9" defaultRowHeight="24.75" customHeight="1" x14ac:dyDescent="0.2"/>
  <cols>
    <col min="1" max="16384" width="9" style="4"/>
  </cols>
  <sheetData>
    <row r="2" spans="1:14" s="16" customFormat="1" ht="24.75" customHeight="1" x14ac:dyDescent="0.35">
      <c r="A2" s="895" t="s">
        <v>994</v>
      </c>
      <c r="B2" s="895"/>
      <c r="C2" s="895"/>
      <c r="D2" s="895"/>
      <c r="E2" s="895"/>
      <c r="F2" s="895"/>
      <c r="G2" s="895"/>
      <c r="H2" s="895"/>
      <c r="I2" s="895"/>
      <c r="J2" s="895"/>
      <c r="K2" s="895"/>
      <c r="L2" s="895"/>
      <c r="M2" s="895"/>
      <c r="N2" s="895"/>
    </row>
    <row r="3" spans="1:14" ht="24.75" customHeight="1" x14ac:dyDescent="0.2">
      <c r="A3" s="79"/>
      <c r="B3" s="79"/>
      <c r="C3" s="79"/>
      <c r="D3" s="79"/>
      <c r="E3" s="79"/>
      <c r="F3" s="79"/>
      <c r="G3" s="79"/>
      <c r="H3" s="79"/>
      <c r="I3" s="79"/>
      <c r="J3" s="79"/>
      <c r="K3" s="79"/>
      <c r="L3" s="79"/>
      <c r="M3" s="79"/>
      <c r="N3" s="79"/>
    </row>
    <row r="4" spans="1:14" s="1" customFormat="1" ht="24.75" customHeight="1" x14ac:dyDescent="0.3">
      <c r="A4" s="896" t="s">
        <v>404</v>
      </c>
      <c r="B4" s="896"/>
      <c r="C4" s="896"/>
      <c r="D4" s="896"/>
      <c r="E4" s="896"/>
      <c r="F4" s="896"/>
      <c r="G4" s="896"/>
      <c r="H4" s="896"/>
      <c r="I4" s="896"/>
      <c r="J4" s="896"/>
      <c r="K4" s="896"/>
      <c r="L4" s="896"/>
      <c r="M4" s="896"/>
      <c r="N4" s="896"/>
    </row>
    <row r="5" spans="1:14" s="1" customFormat="1" ht="24.75" customHeight="1" x14ac:dyDescent="0.3">
      <c r="A5" s="2"/>
      <c r="B5" s="2"/>
      <c r="C5" s="2"/>
      <c r="D5" s="2"/>
      <c r="E5" s="2"/>
      <c r="F5" s="2"/>
      <c r="G5" s="2"/>
      <c r="H5" s="2"/>
      <c r="I5" s="2"/>
      <c r="J5" s="2"/>
      <c r="K5" s="2"/>
      <c r="L5" s="2"/>
      <c r="M5" s="2"/>
      <c r="N5" s="2"/>
    </row>
    <row r="6" spans="1:14" ht="24.75" customHeight="1" x14ac:dyDescent="0.2">
      <c r="A6" s="79"/>
      <c r="B6" s="79"/>
      <c r="C6" s="79"/>
      <c r="D6" s="79"/>
      <c r="E6" s="79"/>
      <c r="F6" s="79"/>
      <c r="G6" s="79"/>
      <c r="H6" s="79"/>
      <c r="I6" s="79"/>
      <c r="J6" s="79"/>
      <c r="K6" s="79"/>
      <c r="L6" s="79"/>
      <c r="M6" s="79"/>
      <c r="N6" s="79"/>
    </row>
    <row r="7" spans="1:14" ht="24.75" customHeight="1" x14ac:dyDescent="0.2">
      <c r="A7" s="79"/>
      <c r="B7" s="79"/>
      <c r="C7" s="79"/>
      <c r="D7" s="79"/>
      <c r="E7" s="79"/>
      <c r="F7" s="79"/>
      <c r="G7" s="79"/>
      <c r="H7" s="79"/>
      <c r="I7" s="79"/>
      <c r="J7" s="79"/>
      <c r="K7" s="79"/>
      <c r="L7" s="79" t="s">
        <v>126</v>
      </c>
      <c r="M7" s="79"/>
      <c r="N7" s="79"/>
    </row>
    <row r="8" spans="1:14" s="116" customFormat="1" ht="24.75" customHeight="1" x14ac:dyDescent="0.25">
      <c r="D8" s="897" t="s">
        <v>144</v>
      </c>
      <c r="E8" s="897"/>
      <c r="F8" s="898"/>
      <c r="G8" s="898"/>
      <c r="H8" s="898"/>
      <c r="I8" s="898"/>
      <c r="J8" s="898"/>
      <c r="K8" s="898"/>
    </row>
    <row r="9" spans="1:14" s="116" customFormat="1" ht="24.75" customHeight="1" x14ac:dyDescent="0.2">
      <c r="D9" s="173"/>
      <c r="E9" s="174"/>
      <c r="F9" s="174"/>
      <c r="G9" s="174"/>
      <c r="H9" s="174"/>
      <c r="I9" s="174"/>
      <c r="J9" s="117"/>
      <c r="K9" s="117"/>
    </row>
    <row r="10" spans="1:14" s="116" customFormat="1" ht="24.75" customHeight="1" x14ac:dyDescent="0.2">
      <c r="D10" s="79"/>
      <c r="E10" s="79"/>
      <c r="F10" s="79"/>
      <c r="G10" s="79"/>
      <c r="H10" s="79"/>
      <c r="I10" s="79"/>
      <c r="J10" s="118"/>
      <c r="K10" s="118"/>
    </row>
    <row r="11" spans="1:14" s="116" customFormat="1" ht="24.75" customHeight="1" x14ac:dyDescent="0.25">
      <c r="D11" s="79"/>
      <c r="E11" s="5"/>
      <c r="F11" s="119" t="s">
        <v>145</v>
      </c>
      <c r="G11" s="899" t="s">
        <v>407</v>
      </c>
      <c r="H11" s="899"/>
      <c r="I11" s="899"/>
      <c r="J11" s="118"/>
      <c r="K11" s="118"/>
    </row>
    <row r="12" spans="1:14" s="116" customFormat="1" ht="24.75" customHeight="1" x14ac:dyDescent="0.2">
      <c r="D12" s="79"/>
      <c r="F12" s="79"/>
      <c r="G12" s="79"/>
      <c r="H12" s="79"/>
      <c r="I12" s="79"/>
      <c r="J12" s="118"/>
      <c r="K12" s="118"/>
    </row>
    <row r="13" spans="1:14" s="116" customFormat="1" ht="24.75" customHeight="1" x14ac:dyDescent="0.25">
      <c r="D13" s="79"/>
      <c r="E13" s="79"/>
      <c r="F13" s="79"/>
      <c r="G13" s="894" t="s">
        <v>146</v>
      </c>
      <c r="H13" s="894"/>
      <c r="I13" s="893"/>
      <c r="J13" s="893"/>
      <c r="K13" s="893"/>
      <c r="L13" s="893"/>
      <c r="M13" s="893"/>
    </row>
    <row r="14" spans="1:14" s="116" customFormat="1" ht="24.75" customHeight="1" x14ac:dyDescent="0.25">
      <c r="D14" s="79"/>
      <c r="E14" s="79"/>
      <c r="F14" s="79"/>
      <c r="G14" s="894" t="s">
        <v>147</v>
      </c>
      <c r="H14" s="894"/>
      <c r="I14" s="893"/>
      <c r="J14" s="893"/>
      <c r="K14" s="893"/>
      <c r="L14" s="893"/>
      <c r="M14" s="893"/>
    </row>
    <row r="15" spans="1:14" s="79" customFormat="1" ht="24.75" customHeight="1" x14ac:dyDescent="0.25">
      <c r="G15" s="894" t="s">
        <v>34</v>
      </c>
      <c r="H15" s="894"/>
      <c r="I15" s="893"/>
      <c r="J15" s="893"/>
      <c r="K15" s="893"/>
      <c r="L15" s="893"/>
      <c r="M15" s="893"/>
    </row>
    <row r="16" spans="1:14" s="79" customFormat="1" ht="24.75" customHeight="1" x14ac:dyDescent="0.25">
      <c r="G16" s="894" t="s">
        <v>148</v>
      </c>
      <c r="H16" s="894"/>
      <c r="I16" s="893"/>
      <c r="J16" s="893"/>
      <c r="K16" s="893"/>
      <c r="L16" s="893"/>
      <c r="M16" s="893"/>
    </row>
    <row r="17" spans="2:13" s="79" customFormat="1" ht="24.75" customHeight="1" x14ac:dyDescent="0.25">
      <c r="G17" s="892" t="s">
        <v>149</v>
      </c>
      <c r="H17" s="892"/>
      <c r="I17" s="893"/>
      <c r="J17" s="893"/>
      <c r="K17" s="893"/>
      <c r="L17" s="893"/>
      <c r="M17" s="893"/>
    </row>
    <row r="18" spans="2:13" s="79" customFormat="1" ht="24.75" customHeight="1" x14ac:dyDescent="0.2"/>
    <row r="19" spans="2:13" s="79" customFormat="1" ht="24.75" customHeight="1" x14ac:dyDescent="0.2"/>
    <row r="20" spans="2:13" s="79" customFormat="1" ht="24.75" customHeight="1" x14ac:dyDescent="0.2">
      <c r="B20" s="3" t="s">
        <v>150</v>
      </c>
    </row>
  </sheetData>
  <mergeCells count="15">
    <mergeCell ref="G13:H13"/>
    <mergeCell ref="I13:M13"/>
    <mergeCell ref="A2:N2"/>
    <mergeCell ref="A4:N4"/>
    <mergeCell ref="D8:E8"/>
    <mergeCell ref="F8:K8"/>
    <mergeCell ref="G11:I11"/>
    <mergeCell ref="G17:H17"/>
    <mergeCell ref="I17:M17"/>
    <mergeCell ref="G14:H14"/>
    <mergeCell ref="I14:M14"/>
    <mergeCell ref="G15:H15"/>
    <mergeCell ref="I15:M15"/>
    <mergeCell ref="G16:H16"/>
    <mergeCell ref="I16:M16"/>
  </mergeCells>
  <phoneticPr fontId="5"/>
  <pageMargins left="0.78700000000000003" right="0.78700000000000003" top="0.98399999999999999" bottom="0.98399999999999999" header="0.51200000000000001" footer="0.51200000000000001"/>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view="pageBreakPreview" zoomScaleNormal="100" zoomScaleSheetLayoutView="100" workbookViewId="0"/>
  </sheetViews>
  <sheetFormatPr defaultColWidth="9" defaultRowHeight="13" x14ac:dyDescent="0.2"/>
  <cols>
    <col min="1" max="1" width="3.6328125" style="69" customWidth="1"/>
    <col min="2" max="2" width="3.1796875" style="69" customWidth="1"/>
    <col min="3" max="5" width="3.6328125" style="69" customWidth="1"/>
    <col min="6" max="6" width="18.453125" style="69" customWidth="1"/>
    <col min="7" max="8" width="23.6328125" style="69" customWidth="1"/>
    <col min="9" max="9" width="8.08984375" style="69" customWidth="1"/>
    <col min="10" max="13" width="13.08984375" style="69" customWidth="1"/>
    <col min="14" max="14" width="10.6328125" style="69" customWidth="1"/>
    <col min="15" max="16384" width="9" style="69"/>
  </cols>
  <sheetData>
    <row r="1" spans="1:10" ht="15" customHeight="1" x14ac:dyDescent="0.2">
      <c r="A1" s="69" t="s">
        <v>101</v>
      </c>
    </row>
    <row r="2" spans="1:10" ht="15" customHeight="1" x14ac:dyDescent="0.2"/>
    <row r="3" spans="1:10" ht="15" customHeight="1" x14ac:dyDescent="0.2">
      <c r="B3" s="172" t="s">
        <v>401</v>
      </c>
      <c r="G3" s="172"/>
    </row>
    <row r="4" spans="1:10" ht="9" customHeight="1" x14ac:dyDescent="0.2"/>
    <row r="5" spans="1:10" ht="21" customHeight="1" x14ac:dyDescent="0.2">
      <c r="C5" s="69" t="s">
        <v>102</v>
      </c>
      <c r="H5" s="70" t="s">
        <v>118</v>
      </c>
    </row>
    <row r="6" spans="1:10" ht="15" customHeight="1" x14ac:dyDescent="0.2"/>
    <row r="7" spans="1:10" ht="15" customHeight="1" x14ac:dyDescent="0.2">
      <c r="D7" s="69" t="s">
        <v>103</v>
      </c>
      <c r="H7" s="71" t="s">
        <v>104</v>
      </c>
      <c r="J7" s="69" t="s">
        <v>105</v>
      </c>
    </row>
    <row r="8" spans="1:10" ht="15" customHeight="1" x14ac:dyDescent="0.2">
      <c r="D8" s="72"/>
      <c r="E8" s="73"/>
      <c r="F8" s="74"/>
      <c r="G8" s="75" t="s">
        <v>106</v>
      </c>
      <c r="H8" s="75" t="s">
        <v>107</v>
      </c>
    </row>
    <row r="9" spans="1:10" ht="27" customHeight="1" x14ac:dyDescent="0.2">
      <c r="D9" s="1227" t="s">
        <v>119</v>
      </c>
      <c r="E9" s="1228"/>
      <c r="F9" s="1229"/>
      <c r="G9" s="76"/>
      <c r="H9" s="77"/>
    </row>
    <row r="10" spans="1:10" ht="27" customHeight="1" x14ac:dyDescent="0.2">
      <c r="D10" s="1227" t="s">
        <v>120</v>
      </c>
      <c r="E10" s="1228"/>
      <c r="F10" s="1229"/>
      <c r="G10" s="76"/>
      <c r="H10" s="77"/>
    </row>
    <row r="11" spans="1:10" ht="27" customHeight="1" x14ac:dyDescent="0.2">
      <c r="D11" s="1227" t="s">
        <v>121</v>
      </c>
      <c r="E11" s="1228"/>
      <c r="F11" s="1229"/>
      <c r="G11" s="76"/>
      <c r="H11" s="77"/>
    </row>
    <row r="12" spans="1:10" ht="15" customHeight="1" x14ac:dyDescent="0.2"/>
    <row r="13" spans="1:10" ht="15" customHeight="1" x14ac:dyDescent="0.2">
      <c r="B13" s="172" t="s">
        <v>988</v>
      </c>
    </row>
    <row r="14" spans="1:10" ht="9" customHeight="1" x14ac:dyDescent="0.2"/>
    <row r="15" spans="1:10" ht="21" customHeight="1" x14ac:dyDescent="0.2">
      <c r="C15" s="69" t="s">
        <v>108</v>
      </c>
      <c r="H15" s="70" t="s">
        <v>118</v>
      </c>
    </row>
    <row r="16" spans="1:10" ht="15" customHeight="1" x14ac:dyDescent="0.2"/>
    <row r="17" spans="2:14" ht="15" customHeight="1" x14ac:dyDescent="0.2">
      <c r="D17" s="69" t="s">
        <v>109</v>
      </c>
      <c r="J17" s="69" t="s">
        <v>110</v>
      </c>
    </row>
    <row r="18" spans="2:14" ht="15" customHeight="1" x14ac:dyDescent="0.2">
      <c r="D18" s="72"/>
      <c r="E18" s="73"/>
      <c r="F18" s="74"/>
      <c r="G18" s="75" t="s">
        <v>111</v>
      </c>
    </row>
    <row r="19" spans="2:14" ht="30" customHeight="1" x14ac:dyDescent="0.2">
      <c r="D19" s="1230" t="s">
        <v>112</v>
      </c>
      <c r="E19" s="1231"/>
      <c r="F19" s="75" t="s">
        <v>113</v>
      </c>
      <c r="G19" s="77"/>
    </row>
    <row r="20" spans="2:14" ht="30" customHeight="1" x14ac:dyDescent="0.2">
      <c r="D20" s="1232"/>
      <c r="E20" s="1233"/>
      <c r="F20" s="75" t="s">
        <v>114</v>
      </c>
      <c r="G20" s="77"/>
    </row>
    <row r="21" spans="2:14" ht="30" customHeight="1" x14ac:dyDescent="0.2">
      <c r="D21" s="1230" t="s">
        <v>115</v>
      </c>
      <c r="E21" s="1231"/>
      <c r="F21" s="75" t="s">
        <v>113</v>
      </c>
      <c r="G21" s="77"/>
    </row>
    <row r="22" spans="2:14" ht="30" customHeight="1" x14ac:dyDescent="0.2">
      <c r="D22" s="1232"/>
      <c r="E22" s="1233"/>
      <c r="F22" s="75" t="s">
        <v>114</v>
      </c>
      <c r="G22" s="77"/>
    </row>
    <row r="23" spans="2:14" ht="15" customHeight="1" x14ac:dyDescent="0.2"/>
    <row r="24" spans="2:14" ht="30" customHeight="1" x14ac:dyDescent="0.2">
      <c r="C24" s="1234" t="s">
        <v>127</v>
      </c>
      <c r="D24" s="1235"/>
      <c r="E24" s="1235"/>
      <c r="F24" s="1236"/>
      <c r="G24" s="80"/>
      <c r="H24" s="1237" t="s">
        <v>130</v>
      </c>
      <c r="I24" s="1238"/>
      <c r="J24" s="1238"/>
      <c r="K24" s="1238"/>
      <c r="L24" s="1238"/>
      <c r="M24" s="1238"/>
    </row>
    <row r="25" spans="2:14" ht="15" customHeight="1" x14ac:dyDescent="0.2">
      <c r="C25" s="1239" t="s">
        <v>128</v>
      </c>
      <c r="D25" s="1239"/>
      <c r="E25" s="1239"/>
      <c r="F25" s="1239"/>
      <c r="G25" s="1240"/>
      <c r="H25" s="1241" t="s">
        <v>125</v>
      </c>
      <c r="I25" s="1242"/>
      <c r="J25" s="1242"/>
      <c r="K25" s="1242"/>
      <c r="L25" s="1242"/>
      <c r="M25" s="1242"/>
      <c r="N25" s="1242"/>
    </row>
    <row r="26" spans="2:14" ht="15" customHeight="1" x14ac:dyDescent="0.2">
      <c r="C26" s="1239"/>
      <c r="D26" s="1239"/>
      <c r="E26" s="1239"/>
      <c r="F26" s="1239"/>
      <c r="G26" s="1240"/>
      <c r="H26" s="1243" t="s">
        <v>129</v>
      </c>
      <c r="I26" s="1244"/>
      <c r="J26" s="1244"/>
      <c r="K26" s="1244"/>
      <c r="L26" s="1244"/>
      <c r="M26" s="1244"/>
      <c r="N26" s="1244"/>
    </row>
    <row r="27" spans="2:14" ht="15" customHeight="1" x14ac:dyDescent="0.2"/>
    <row r="28" spans="2:14" ht="15" customHeight="1" x14ac:dyDescent="0.2">
      <c r="B28" s="69" t="s">
        <v>116</v>
      </c>
    </row>
    <row r="29" spans="2:14" ht="9" customHeight="1" x14ac:dyDescent="0.2"/>
    <row r="30" spans="2:14" ht="21" customHeight="1" x14ac:dyDescent="0.2">
      <c r="C30" s="69" t="s">
        <v>117</v>
      </c>
      <c r="H30" s="70" t="s">
        <v>118</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C24:F24"/>
    <mergeCell ref="H24:M24"/>
    <mergeCell ref="C25:F26"/>
    <mergeCell ref="G25:G26"/>
    <mergeCell ref="H25:N25"/>
    <mergeCell ref="H26:N26"/>
    <mergeCell ref="D9:F9"/>
    <mergeCell ref="D10:F10"/>
    <mergeCell ref="D11:F11"/>
    <mergeCell ref="D19:E20"/>
    <mergeCell ref="D21:E22"/>
  </mergeCells>
  <phoneticPr fontId="5"/>
  <pageMargins left="0.39370078740157483" right="0.39370078740157483" top="0.78740157480314965" bottom="0.39370078740157483" header="0.31496062992125984" footer="0.31496062992125984"/>
  <pageSetup paperSize="9" scale="9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4"/>
  <sheetViews>
    <sheetView view="pageBreakPreview" zoomScaleNormal="75" zoomScaleSheetLayoutView="100" workbookViewId="0">
      <selection sqref="A1:G1"/>
    </sheetView>
  </sheetViews>
  <sheetFormatPr defaultColWidth="9" defaultRowHeight="20.149999999999999" customHeight="1" x14ac:dyDescent="0.2"/>
  <cols>
    <col min="1" max="1" width="6.6328125" style="92" customWidth="1"/>
    <col min="2" max="2" width="22.6328125" style="93" customWidth="1"/>
    <col min="3" max="3" width="54.6328125" style="93" customWidth="1"/>
    <col min="4" max="4" width="4.08984375" style="94" customWidth="1"/>
    <col min="5" max="5" width="15.08984375" style="95" customWidth="1"/>
    <col min="6" max="6" width="30.6328125" style="96" customWidth="1"/>
    <col min="7" max="7" width="7.6328125" style="97" customWidth="1"/>
    <col min="8" max="16384" width="9" style="81"/>
  </cols>
  <sheetData>
    <row r="1" spans="1:7" ht="30" customHeight="1" x14ac:dyDescent="0.2">
      <c r="A1" s="1245" t="s">
        <v>143</v>
      </c>
      <c r="B1" s="1245"/>
      <c r="C1" s="1245"/>
      <c r="D1" s="1245"/>
      <c r="E1" s="1245"/>
      <c r="F1" s="1245"/>
      <c r="G1" s="1245"/>
    </row>
    <row r="2" spans="1:7" s="114" customFormat="1" ht="18" customHeight="1" x14ac:dyDescent="0.2">
      <c r="A2" s="680" t="s">
        <v>137</v>
      </c>
      <c r="B2" s="110"/>
      <c r="C2" s="111"/>
      <c r="D2" s="112"/>
      <c r="E2" s="113"/>
      <c r="F2" s="110"/>
    </row>
    <row r="3" spans="1:7" s="114" customFormat="1" ht="18" customHeight="1" x14ac:dyDescent="0.2">
      <c r="A3" s="680" t="s">
        <v>138</v>
      </c>
      <c r="B3" s="110"/>
      <c r="C3" s="111"/>
      <c r="D3" s="112"/>
      <c r="E3" s="113"/>
      <c r="F3" s="110"/>
    </row>
    <row r="4" spans="1:7" s="115" customFormat="1" ht="24" customHeight="1" x14ac:dyDescent="0.2">
      <c r="A4" s="681" t="s">
        <v>1</v>
      </c>
      <c r="B4" s="682" t="s">
        <v>139</v>
      </c>
      <c r="C4" s="683" t="s">
        <v>140</v>
      </c>
      <c r="D4" s="1252" t="s">
        <v>141</v>
      </c>
      <c r="E4" s="1252"/>
      <c r="F4" s="684" t="s">
        <v>142</v>
      </c>
      <c r="G4" s="685" t="s">
        <v>56</v>
      </c>
    </row>
    <row r="5" spans="1:7" ht="18.5" customHeight="1" x14ac:dyDescent="0.2">
      <c r="A5" s="648"/>
      <c r="B5" s="19" t="s">
        <v>291</v>
      </c>
      <c r="C5" s="646" t="s">
        <v>68</v>
      </c>
      <c r="D5" s="20" t="s">
        <v>2</v>
      </c>
      <c r="E5" s="18" t="s">
        <v>294</v>
      </c>
      <c r="F5" s="140" t="s">
        <v>862</v>
      </c>
      <c r="G5" s="653" t="s">
        <v>78</v>
      </c>
    </row>
    <row r="6" spans="1:7" ht="18" customHeight="1" x14ac:dyDescent="0.2">
      <c r="A6" s="648"/>
      <c r="B6" s="19" t="s">
        <v>292</v>
      </c>
      <c r="C6" s="646" t="s">
        <v>68</v>
      </c>
      <c r="D6" s="20" t="s">
        <v>2</v>
      </c>
      <c r="E6" s="18" t="s">
        <v>66</v>
      </c>
      <c r="F6" s="140" t="s">
        <v>862</v>
      </c>
      <c r="G6" s="653" t="s">
        <v>78</v>
      </c>
    </row>
    <row r="7" spans="1:7" ht="18" customHeight="1" x14ac:dyDescent="0.2">
      <c r="A7" s="648"/>
      <c r="B7" s="19" t="s">
        <v>293</v>
      </c>
      <c r="C7" s="646" t="s">
        <v>68</v>
      </c>
      <c r="D7" s="20" t="s">
        <v>2</v>
      </c>
      <c r="E7" s="18" t="s">
        <v>67</v>
      </c>
      <c r="F7" s="140" t="s">
        <v>862</v>
      </c>
      <c r="G7" s="653" t="s">
        <v>78</v>
      </c>
    </row>
    <row r="8" spans="1:7" ht="75" customHeight="1" x14ac:dyDescent="0.2">
      <c r="A8" s="1246"/>
      <c r="B8" s="1253" t="s">
        <v>866</v>
      </c>
      <c r="C8" s="646" t="s">
        <v>883</v>
      </c>
      <c r="D8" s="20" t="s">
        <v>863</v>
      </c>
      <c r="E8" s="18" t="s">
        <v>864</v>
      </c>
      <c r="F8" s="140" t="s">
        <v>865</v>
      </c>
      <c r="G8" s="653" t="s">
        <v>78</v>
      </c>
    </row>
    <row r="9" spans="1:7" ht="75" customHeight="1" x14ac:dyDescent="0.2">
      <c r="A9" s="1248"/>
      <c r="B9" s="1254"/>
      <c r="C9" s="646" t="s">
        <v>884</v>
      </c>
      <c r="D9" s="20" t="s">
        <v>863</v>
      </c>
      <c r="E9" s="18" t="s">
        <v>864</v>
      </c>
      <c r="F9" s="140" t="s">
        <v>865</v>
      </c>
      <c r="G9" s="653" t="s">
        <v>78</v>
      </c>
    </row>
    <row r="10" spans="1:7" ht="18" customHeight="1" x14ac:dyDescent="0.2">
      <c r="A10" s="1246"/>
      <c r="B10" s="19" t="s">
        <v>295</v>
      </c>
      <c r="C10" s="46" t="s">
        <v>296</v>
      </c>
      <c r="D10" s="23" t="s">
        <v>297</v>
      </c>
      <c r="E10" s="129" t="s">
        <v>298</v>
      </c>
      <c r="F10" s="141" t="s">
        <v>299</v>
      </c>
      <c r="G10" s="653" t="s">
        <v>78</v>
      </c>
    </row>
    <row r="11" spans="1:7" ht="18" customHeight="1" x14ac:dyDescent="0.2">
      <c r="A11" s="1247"/>
      <c r="B11" s="657"/>
      <c r="C11" s="49" t="s">
        <v>300</v>
      </c>
      <c r="D11" s="26" t="s">
        <v>297</v>
      </c>
      <c r="E11" s="130" t="s">
        <v>301</v>
      </c>
      <c r="F11" s="142"/>
      <c r="G11" s="652" t="s">
        <v>2</v>
      </c>
    </row>
    <row r="12" spans="1:7" ht="18" customHeight="1" x14ac:dyDescent="0.2">
      <c r="A12" s="1248"/>
      <c r="B12" s="28"/>
      <c r="C12" s="61" t="s">
        <v>302</v>
      </c>
      <c r="D12" s="37" t="s">
        <v>297</v>
      </c>
      <c r="E12" s="131" t="s">
        <v>301</v>
      </c>
      <c r="F12" s="143"/>
      <c r="G12" s="655" t="s">
        <v>2</v>
      </c>
    </row>
    <row r="13" spans="1:7" ht="30" customHeight="1" x14ac:dyDescent="0.2">
      <c r="A13" s="648"/>
      <c r="B13" s="98" t="s">
        <v>155</v>
      </c>
      <c r="C13" s="19"/>
      <c r="D13" s="20" t="s">
        <v>2</v>
      </c>
      <c r="E13" s="21" t="s">
        <v>58</v>
      </c>
      <c r="F13" s="140"/>
      <c r="G13" s="653" t="s">
        <v>78</v>
      </c>
    </row>
    <row r="14" spans="1:7" ht="30" customHeight="1" x14ac:dyDescent="0.2">
      <c r="A14" s="648"/>
      <c r="B14" s="19" t="s">
        <v>156</v>
      </c>
      <c r="C14" s="17"/>
      <c r="D14" s="20" t="s">
        <v>2</v>
      </c>
      <c r="E14" s="21" t="s">
        <v>58</v>
      </c>
      <c r="F14" s="140"/>
      <c r="G14" s="653" t="s">
        <v>78</v>
      </c>
    </row>
    <row r="15" spans="1:7" ht="18" customHeight="1" x14ac:dyDescent="0.2">
      <c r="A15" s="1246"/>
      <c r="B15" s="1253" t="s">
        <v>398</v>
      </c>
      <c r="C15" s="166" t="s">
        <v>341</v>
      </c>
      <c r="D15" s="23" t="s">
        <v>339</v>
      </c>
      <c r="E15" s="24" t="s">
        <v>340</v>
      </c>
      <c r="F15" s="144"/>
      <c r="G15" s="10" t="s">
        <v>78</v>
      </c>
    </row>
    <row r="16" spans="1:7" ht="18" customHeight="1" x14ac:dyDescent="0.2">
      <c r="A16" s="1247"/>
      <c r="B16" s="1269"/>
      <c r="C16" s="25" t="s">
        <v>86</v>
      </c>
      <c r="D16" s="26" t="s">
        <v>2</v>
      </c>
      <c r="E16" s="27" t="s">
        <v>87</v>
      </c>
      <c r="F16" s="142"/>
      <c r="G16" s="652" t="s">
        <v>2</v>
      </c>
    </row>
    <row r="17" spans="1:7" ht="18" customHeight="1" x14ac:dyDescent="0.2">
      <c r="A17" s="1247"/>
      <c r="B17" s="657"/>
      <c r="C17" s="25" t="s">
        <v>88</v>
      </c>
      <c r="D17" s="26" t="s">
        <v>2</v>
      </c>
      <c r="E17" s="27" t="s">
        <v>89</v>
      </c>
      <c r="F17" s="142"/>
      <c r="G17" s="652" t="s">
        <v>2</v>
      </c>
    </row>
    <row r="18" spans="1:7" ht="18" customHeight="1" x14ac:dyDescent="0.2">
      <c r="A18" s="1247"/>
      <c r="B18" s="657"/>
      <c r="C18" s="25" t="s">
        <v>90</v>
      </c>
      <c r="D18" s="26" t="s">
        <v>2</v>
      </c>
      <c r="E18" s="27" t="s">
        <v>91</v>
      </c>
      <c r="F18" s="142"/>
      <c r="G18" s="652" t="s">
        <v>2</v>
      </c>
    </row>
    <row r="19" spans="1:7" ht="18" customHeight="1" x14ac:dyDescent="0.2">
      <c r="A19" s="1247"/>
      <c r="B19" s="657"/>
      <c r="C19" s="25" t="s">
        <v>151</v>
      </c>
      <c r="D19" s="26" t="s">
        <v>2</v>
      </c>
      <c r="E19" s="27" t="s">
        <v>153</v>
      </c>
      <c r="F19" s="142"/>
      <c r="G19" s="652" t="s">
        <v>2</v>
      </c>
    </row>
    <row r="20" spans="1:7" ht="18" customHeight="1" x14ac:dyDescent="0.2">
      <c r="A20" s="1248"/>
      <c r="B20" s="28"/>
      <c r="C20" s="28" t="s">
        <v>152</v>
      </c>
      <c r="D20" s="29" t="s">
        <v>2</v>
      </c>
      <c r="E20" s="30" t="s">
        <v>154</v>
      </c>
      <c r="F20" s="145"/>
      <c r="G20" s="655" t="s">
        <v>2</v>
      </c>
    </row>
    <row r="21" spans="1:7" ht="30" customHeight="1" x14ac:dyDescent="0.2">
      <c r="A21" s="1246"/>
      <c r="B21" s="1253" t="s">
        <v>346</v>
      </c>
      <c r="C21" s="167" t="s">
        <v>347</v>
      </c>
      <c r="D21" s="159" t="s">
        <v>98</v>
      </c>
      <c r="E21" s="160" t="s">
        <v>342</v>
      </c>
      <c r="F21" s="161"/>
      <c r="G21" s="162" t="s">
        <v>339</v>
      </c>
    </row>
    <row r="22" spans="1:7" ht="30" customHeight="1" x14ac:dyDescent="0.2">
      <c r="A22" s="1248"/>
      <c r="B22" s="1254"/>
      <c r="C22" s="168" t="s">
        <v>390</v>
      </c>
      <c r="D22" s="44" t="s">
        <v>339</v>
      </c>
      <c r="E22" s="45" t="s">
        <v>342</v>
      </c>
      <c r="F22" s="163"/>
      <c r="G22" s="164" t="s">
        <v>98</v>
      </c>
    </row>
    <row r="23" spans="1:7" ht="30.5" customHeight="1" x14ac:dyDescent="0.2">
      <c r="A23" s="1246"/>
      <c r="B23" s="1253" t="s">
        <v>345</v>
      </c>
      <c r="C23" s="22" t="s">
        <v>387</v>
      </c>
      <c r="D23" s="23" t="s">
        <v>344</v>
      </c>
      <c r="E23" s="24" t="s">
        <v>58</v>
      </c>
      <c r="F23" s="144"/>
      <c r="G23" s="10" t="s">
        <v>339</v>
      </c>
    </row>
    <row r="24" spans="1:7" ht="30" customHeight="1" x14ac:dyDescent="0.2">
      <c r="A24" s="1248"/>
      <c r="B24" s="1254"/>
      <c r="C24" s="36" t="s">
        <v>343</v>
      </c>
      <c r="D24" s="37" t="s">
        <v>344</v>
      </c>
      <c r="E24" s="38" t="s">
        <v>58</v>
      </c>
      <c r="F24" s="143"/>
      <c r="G24" s="11" t="s">
        <v>339</v>
      </c>
    </row>
    <row r="25" spans="1:7" ht="45" customHeight="1" x14ac:dyDescent="0.2">
      <c r="A25" s="85"/>
      <c r="B25" s="43" t="s">
        <v>157</v>
      </c>
      <c r="C25" s="43" t="s">
        <v>62</v>
      </c>
      <c r="D25" s="121" t="s">
        <v>98</v>
      </c>
      <c r="E25" s="122" t="s">
        <v>58</v>
      </c>
      <c r="F25" s="146"/>
      <c r="G25" s="83" t="s">
        <v>135</v>
      </c>
    </row>
    <row r="26" spans="1:7" ht="18" customHeight="1" x14ac:dyDescent="0.2">
      <c r="A26" s="156"/>
      <c r="B26" s="656" t="s">
        <v>752</v>
      </c>
      <c r="C26" s="22" t="s">
        <v>4</v>
      </c>
      <c r="D26" s="23" t="s">
        <v>2</v>
      </c>
      <c r="E26" s="24" t="s">
        <v>5</v>
      </c>
      <c r="F26" s="144"/>
      <c r="G26" s="10" t="s">
        <v>2</v>
      </c>
    </row>
    <row r="27" spans="1:7" ht="18" customHeight="1" x14ac:dyDescent="0.2">
      <c r="A27" s="157"/>
      <c r="B27" s="123" t="s">
        <v>753</v>
      </c>
      <c r="C27" s="577" t="s">
        <v>6</v>
      </c>
      <c r="D27" s="31" t="s">
        <v>2</v>
      </c>
      <c r="E27" s="32" t="s">
        <v>7</v>
      </c>
      <c r="F27" s="147"/>
      <c r="G27" s="13" t="s">
        <v>2</v>
      </c>
    </row>
    <row r="28" spans="1:7" ht="18" customHeight="1" x14ac:dyDescent="0.2">
      <c r="A28" s="158"/>
      <c r="B28" s="28"/>
      <c r="C28" s="36" t="s">
        <v>8</v>
      </c>
      <c r="D28" s="37" t="s">
        <v>2</v>
      </c>
      <c r="E28" s="38" t="s">
        <v>3</v>
      </c>
      <c r="F28" s="143"/>
      <c r="G28" s="655" t="s">
        <v>2</v>
      </c>
    </row>
    <row r="29" spans="1:7" ht="18" customHeight="1" x14ac:dyDescent="0.2">
      <c r="A29" s="157"/>
      <c r="B29" s="657" t="s">
        <v>754</v>
      </c>
      <c r="C29" s="657" t="s">
        <v>4</v>
      </c>
      <c r="D29" s="578" t="s">
        <v>2</v>
      </c>
      <c r="E29" s="579" t="s">
        <v>5</v>
      </c>
      <c r="F29" s="148"/>
      <c r="G29" s="654" t="s">
        <v>2</v>
      </c>
    </row>
    <row r="30" spans="1:7" ht="18" customHeight="1" x14ac:dyDescent="0.2">
      <c r="A30" s="157"/>
      <c r="B30" s="123" t="s">
        <v>756</v>
      </c>
      <c r="C30" s="25" t="s">
        <v>6</v>
      </c>
      <c r="D30" s="26" t="s">
        <v>2</v>
      </c>
      <c r="E30" s="27" t="s">
        <v>7</v>
      </c>
      <c r="F30" s="142"/>
      <c r="G30" s="652" t="s">
        <v>2</v>
      </c>
    </row>
    <row r="31" spans="1:7" ht="18" customHeight="1" x14ac:dyDescent="0.2">
      <c r="A31" s="157"/>
      <c r="B31" s="657"/>
      <c r="C31" s="657" t="s">
        <v>8</v>
      </c>
      <c r="D31" s="578" t="s">
        <v>2</v>
      </c>
      <c r="E31" s="579" t="s">
        <v>3</v>
      </c>
      <c r="F31" s="148"/>
      <c r="G31" s="652" t="s">
        <v>2</v>
      </c>
    </row>
    <row r="32" spans="1:7" ht="18" customHeight="1" x14ac:dyDescent="0.2">
      <c r="A32" s="157"/>
      <c r="B32" s="657"/>
      <c r="C32" s="25" t="s">
        <v>755</v>
      </c>
      <c r="D32" s="26"/>
      <c r="E32" s="27"/>
      <c r="F32" s="142"/>
      <c r="G32" s="652" t="s">
        <v>2</v>
      </c>
    </row>
    <row r="33" spans="1:7" ht="70.5" customHeight="1" x14ac:dyDescent="0.2">
      <c r="A33" s="157"/>
      <c r="B33" s="657"/>
      <c r="C33" s="25" t="s">
        <v>758</v>
      </c>
      <c r="D33" s="26" t="s">
        <v>2</v>
      </c>
      <c r="E33" s="27" t="s">
        <v>3</v>
      </c>
      <c r="F33" s="142" t="s">
        <v>867</v>
      </c>
      <c r="G33" s="652" t="s">
        <v>2</v>
      </c>
    </row>
    <row r="34" spans="1:7" ht="56.5" customHeight="1" x14ac:dyDescent="0.2">
      <c r="A34" s="157"/>
      <c r="B34" s="657"/>
      <c r="C34" s="657" t="s">
        <v>757</v>
      </c>
      <c r="D34" s="578" t="s">
        <v>2</v>
      </c>
      <c r="E34" s="579" t="s">
        <v>3</v>
      </c>
      <c r="F34" s="148"/>
      <c r="G34" s="652" t="s">
        <v>2</v>
      </c>
    </row>
    <row r="35" spans="1:7" ht="31.5" customHeight="1" x14ac:dyDescent="0.2">
      <c r="A35" s="157"/>
      <c r="B35" s="657"/>
      <c r="C35" s="25" t="s">
        <v>759</v>
      </c>
      <c r="D35" s="26" t="s">
        <v>2</v>
      </c>
      <c r="E35" s="27" t="s">
        <v>3</v>
      </c>
      <c r="F35" s="142"/>
      <c r="G35" s="652" t="s">
        <v>2</v>
      </c>
    </row>
    <row r="36" spans="1:7" ht="30" customHeight="1" x14ac:dyDescent="0.2">
      <c r="A36" s="1246"/>
      <c r="B36" s="19" t="s">
        <v>166</v>
      </c>
      <c r="C36" s="22" t="s">
        <v>158</v>
      </c>
      <c r="D36" s="23" t="s">
        <v>159</v>
      </c>
      <c r="E36" s="24" t="s">
        <v>59</v>
      </c>
      <c r="F36" s="144" t="s">
        <v>164</v>
      </c>
      <c r="G36" s="653" t="s">
        <v>2</v>
      </c>
    </row>
    <row r="37" spans="1:7" ht="45" customHeight="1" x14ac:dyDescent="0.2">
      <c r="A37" s="1247"/>
      <c r="B37" s="123"/>
      <c r="C37" s="25" t="s">
        <v>160</v>
      </c>
      <c r="D37" s="26" t="s">
        <v>159</v>
      </c>
      <c r="E37" s="27" t="s">
        <v>162</v>
      </c>
      <c r="F37" s="142" t="s">
        <v>165</v>
      </c>
      <c r="G37" s="652" t="s">
        <v>2</v>
      </c>
    </row>
    <row r="38" spans="1:7" ht="30" customHeight="1" x14ac:dyDescent="0.2">
      <c r="A38" s="1248"/>
      <c r="B38" s="28"/>
      <c r="C38" s="36" t="s">
        <v>163</v>
      </c>
      <c r="D38" s="37" t="s">
        <v>2</v>
      </c>
      <c r="E38" s="38" t="s">
        <v>59</v>
      </c>
      <c r="F38" s="143"/>
      <c r="G38" s="11" t="s">
        <v>2</v>
      </c>
    </row>
    <row r="39" spans="1:7" ht="31.5" customHeight="1" x14ac:dyDescent="0.2">
      <c r="A39" s="716"/>
      <c r="B39" s="125" t="s">
        <v>770</v>
      </c>
      <c r="C39" s="22" t="s">
        <v>76</v>
      </c>
      <c r="D39" s="23" t="s">
        <v>2</v>
      </c>
      <c r="E39" s="24" t="s">
        <v>59</v>
      </c>
      <c r="F39" s="144"/>
      <c r="G39" s="653" t="s">
        <v>2</v>
      </c>
    </row>
    <row r="40" spans="1:7" ht="45.5" customHeight="1" x14ac:dyDescent="0.2">
      <c r="A40" s="717"/>
      <c r="B40" s="657"/>
      <c r="C40" s="25" t="s">
        <v>124</v>
      </c>
      <c r="D40" s="26" t="s">
        <v>2</v>
      </c>
      <c r="E40" s="27" t="s">
        <v>773</v>
      </c>
      <c r="F40" s="142"/>
      <c r="G40" s="652" t="s">
        <v>2</v>
      </c>
    </row>
    <row r="41" spans="1:7" ht="45" customHeight="1" x14ac:dyDescent="0.2">
      <c r="A41" s="717"/>
      <c r="B41" s="657"/>
      <c r="C41" s="25" t="s">
        <v>167</v>
      </c>
      <c r="D41" s="26" t="s">
        <v>2</v>
      </c>
      <c r="E41" s="27" t="s">
        <v>3</v>
      </c>
      <c r="F41" s="142" t="s">
        <v>318</v>
      </c>
      <c r="G41" s="652" t="s">
        <v>2</v>
      </c>
    </row>
    <row r="42" spans="1:7" ht="18" customHeight="1" x14ac:dyDescent="0.2">
      <c r="A42" s="717"/>
      <c r="B42" s="657"/>
      <c r="C42" s="577" t="s">
        <v>71</v>
      </c>
      <c r="D42" s="31" t="s">
        <v>2</v>
      </c>
      <c r="E42" s="32" t="s">
        <v>74</v>
      </c>
      <c r="F42" s="147"/>
      <c r="G42" s="13" t="s">
        <v>2</v>
      </c>
    </row>
    <row r="43" spans="1:7" ht="56" customHeight="1" x14ac:dyDescent="0.2">
      <c r="A43" s="717"/>
      <c r="B43" s="657"/>
      <c r="C43" s="577" t="s">
        <v>774</v>
      </c>
      <c r="D43" s="31" t="s">
        <v>2</v>
      </c>
      <c r="E43" s="32" t="s">
        <v>3</v>
      </c>
      <c r="F43" s="147"/>
      <c r="G43" s="13"/>
    </row>
    <row r="44" spans="1:7" ht="18" customHeight="1" x14ac:dyDescent="0.2">
      <c r="A44" s="717"/>
      <c r="B44" s="657"/>
      <c r="C44" s="25" t="s">
        <v>10</v>
      </c>
      <c r="D44" s="26" t="s">
        <v>2</v>
      </c>
      <c r="E44" s="27" t="s">
        <v>3</v>
      </c>
      <c r="F44" s="142"/>
      <c r="G44" s="652" t="s">
        <v>2</v>
      </c>
    </row>
    <row r="45" spans="1:7" ht="70.5" customHeight="1" x14ac:dyDescent="0.2">
      <c r="A45" s="717"/>
      <c r="B45" s="657"/>
      <c r="C45" s="33" t="s">
        <v>776</v>
      </c>
      <c r="D45" s="26" t="s">
        <v>2</v>
      </c>
      <c r="E45" s="27" t="s">
        <v>777</v>
      </c>
      <c r="F45" s="142"/>
      <c r="G45" s="652" t="s">
        <v>2</v>
      </c>
    </row>
    <row r="46" spans="1:7" ht="18" customHeight="1" x14ac:dyDescent="0.2">
      <c r="A46" s="717"/>
      <c r="B46" s="657"/>
      <c r="C46" s="33" t="s">
        <v>72</v>
      </c>
      <c r="D46" s="26" t="s">
        <v>2</v>
      </c>
      <c r="E46" s="27" t="s">
        <v>3</v>
      </c>
      <c r="F46" s="142"/>
      <c r="G46" s="652" t="s">
        <v>2</v>
      </c>
    </row>
    <row r="47" spans="1:7" ht="46.5" customHeight="1" x14ac:dyDescent="0.2">
      <c r="A47" s="717"/>
      <c r="B47" s="657"/>
      <c r="C47" s="25" t="s">
        <v>775</v>
      </c>
      <c r="D47" s="26" t="s">
        <v>2</v>
      </c>
      <c r="E47" s="580" t="s">
        <v>73</v>
      </c>
      <c r="F47" s="142"/>
      <c r="G47" s="652" t="s">
        <v>2</v>
      </c>
    </row>
    <row r="48" spans="1:7" ht="45.5" customHeight="1" x14ac:dyDescent="0.2">
      <c r="A48" s="717"/>
      <c r="B48" s="657"/>
      <c r="C48" s="25" t="s">
        <v>75</v>
      </c>
      <c r="D48" s="26" t="s">
        <v>2</v>
      </c>
      <c r="E48" s="27" t="s">
        <v>3</v>
      </c>
      <c r="F48" s="142" t="s">
        <v>168</v>
      </c>
      <c r="G48" s="652" t="s">
        <v>2</v>
      </c>
    </row>
    <row r="49" spans="1:7" ht="80.5" customHeight="1" x14ac:dyDescent="0.2">
      <c r="A49" s="717"/>
      <c r="B49" s="721"/>
      <c r="C49" s="25" t="s">
        <v>763</v>
      </c>
      <c r="D49" s="26" t="s">
        <v>2</v>
      </c>
      <c r="E49" s="27" t="s">
        <v>327</v>
      </c>
      <c r="F49" s="142"/>
      <c r="G49" s="720" t="s">
        <v>2</v>
      </c>
    </row>
    <row r="50" spans="1:7" ht="30" customHeight="1" x14ac:dyDescent="0.2">
      <c r="A50" s="717"/>
      <c r="B50" s="721"/>
      <c r="C50" s="721" t="s">
        <v>399</v>
      </c>
      <c r="D50" s="578" t="s">
        <v>2</v>
      </c>
      <c r="E50" s="579" t="s">
        <v>58</v>
      </c>
      <c r="F50" s="148" t="s">
        <v>319</v>
      </c>
      <c r="G50" s="13" t="s">
        <v>2</v>
      </c>
    </row>
    <row r="51" spans="1:7" ht="18" customHeight="1" x14ac:dyDescent="0.2">
      <c r="A51" s="650"/>
      <c r="B51" s="657"/>
      <c r="C51" s="33" t="s">
        <v>778</v>
      </c>
      <c r="D51" s="34" t="s">
        <v>2</v>
      </c>
      <c r="E51" s="35" t="s">
        <v>58</v>
      </c>
      <c r="F51" s="581"/>
      <c r="G51" s="652" t="s">
        <v>2</v>
      </c>
    </row>
    <row r="52" spans="1:7" ht="18" customHeight="1" x14ac:dyDescent="0.2">
      <c r="A52" s="649"/>
      <c r="B52" s="28"/>
      <c r="C52" s="36" t="s">
        <v>780</v>
      </c>
      <c r="D52" s="37" t="s">
        <v>2</v>
      </c>
      <c r="E52" s="38" t="s">
        <v>58</v>
      </c>
      <c r="F52" s="143"/>
      <c r="G52" s="11" t="s">
        <v>2</v>
      </c>
    </row>
    <row r="53" spans="1:7" ht="44.5" customHeight="1" x14ac:dyDescent="0.2">
      <c r="A53" s="156"/>
      <c r="B53" s="1253" t="s">
        <v>771</v>
      </c>
      <c r="C53" s="22" t="s">
        <v>890</v>
      </c>
      <c r="D53" s="23" t="s">
        <v>2</v>
      </c>
      <c r="E53" s="24" t="s">
        <v>59</v>
      </c>
      <c r="F53" s="144" t="s">
        <v>891</v>
      </c>
      <c r="G53" s="10" t="s">
        <v>2</v>
      </c>
    </row>
    <row r="54" spans="1:7" ht="45" customHeight="1" x14ac:dyDescent="0.2">
      <c r="A54" s="157"/>
      <c r="B54" s="1267"/>
      <c r="C54" s="25" t="s">
        <v>167</v>
      </c>
      <c r="D54" s="26" t="s">
        <v>2</v>
      </c>
      <c r="E54" s="27" t="s">
        <v>3</v>
      </c>
      <c r="F54" s="142" t="s">
        <v>318</v>
      </c>
      <c r="G54" s="652" t="s">
        <v>2</v>
      </c>
    </row>
    <row r="55" spans="1:7" ht="18" customHeight="1" x14ac:dyDescent="0.2">
      <c r="A55" s="157"/>
      <c r="B55" s="657"/>
      <c r="C55" s="577" t="s">
        <v>71</v>
      </c>
      <c r="D55" s="31" t="s">
        <v>2</v>
      </c>
      <c r="E55" s="32" t="s">
        <v>74</v>
      </c>
      <c r="F55" s="147"/>
      <c r="G55" s="13" t="s">
        <v>2</v>
      </c>
    </row>
    <row r="56" spans="1:7" ht="55.5" customHeight="1" x14ac:dyDescent="0.2">
      <c r="A56" s="157"/>
      <c r="B56" s="657"/>
      <c r="C56" s="577" t="s">
        <v>774</v>
      </c>
      <c r="D56" s="31" t="s">
        <v>2</v>
      </c>
      <c r="E56" s="32" t="s">
        <v>3</v>
      </c>
      <c r="F56" s="147"/>
      <c r="G56" s="13" t="s">
        <v>2</v>
      </c>
    </row>
    <row r="57" spans="1:7" ht="18" customHeight="1" x14ac:dyDescent="0.2">
      <c r="A57" s="157"/>
      <c r="B57" s="657"/>
      <c r="C57" s="577" t="s">
        <v>10</v>
      </c>
      <c r="D57" s="31" t="s">
        <v>2</v>
      </c>
      <c r="E57" s="32" t="s">
        <v>3</v>
      </c>
      <c r="F57" s="147"/>
      <c r="G57" s="13" t="s">
        <v>2</v>
      </c>
    </row>
    <row r="58" spans="1:7" ht="71.5" customHeight="1" x14ac:dyDescent="0.2">
      <c r="A58" s="157"/>
      <c r="B58" s="657"/>
      <c r="C58" s="577" t="s">
        <v>776</v>
      </c>
      <c r="D58" s="31" t="s">
        <v>2</v>
      </c>
      <c r="E58" s="32" t="s">
        <v>777</v>
      </c>
      <c r="F58" s="147"/>
      <c r="G58" s="13" t="s">
        <v>2</v>
      </c>
    </row>
    <row r="59" spans="1:7" ht="45" customHeight="1" x14ac:dyDescent="0.2">
      <c r="A59" s="157"/>
      <c r="B59" s="657"/>
      <c r="C59" s="25" t="s">
        <v>124</v>
      </c>
      <c r="D59" s="26" t="s">
        <v>2</v>
      </c>
      <c r="E59" s="580" t="s">
        <v>131</v>
      </c>
      <c r="F59" s="142"/>
      <c r="G59" s="652" t="s">
        <v>2</v>
      </c>
    </row>
    <row r="60" spans="1:7" ht="18" customHeight="1" x14ac:dyDescent="0.2">
      <c r="A60" s="157"/>
      <c r="B60" s="657"/>
      <c r="C60" s="577" t="s">
        <v>72</v>
      </c>
      <c r="D60" s="31" t="s">
        <v>2</v>
      </c>
      <c r="E60" s="32" t="s">
        <v>3</v>
      </c>
      <c r="F60" s="147"/>
      <c r="G60" s="13" t="s">
        <v>2</v>
      </c>
    </row>
    <row r="61" spans="1:7" ht="46.5" customHeight="1" x14ac:dyDescent="0.2">
      <c r="A61" s="157"/>
      <c r="B61" s="657"/>
      <c r="C61" s="25" t="s">
        <v>380</v>
      </c>
      <c r="D61" s="26" t="s">
        <v>2</v>
      </c>
      <c r="E61" s="580" t="s">
        <v>73</v>
      </c>
      <c r="F61" s="142"/>
      <c r="G61" s="652" t="s">
        <v>2</v>
      </c>
    </row>
    <row r="62" spans="1:7" ht="45" customHeight="1" x14ac:dyDescent="0.2">
      <c r="A62" s="157"/>
      <c r="B62" s="721"/>
      <c r="C62" s="25" t="s">
        <v>75</v>
      </c>
      <c r="D62" s="26" t="s">
        <v>2</v>
      </c>
      <c r="E62" s="27" t="s">
        <v>3</v>
      </c>
      <c r="F62" s="142" t="s">
        <v>168</v>
      </c>
      <c r="G62" s="720" t="s">
        <v>2</v>
      </c>
    </row>
    <row r="63" spans="1:7" ht="81" customHeight="1" x14ac:dyDescent="0.2">
      <c r="A63" s="157"/>
      <c r="B63" s="721"/>
      <c r="C63" s="721" t="s">
        <v>763</v>
      </c>
      <c r="D63" s="578" t="s">
        <v>2</v>
      </c>
      <c r="E63" s="579" t="s">
        <v>327</v>
      </c>
      <c r="F63" s="148"/>
      <c r="G63" s="13" t="s">
        <v>2</v>
      </c>
    </row>
    <row r="64" spans="1:7" ht="30.5" customHeight="1" x14ac:dyDescent="0.2">
      <c r="A64" s="157"/>
      <c r="B64" s="657"/>
      <c r="C64" s="33" t="s">
        <v>400</v>
      </c>
      <c r="D64" s="34" t="s">
        <v>2</v>
      </c>
      <c r="E64" s="35" t="s">
        <v>58</v>
      </c>
      <c r="F64" s="581" t="s">
        <v>760</v>
      </c>
      <c r="G64" s="652" t="s">
        <v>2</v>
      </c>
    </row>
    <row r="65" spans="1:7" ht="18" customHeight="1" x14ac:dyDescent="0.2">
      <c r="A65" s="157"/>
      <c r="B65" s="657"/>
      <c r="C65" s="33" t="s">
        <v>779</v>
      </c>
      <c r="D65" s="34" t="s">
        <v>2</v>
      </c>
      <c r="E65" s="35" t="s">
        <v>58</v>
      </c>
      <c r="F65" s="581"/>
      <c r="G65" s="652" t="s">
        <v>2</v>
      </c>
    </row>
    <row r="66" spans="1:7" ht="18.5" customHeight="1" x14ac:dyDescent="0.2">
      <c r="A66" s="158"/>
      <c r="B66" s="28"/>
      <c r="C66" s="36" t="s">
        <v>780</v>
      </c>
      <c r="D66" s="37" t="s">
        <v>2</v>
      </c>
      <c r="E66" s="38" t="s">
        <v>58</v>
      </c>
      <c r="F66" s="143"/>
      <c r="G66" s="11" t="s">
        <v>2</v>
      </c>
    </row>
    <row r="67" spans="1:7" ht="31.5" customHeight="1" x14ac:dyDescent="0.2">
      <c r="A67" s="156"/>
      <c r="B67" s="19" t="s">
        <v>772</v>
      </c>
      <c r="C67" s="19" t="s">
        <v>783</v>
      </c>
      <c r="D67" s="20" t="s">
        <v>2</v>
      </c>
      <c r="E67" s="21" t="s">
        <v>58</v>
      </c>
      <c r="F67" s="140"/>
      <c r="G67" s="653" t="s">
        <v>2</v>
      </c>
    </row>
    <row r="68" spans="1:7" ht="18" customHeight="1" x14ac:dyDescent="0.2">
      <c r="A68" s="157"/>
      <c r="B68" s="657"/>
      <c r="C68" s="25" t="s">
        <v>781</v>
      </c>
      <c r="D68" s="26" t="s">
        <v>2</v>
      </c>
      <c r="E68" s="27" t="s">
        <v>58</v>
      </c>
      <c r="F68" s="142"/>
      <c r="G68" s="652" t="s">
        <v>2</v>
      </c>
    </row>
    <row r="69" spans="1:7" ht="18" customHeight="1" x14ac:dyDescent="0.2">
      <c r="A69" s="157"/>
      <c r="B69" s="657"/>
      <c r="C69" s="657" t="s">
        <v>782</v>
      </c>
      <c r="D69" s="578" t="s">
        <v>2</v>
      </c>
      <c r="E69" s="579" t="s">
        <v>58</v>
      </c>
      <c r="F69" s="148"/>
      <c r="G69" s="652" t="s">
        <v>2</v>
      </c>
    </row>
    <row r="70" spans="1:7" ht="70.5" customHeight="1" x14ac:dyDescent="0.2">
      <c r="A70" s="157"/>
      <c r="B70" s="657"/>
      <c r="C70" s="25" t="s">
        <v>784</v>
      </c>
      <c r="D70" s="26" t="s">
        <v>2</v>
      </c>
      <c r="E70" s="27" t="s">
        <v>58</v>
      </c>
      <c r="F70" s="142"/>
      <c r="G70" s="652" t="s">
        <v>2</v>
      </c>
    </row>
    <row r="71" spans="1:7" ht="45" customHeight="1" x14ac:dyDescent="0.2">
      <c r="A71" s="158"/>
      <c r="B71" s="28"/>
      <c r="C71" s="28" t="s">
        <v>786</v>
      </c>
      <c r="D71" s="29" t="s">
        <v>2</v>
      </c>
      <c r="E71" s="30" t="s">
        <v>342</v>
      </c>
      <c r="F71" s="145" t="s">
        <v>785</v>
      </c>
      <c r="G71" s="655" t="s">
        <v>2</v>
      </c>
    </row>
    <row r="72" spans="1:7" ht="79.5" customHeight="1" x14ac:dyDescent="0.2">
      <c r="A72" s="156"/>
      <c r="B72" s="125" t="s">
        <v>868</v>
      </c>
      <c r="C72" s="19" t="s">
        <v>388</v>
      </c>
      <c r="D72" s="20" t="s">
        <v>2</v>
      </c>
      <c r="E72" s="21" t="s">
        <v>327</v>
      </c>
      <c r="F72" s="140"/>
      <c r="G72" s="653" t="s">
        <v>2</v>
      </c>
    </row>
    <row r="73" spans="1:7" ht="71" customHeight="1" x14ac:dyDescent="0.2">
      <c r="A73" s="157"/>
      <c r="B73" s="582" t="s">
        <v>985</v>
      </c>
      <c r="C73" s="25" t="s">
        <v>885</v>
      </c>
      <c r="D73" s="26" t="s">
        <v>2</v>
      </c>
      <c r="E73" s="27" t="s">
        <v>327</v>
      </c>
      <c r="F73" s="142"/>
      <c r="G73" s="652" t="s">
        <v>2</v>
      </c>
    </row>
    <row r="74" spans="1:7" ht="80.5" customHeight="1" x14ac:dyDescent="0.2">
      <c r="A74" s="157"/>
      <c r="B74" s="657"/>
      <c r="C74" s="657" t="s">
        <v>886</v>
      </c>
      <c r="D74" s="26" t="s">
        <v>2</v>
      </c>
      <c r="E74" s="27" t="s">
        <v>327</v>
      </c>
      <c r="F74" s="148" t="s">
        <v>765</v>
      </c>
      <c r="G74" s="652" t="s">
        <v>2</v>
      </c>
    </row>
    <row r="75" spans="1:7" ht="30.5" customHeight="1" x14ac:dyDescent="0.2">
      <c r="A75" s="157"/>
      <c r="B75" s="657"/>
      <c r="C75" s="25" t="s">
        <v>371</v>
      </c>
      <c r="D75" s="26" t="s">
        <v>2</v>
      </c>
      <c r="E75" s="27" t="s">
        <v>7</v>
      </c>
      <c r="F75" s="142" t="s">
        <v>329</v>
      </c>
      <c r="G75" s="652" t="s">
        <v>2</v>
      </c>
    </row>
    <row r="76" spans="1:7" ht="44.5" customHeight="1" x14ac:dyDescent="0.2">
      <c r="A76" s="157"/>
      <c r="B76" s="657"/>
      <c r="C76" s="657" t="s">
        <v>372</v>
      </c>
      <c r="D76" s="578" t="s">
        <v>2</v>
      </c>
      <c r="E76" s="579" t="s">
        <v>327</v>
      </c>
      <c r="F76" s="148"/>
      <c r="G76" s="654" t="s">
        <v>2</v>
      </c>
    </row>
    <row r="77" spans="1:7" ht="70.5" customHeight="1" x14ac:dyDescent="0.2">
      <c r="A77" s="157"/>
      <c r="B77" s="657"/>
      <c r="C77" s="25" t="s">
        <v>375</v>
      </c>
      <c r="D77" s="26" t="s">
        <v>2</v>
      </c>
      <c r="E77" s="27" t="s">
        <v>327</v>
      </c>
      <c r="F77" s="142"/>
      <c r="G77" s="846" t="s">
        <v>2</v>
      </c>
    </row>
    <row r="78" spans="1:7" ht="71.5" customHeight="1" x14ac:dyDescent="0.2">
      <c r="A78" s="156"/>
      <c r="B78" s="19"/>
      <c r="C78" s="577" t="s">
        <v>762</v>
      </c>
      <c r="D78" s="31" t="s">
        <v>2</v>
      </c>
      <c r="E78" s="32" t="s">
        <v>327</v>
      </c>
      <c r="F78" s="147"/>
      <c r="G78" s="13" t="s">
        <v>2</v>
      </c>
    </row>
    <row r="79" spans="1:7" ht="80" customHeight="1" x14ac:dyDescent="0.2">
      <c r="A79" s="157"/>
      <c r="B79" s="721"/>
      <c r="C79" s="577" t="s">
        <v>763</v>
      </c>
      <c r="D79" s="31" t="s">
        <v>2</v>
      </c>
      <c r="E79" s="32" t="s">
        <v>327</v>
      </c>
      <c r="F79" s="147"/>
      <c r="G79" s="13" t="s">
        <v>2</v>
      </c>
    </row>
    <row r="80" spans="1:7" ht="31" customHeight="1" x14ac:dyDescent="0.2">
      <c r="A80" s="157"/>
      <c r="B80" s="657"/>
      <c r="C80" s="25" t="s">
        <v>373</v>
      </c>
      <c r="D80" s="26" t="s">
        <v>2</v>
      </c>
      <c r="E80" s="27" t="s">
        <v>327</v>
      </c>
      <c r="F80" s="142" t="s">
        <v>760</v>
      </c>
      <c r="G80" s="652" t="s">
        <v>2</v>
      </c>
    </row>
    <row r="81" spans="1:7" ht="31" customHeight="1" x14ac:dyDescent="0.2">
      <c r="A81" s="157"/>
      <c r="B81" s="657"/>
      <c r="C81" s="25" t="s">
        <v>761</v>
      </c>
      <c r="D81" s="26" t="s">
        <v>2</v>
      </c>
      <c r="E81" s="27" t="s">
        <v>327</v>
      </c>
      <c r="F81" s="142"/>
      <c r="G81" s="652" t="s">
        <v>2</v>
      </c>
    </row>
    <row r="82" spans="1:7" ht="71" customHeight="1" x14ac:dyDescent="0.2">
      <c r="A82" s="157"/>
      <c r="B82" s="657"/>
      <c r="C82" s="657" t="s">
        <v>764</v>
      </c>
      <c r="D82" s="26" t="s">
        <v>2</v>
      </c>
      <c r="E82" s="579" t="s">
        <v>767</v>
      </c>
      <c r="F82" s="148"/>
      <c r="G82" s="654" t="s">
        <v>2</v>
      </c>
    </row>
    <row r="83" spans="1:7" s="109" customFormat="1" ht="81" customHeight="1" x14ac:dyDescent="0.2">
      <c r="A83" s="686"/>
      <c r="B83" s="583" t="s">
        <v>766</v>
      </c>
      <c r="C83" s="584" t="s">
        <v>388</v>
      </c>
      <c r="D83" s="585" t="s">
        <v>326</v>
      </c>
      <c r="E83" s="586" t="s">
        <v>768</v>
      </c>
      <c r="F83" s="169"/>
      <c r="G83" s="10" t="s">
        <v>326</v>
      </c>
    </row>
    <row r="84" spans="1:7" s="109" customFormat="1" ht="70.5" customHeight="1" x14ac:dyDescent="0.2">
      <c r="A84" s="687"/>
      <c r="B84" s="200"/>
      <c r="C84" s="587" t="s">
        <v>389</v>
      </c>
      <c r="D84" s="588" t="s">
        <v>326</v>
      </c>
      <c r="E84" s="589" t="s">
        <v>327</v>
      </c>
      <c r="F84" s="170"/>
      <c r="G84" s="652" t="s">
        <v>326</v>
      </c>
    </row>
    <row r="85" spans="1:7" s="109" customFormat="1" ht="30" customHeight="1" x14ac:dyDescent="0.2">
      <c r="A85" s="687"/>
      <c r="B85" s="200"/>
      <c r="C85" s="590" t="s">
        <v>371</v>
      </c>
      <c r="D85" s="591" t="s">
        <v>326</v>
      </c>
      <c r="E85" s="592" t="s">
        <v>328</v>
      </c>
      <c r="F85" s="593" t="s">
        <v>329</v>
      </c>
      <c r="G85" s="652" t="s">
        <v>326</v>
      </c>
    </row>
    <row r="86" spans="1:7" s="109" customFormat="1" ht="45" customHeight="1" x14ac:dyDescent="0.2">
      <c r="A86" s="687"/>
      <c r="B86" s="200"/>
      <c r="C86" s="590" t="s">
        <v>372</v>
      </c>
      <c r="D86" s="591" t="s">
        <v>78</v>
      </c>
      <c r="E86" s="592" t="s">
        <v>327</v>
      </c>
      <c r="F86" s="170"/>
      <c r="G86" s="846" t="s">
        <v>78</v>
      </c>
    </row>
    <row r="87" spans="1:7" s="109" customFormat="1" ht="70.5" customHeight="1" x14ac:dyDescent="0.2">
      <c r="A87" s="686"/>
      <c r="B87" s="583"/>
      <c r="C87" s="724" t="s">
        <v>887</v>
      </c>
      <c r="D87" s="725" t="s">
        <v>78</v>
      </c>
      <c r="E87" s="726" t="s">
        <v>327</v>
      </c>
      <c r="F87" s="727"/>
      <c r="G87" s="13" t="s">
        <v>78</v>
      </c>
    </row>
    <row r="88" spans="1:7" s="109" customFormat="1" ht="71" customHeight="1" x14ac:dyDescent="0.2">
      <c r="A88" s="688"/>
      <c r="B88" s="171"/>
      <c r="C88" s="724" t="s">
        <v>375</v>
      </c>
      <c r="D88" s="725" t="s">
        <v>78</v>
      </c>
      <c r="E88" s="726" t="s">
        <v>327</v>
      </c>
      <c r="F88" s="727"/>
      <c r="G88" s="13" t="s">
        <v>78</v>
      </c>
    </row>
    <row r="89" spans="1:7" s="109" customFormat="1" ht="30" customHeight="1" x14ac:dyDescent="0.2">
      <c r="A89" s="688"/>
      <c r="B89" s="171"/>
      <c r="C89" s="594" t="s">
        <v>373</v>
      </c>
      <c r="D89" s="595" t="s">
        <v>78</v>
      </c>
      <c r="E89" s="596" t="s">
        <v>327</v>
      </c>
      <c r="F89" s="597" t="s">
        <v>374</v>
      </c>
      <c r="G89" s="12" t="s">
        <v>78</v>
      </c>
    </row>
    <row r="90" spans="1:7" s="472" customFormat="1" ht="30" customHeight="1" x14ac:dyDescent="0.2">
      <c r="A90" s="689"/>
      <c r="B90" s="552"/>
      <c r="C90" s="598" t="s">
        <v>769</v>
      </c>
      <c r="D90" s="599" t="s">
        <v>78</v>
      </c>
      <c r="E90" s="600" t="s">
        <v>327</v>
      </c>
      <c r="F90" s="601"/>
      <c r="G90" s="11" t="s">
        <v>78</v>
      </c>
    </row>
    <row r="91" spans="1:7" s="124" customFormat="1" ht="30" customHeight="1" x14ac:dyDescent="0.2">
      <c r="A91" s="1249"/>
      <c r="B91" s="125" t="s">
        <v>172</v>
      </c>
      <c r="C91" s="22" t="s">
        <v>158</v>
      </c>
      <c r="D91" s="23" t="s">
        <v>98</v>
      </c>
      <c r="E91" s="24" t="s">
        <v>59</v>
      </c>
      <c r="F91" s="144" t="s">
        <v>164</v>
      </c>
      <c r="G91" s="10" t="s">
        <v>2</v>
      </c>
    </row>
    <row r="92" spans="1:7" s="124" customFormat="1" ht="56" customHeight="1" x14ac:dyDescent="0.2">
      <c r="A92" s="1250"/>
      <c r="B92" s="657"/>
      <c r="C92" s="25" t="s">
        <v>169</v>
      </c>
      <c r="D92" s="26" t="s">
        <v>98</v>
      </c>
      <c r="E92" s="27" t="s">
        <v>161</v>
      </c>
      <c r="F92" s="142" t="s">
        <v>171</v>
      </c>
      <c r="G92" s="652" t="s">
        <v>2</v>
      </c>
    </row>
    <row r="93" spans="1:7" s="124" customFormat="1" ht="56.5" customHeight="1" x14ac:dyDescent="0.2">
      <c r="A93" s="1251"/>
      <c r="B93" s="657"/>
      <c r="C93" s="36" t="s">
        <v>170</v>
      </c>
      <c r="D93" s="37" t="s">
        <v>2</v>
      </c>
      <c r="E93" s="38" t="s">
        <v>59</v>
      </c>
      <c r="F93" s="143"/>
      <c r="G93" s="654" t="s">
        <v>2</v>
      </c>
    </row>
    <row r="94" spans="1:7" ht="18" customHeight="1" x14ac:dyDescent="0.2">
      <c r="A94" s="1246"/>
      <c r="B94" s="1263" t="s">
        <v>69</v>
      </c>
      <c r="C94" s="25" t="s">
        <v>60</v>
      </c>
      <c r="D94" s="26" t="s">
        <v>2</v>
      </c>
      <c r="E94" s="27" t="s">
        <v>58</v>
      </c>
      <c r="F94" s="147"/>
      <c r="G94" s="1271" t="s">
        <v>2</v>
      </c>
    </row>
    <row r="95" spans="1:7" ht="18" customHeight="1" x14ac:dyDescent="0.2">
      <c r="A95" s="1247"/>
      <c r="B95" s="1264"/>
      <c r="C95" s="33" t="s">
        <v>61</v>
      </c>
      <c r="D95" s="34" t="s">
        <v>2</v>
      </c>
      <c r="E95" s="35" t="s">
        <v>57</v>
      </c>
      <c r="F95" s="142"/>
      <c r="G95" s="1272"/>
    </row>
    <row r="96" spans="1:7" ht="18" customHeight="1" x14ac:dyDescent="0.2">
      <c r="A96" s="1248"/>
      <c r="B96" s="126" t="s">
        <v>175</v>
      </c>
      <c r="C96" s="33" t="s">
        <v>173</v>
      </c>
      <c r="D96" s="34" t="s">
        <v>2</v>
      </c>
      <c r="E96" s="35" t="s">
        <v>174</v>
      </c>
      <c r="F96" s="148"/>
      <c r="G96" s="1273"/>
    </row>
    <row r="97" spans="1:7" ht="33.5" customHeight="1" x14ac:dyDescent="0.2">
      <c r="A97" s="650"/>
      <c r="B97" s="651" t="s">
        <v>798</v>
      </c>
      <c r="C97" s="19" t="s">
        <v>799</v>
      </c>
      <c r="D97" s="20" t="s">
        <v>2</v>
      </c>
      <c r="E97" s="21" t="s">
        <v>58</v>
      </c>
      <c r="F97" s="140"/>
      <c r="G97" s="654" t="s">
        <v>2</v>
      </c>
    </row>
    <row r="98" spans="1:7" ht="60" customHeight="1" x14ac:dyDescent="0.2">
      <c r="A98" s="650"/>
      <c r="B98" s="123"/>
      <c r="C98" s="25" t="s">
        <v>800</v>
      </c>
      <c r="D98" s="26" t="s">
        <v>2</v>
      </c>
      <c r="E98" s="27" t="s">
        <v>58</v>
      </c>
      <c r="F98" s="142"/>
      <c r="G98" s="652" t="s">
        <v>2</v>
      </c>
    </row>
    <row r="99" spans="1:7" ht="59.5" customHeight="1" x14ac:dyDescent="0.2">
      <c r="A99" s="717"/>
      <c r="B99" s="123"/>
      <c r="C99" s="25" t="s">
        <v>801</v>
      </c>
      <c r="D99" s="26" t="s">
        <v>2</v>
      </c>
      <c r="E99" s="27" t="s">
        <v>58</v>
      </c>
      <c r="F99" s="142"/>
      <c r="G99" s="846" t="s">
        <v>2</v>
      </c>
    </row>
    <row r="100" spans="1:7" ht="45" customHeight="1" x14ac:dyDescent="0.2">
      <c r="A100" s="836"/>
      <c r="B100" s="891"/>
      <c r="C100" s="843" t="s">
        <v>786</v>
      </c>
      <c r="D100" s="578" t="s">
        <v>2</v>
      </c>
      <c r="E100" s="579" t="s">
        <v>802</v>
      </c>
      <c r="F100" s="148" t="s">
        <v>785</v>
      </c>
      <c r="G100" s="848" t="s">
        <v>2</v>
      </c>
    </row>
    <row r="101" spans="1:7" ht="17.5" customHeight="1" x14ac:dyDescent="0.2">
      <c r="A101" s="650"/>
      <c r="B101" s="123"/>
      <c r="C101" s="25" t="s">
        <v>780</v>
      </c>
      <c r="D101" s="26" t="s">
        <v>2</v>
      </c>
      <c r="E101" s="27" t="s">
        <v>58</v>
      </c>
      <c r="F101" s="142"/>
      <c r="G101" s="652" t="s">
        <v>2</v>
      </c>
    </row>
    <row r="102" spans="1:7" ht="18.5" customHeight="1" x14ac:dyDescent="0.2">
      <c r="A102" s="650"/>
      <c r="B102" s="123"/>
      <c r="C102" s="25" t="s">
        <v>898</v>
      </c>
      <c r="D102" s="26" t="s">
        <v>2</v>
      </c>
      <c r="E102" s="27" t="s">
        <v>396</v>
      </c>
      <c r="F102" s="142"/>
      <c r="G102" s="652" t="s">
        <v>2</v>
      </c>
    </row>
    <row r="103" spans="1:7" ht="30" customHeight="1" x14ac:dyDescent="0.2">
      <c r="A103" s="650"/>
      <c r="B103" s="123"/>
      <c r="C103" s="657" t="s">
        <v>902</v>
      </c>
      <c r="D103" s="578" t="s">
        <v>2</v>
      </c>
      <c r="E103" s="579" t="s">
        <v>58</v>
      </c>
      <c r="F103" s="148"/>
      <c r="G103" s="652" t="s">
        <v>2</v>
      </c>
    </row>
    <row r="104" spans="1:7" ht="19.5" customHeight="1" x14ac:dyDescent="0.2">
      <c r="A104" s="650"/>
      <c r="B104" s="123"/>
      <c r="C104" s="25" t="s">
        <v>901</v>
      </c>
      <c r="D104" s="26"/>
      <c r="E104" s="27"/>
      <c r="F104" s="142"/>
      <c r="G104" s="652" t="s">
        <v>2</v>
      </c>
    </row>
    <row r="105" spans="1:7" ht="46" customHeight="1" x14ac:dyDescent="0.2">
      <c r="A105" s="650"/>
      <c r="B105" s="123"/>
      <c r="C105" s="25" t="s">
        <v>903</v>
      </c>
      <c r="D105" s="26"/>
      <c r="E105" s="27"/>
      <c r="F105" s="142"/>
      <c r="G105" s="652" t="s">
        <v>2</v>
      </c>
    </row>
    <row r="106" spans="1:7" ht="45" customHeight="1" x14ac:dyDescent="0.2">
      <c r="A106" s="650"/>
      <c r="B106" s="123"/>
      <c r="C106" s="25" t="s">
        <v>900</v>
      </c>
      <c r="D106" s="26"/>
      <c r="E106" s="27"/>
      <c r="F106" s="142"/>
      <c r="G106" s="652" t="s">
        <v>2</v>
      </c>
    </row>
    <row r="107" spans="1:7" ht="55.5" customHeight="1" x14ac:dyDescent="0.2">
      <c r="A107" s="650"/>
      <c r="B107" s="123"/>
      <c r="C107" s="657" t="s">
        <v>899</v>
      </c>
      <c r="D107" s="578"/>
      <c r="E107" s="579"/>
      <c r="F107" s="148"/>
      <c r="G107" s="652" t="s">
        <v>2</v>
      </c>
    </row>
    <row r="108" spans="1:7" ht="29" customHeight="1" x14ac:dyDescent="0.2">
      <c r="A108" s="650"/>
      <c r="B108" s="123"/>
      <c r="C108" s="25" t="s">
        <v>803</v>
      </c>
      <c r="D108" s="26" t="s">
        <v>2</v>
      </c>
      <c r="E108" s="27" t="s">
        <v>370</v>
      </c>
      <c r="F108" s="142"/>
      <c r="G108" s="652" t="s">
        <v>2</v>
      </c>
    </row>
    <row r="109" spans="1:7" ht="18" customHeight="1" x14ac:dyDescent="0.2">
      <c r="A109" s="156"/>
      <c r="B109" s="1253" t="s">
        <v>888</v>
      </c>
      <c r="C109" s="166" t="s">
        <v>393</v>
      </c>
      <c r="D109" s="23" t="s">
        <v>2</v>
      </c>
      <c r="E109" s="24" t="s">
        <v>58</v>
      </c>
      <c r="F109" s="144"/>
      <c r="G109" s="10" t="s">
        <v>2</v>
      </c>
    </row>
    <row r="110" spans="1:7" ht="45" customHeight="1" x14ac:dyDescent="0.2">
      <c r="A110" s="157"/>
      <c r="B110" s="1267"/>
      <c r="C110" s="602" t="s">
        <v>391</v>
      </c>
      <c r="D110" s="26" t="s">
        <v>2</v>
      </c>
      <c r="E110" s="27" t="s">
        <v>58</v>
      </c>
      <c r="F110" s="142"/>
      <c r="G110" s="652" t="s">
        <v>2</v>
      </c>
    </row>
    <row r="111" spans="1:7" ht="30" customHeight="1" x14ac:dyDescent="0.2">
      <c r="A111" s="157"/>
      <c r="B111" s="582"/>
      <c r="C111" s="603" t="s">
        <v>392</v>
      </c>
      <c r="D111" s="26" t="s">
        <v>2</v>
      </c>
      <c r="E111" s="27" t="s">
        <v>361</v>
      </c>
      <c r="F111" s="604" t="s">
        <v>350</v>
      </c>
      <c r="G111" s="1270" t="s">
        <v>2</v>
      </c>
    </row>
    <row r="112" spans="1:7" ht="30.5" customHeight="1" x14ac:dyDescent="0.2">
      <c r="A112" s="157"/>
      <c r="B112" s="582"/>
      <c r="C112" s="25" t="s">
        <v>351</v>
      </c>
      <c r="D112" s="26" t="s">
        <v>2</v>
      </c>
      <c r="E112" s="27" t="s">
        <v>58</v>
      </c>
      <c r="F112" s="604" t="s">
        <v>352</v>
      </c>
      <c r="G112" s="1270"/>
    </row>
    <row r="113" spans="1:7" ht="30.5" customHeight="1" x14ac:dyDescent="0.2">
      <c r="A113" s="157"/>
      <c r="B113" s="582"/>
      <c r="C113" s="25" t="s">
        <v>353</v>
      </c>
      <c r="D113" s="26" t="s">
        <v>2</v>
      </c>
      <c r="E113" s="27" t="s">
        <v>7</v>
      </c>
      <c r="F113" s="604" t="s">
        <v>359</v>
      </c>
      <c r="G113" s="720" t="s">
        <v>2</v>
      </c>
    </row>
    <row r="114" spans="1:7" ht="56" customHeight="1" x14ac:dyDescent="0.2">
      <c r="A114" s="157"/>
      <c r="B114" s="582"/>
      <c r="C114" s="605" t="s">
        <v>394</v>
      </c>
      <c r="D114" s="31" t="s">
        <v>2</v>
      </c>
      <c r="E114" s="32" t="s">
        <v>7</v>
      </c>
      <c r="F114" s="147"/>
      <c r="G114" s="13" t="s">
        <v>2</v>
      </c>
    </row>
    <row r="115" spans="1:7" ht="18" customHeight="1" x14ac:dyDescent="0.2">
      <c r="A115" s="157"/>
      <c r="B115" s="582"/>
      <c r="C115" s="25" t="s">
        <v>354</v>
      </c>
      <c r="D115" s="26" t="s">
        <v>2</v>
      </c>
      <c r="E115" s="27" t="s">
        <v>7</v>
      </c>
      <c r="F115" s="142"/>
      <c r="G115" s="846" t="s">
        <v>2</v>
      </c>
    </row>
    <row r="116" spans="1:7" ht="70.5" customHeight="1" x14ac:dyDescent="0.2">
      <c r="A116" s="156"/>
      <c r="B116" s="125"/>
      <c r="C116" s="577" t="s">
        <v>355</v>
      </c>
      <c r="D116" s="31" t="s">
        <v>2</v>
      </c>
      <c r="E116" s="32" t="s">
        <v>132</v>
      </c>
      <c r="F116" s="147"/>
      <c r="G116" s="13" t="s">
        <v>98</v>
      </c>
    </row>
    <row r="117" spans="1:7" ht="18" customHeight="1" x14ac:dyDescent="0.2">
      <c r="A117" s="157"/>
      <c r="B117" s="582"/>
      <c r="C117" s="606" t="s">
        <v>365</v>
      </c>
      <c r="D117" s="26" t="s">
        <v>2</v>
      </c>
      <c r="E117" s="27" t="s">
        <v>7</v>
      </c>
      <c r="F117" s="142"/>
      <c r="G117" s="652" t="s">
        <v>2</v>
      </c>
    </row>
    <row r="118" spans="1:7" ht="44.5" customHeight="1" x14ac:dyDescent="0.2">
      <c r="A118" s="157"/>
      <c r="B118" s="582"/>
      <c r="C118" s="25" t="s">
        <v>364</v>
      </c>
      <c r="D118" s="26" t="s">
        <v>2</v>
      </c>
      <c r="E118" s="27" t="s">
        <v>7</v>
      </c>
      <c r="F118" s="142" t="s">
        <v>356</v>
      </c>
      <c r="G118" s="652" t="s">
        <v>2</v>
      </c>
    </row>
    <row r="119" spans="1:7" s="87" customFormat="1" ht="31" customHeight="1" x14ac:dyDescent="0.2">
      <c r="A119" s="157"/>
      <c r="B119" s="582"/>
      <c r="C119" s="607" t="s">
        <v>366</v>
      </c>
      <c r="D119" s="608" t="s">
        <v>357</v>
      </c>
      <c r="E119" s="609" t="s">
        <v>358</v>
      </c>
      <c r="F119" s="610" t="s">
        <v>360</v>
      </c>
      <c r="G119" s="652" t="s">
        <v>2</v>
      </c>
    </row>
    <row r="120" spans="1:7" s="87" customFormat="1" ht="81.5" customHeight="1" x14ac:dyDescent="0.2">
      <c r="A120" s="157"/>
      <c r="B120" s="582"/>
      <c r="C120" s="607" t="s">
        <v>804</v>
      </c>
      <c r="D120" s="608" t="s">
        <v>2</v>
      </c>
      <c r="E120" s="609" t="s">
        <v>58</v>
      </c>
      <c r="F120" s="610"/>
      <c r="G120" s="652" t="s">
        <v>2</v>
      </c>
    </row>
    <row r="121" spans="1:7" s="87" customFormat="1" ht="18" customHeight="1" x14ac:dyDescent="0.2">
      <c r="A121" s="157"/>
      <c r="B121" s="582"/>
      <c r="C121" s="611" t="s">
        <v>395</v>
      </c>
      <c r="D121" s="608" t="s">
        <v>357</v>
      </c>
      <c r="E121" s="612" t="s">
        <v>396</v>
      </c>
      <c r="F121" s="613"/>
      <c r="G121" s="652" t="s">
        <v>2</v>
      </c>
    </row>
    <row r="122" spans="1:7" ht="30" customHeight="1" x14ac:dyDescent="0.2">
      <c r="A122" s="157"/>
      <c r="B122" s="582"/>
      <c r="C122" s="25" t="s">
        <v>368</v>
      </c>
      <c r="D122" s="26" t="s">
        <v>2</v>
      </c>
      <c r="E122" s="27" t="s">
        <v>367</v>
      </c>
      <c r="F122" s="142"/>
      <c r="G122" s="652" t="s">
        <v>2</v>
      </c>
    </row>
    <row r="123" spans="1:7" ht="45" customHeight="1" x14ac:dyDescent="0.2">
      <c r="A123" s="157"/>
      <c r="B123" s="582"/>
      <c r="C123" s="25" t="s">
        <v>369</v>
      </c>
      <c r="D123" s="26" t="s">
        <v>98</v>
      </c>
      <c r="E123" s="27" t="s">
        <v>58</v>
      </c>
      <c r="F123" s="142"/>
      <c r="G123" s="652" t="s">
        <v>2</v>
      </c>
    </row>
    <row r="124" spans="1:7" ht="45" customHeight="1" x14ac:dyDescent="0.2">
      <c r="A124" s="157"/>
      <c r="B124" s="582"/>
      <c r="C124" s="25" t="s">
        <v>362</v>
      </c>
      <c r="D124" s="26" t="s">
        <v>2</v>
      </c>
      <c r="E124" s="27" t="s">
        <v>132</v>
      </c>
      <c r="F124" s="142"/>
      <c r="G124" s="652" t="s">
        <v>2</v>
      </c>
    </row>
    <row r="125" spans="1:7" ht="30.5" customHeight="1" x14ac:dyDescent="0.2">
      <c r="A125" s="157"/>
      <c r="B125" s="582"/>
      <c r="C125" s="25" t="s">
        <v>363</v>
      </c>
      <c r="D125" s="26" t="s">
        <v>2</v>
      </c>
      <c r="E125" s="27" t="s">
        <v>58</v>
      </c>
      <c r="F125" s="142"/>
      <c r="G125" s="652" t="s">
        <v>2</v>
      </c>
    </row>
    <row r="126" spans="1:7" ht="18" customHeight="1" x14ac:dyDescent="0.2">
      <c r="A126" s="157"/>
      <c r="B126" s="582"/>
      <c r="C126" s="25" t="s">
        <v>12</v>
      </c>
      <c r="D126" s="26" t="s">
        <v>2</v>
      </c>
      <c r="E126" s="27" t="s">
        <v>58</v>
      </c>
      <c r="F126" s="142"/>
      <c r="G126" s="652" t="s">
        <v>2</v>
      </c>
    </row>
    <row r="127" spans="1:7" ht="18.5" customHeight="1" x14ac:dyDescent="0.2">
      <c r="A127" s="158"/>
      <c r="B127" s="614"/>
      <c r="C127" s="36" t="s">
        <v>13</v>
      </c>
      <c r="D127" s="37" t="s">
        <v>2</v>
      </c>
      <c r="E127" s="38" t="s">
        <v>14</v>
      </c>
      <c r="F127" s="143"/>
      <c r="G127" s="11" t="s">
        <v>338</v>
      </c>
    </row>
    <row r="128" spans="1:7" ht="43.5" customHeight="1" x14ac:dyDescent="0.2">
      <c r="A128" s="157"/>
      <c r="B128" s="582" t="s">
        <v>805</v>
      </c>
      <c r="C128" s="657" t="s">
        <v>904</v>
      </c>
      <c r="D128" s="578" t="s">
        <v>2</v>
      </c>
      <c r="E128" s="579" t="s">
        <v>802</v>
      </c>
      <c r="F128" s="148"/>
      <c r="G128" s="654" t="s">
        <v>2</v>
      </c>
    </row>
    <row r="129" spans="1:7" ht="46.5" customHeight="1" x14ac:dyDescent="0.2">
      <c r="A129" s="157"/>
      <c r="B129" s="582"/>
      <c r="C129" s="25" t="s">
        <v>953</v>
      </c>
      <c r="D129" s="26" t="s">
        <v>2</v>
      </c>
      <c r="E129" s="27" t="s">
        <v>905</v>
      </c>
      <c r="F129" s="142"/>
      <c r="G129" s="846" t="s">
        <v>2</v>
      </c>
    </row>
    <row r="130" spans="1:7" ht="45.5" customHeight="1" x14ac:dyDescent="0.2">
      <c r="A130" s="156"/>
      <c r="B130" s="125"/>
      <c r="C130" s="843" t="s">
        <v>906</v>
      </c>
      <c r="D130" s="578" t="s">
        <v>2</v>
      </c>
      <c r="E130" s="579" t="s">
        <v>905</v>
      </c>
      <c r="F130" s="148"/>
      <c r="G130" s="13" t="s">
        <v>2</v>
      </c>
    </row>
    <row r="131" spans="1:7" ht="18.5" customHeight="1" x14ac:dyDescent="0.2">
      <c r="A131" s="157"/>
      <c r="B131" s="582"/>
      <c r="C131" s="25" t="s">
        <v>907</v>
      </c>
      <c r="D131" s="26" t="s">
        <v>2</v>
      </c>
      <c r="E131" s="27" t="s">
        <v>802</v>
      </c>
      <c r="F131" s="142"/>
      <c r="G131" s="652" t="s">
        <v>2</v>
      </c>
    </row>
    <row r="132" spans="1:7" ht="31" customHeight="1" x14ac:dyDescent="0.2">
      <c r="A132" s="157"/>
      <c r="B132" s="582"/>
      <c r="C132" s="25" t="s">
        <v>908</v>
      </c>
      <c r="D132" s="26" t="s">
        <v>2</v>
      </c>
      <c r="E132" s="27" t="s">
        <v>905</v>
      </c>
      <c r="F132" s="142"/>
      <c r="G132" s="652"/>
    </row>
    <row r="133" spans="1:7" ht="18" customHeight="1" x14ac:dyDescent="0.2">
      <c r="A133" s="157"/>
      <c r="B133" s="582"/>
      <c r="C133" s="657" t="s">
        <v>909</v>
      </c>
      <c r="D133" s="31"/>
      <c r="E133" s="32"/>
      <c r="F133" s="148"/>
      <c r="G133" s="652" t="s">
        <v>2</v>
      </c>
    </row>
    <row r="134" spans="1:7" ht="18" customHeight="1" x14ac:dyDescent="0.2">
      <c r="A134" s="157"/>
      <c r="B134" s="582"/>
      <c r="C134" s="25" t="s">
        <v>910</v>
      </c>
      <c r="D134" s="26"/>
      <c r="E134" s="27"/>
      <c r="F134" s="142"/>
      <c r="G134" s="652" t="s">
        <v>2</v>
      </c>
    </row>
    <row r="135" spans="1:7" ht="18" customHeight="1" x14ac:dyDescent="0.2">
      <c r="A135" s="157"/>
      <c r="B135" s="582"/>
      <c r="C135" s="657" t="s">
        <v>911</v>
      </c>
      <c r="D135" s="34"/>
      <c r="E135" s="35"/>
      <c r="F135" s="148"/>
      <c r="G135" s="12" t="s">
        <v>2</v>
      </c>
    </row>
    <row r="136" spans="1:7" ht="18" customHeight="1" x14ac:dyDescent="0.2">
      <c r="A136" s="157"/>
      <c r="B136" s="582"/>
      <c r="C136" s="25" t="s">
        <v>912</v>
      </c>
      <c r="D136" s="26"/>
      <c r="E136" s="27"/>
      <c r="F136" s="142"/>
      <c r="G136" s="652"/>
    </row>
    <row r="137" spans="1:7" ht="18" customHeight="1" x14ac:dyDescent="0.2">
      <c r="A137" s="157"/>
      <c r="B137" s="582"/>
      <c r="C137" s="25" t="s">
        <v>913</v>
      </c>
      <c r="D137" s="26"/>
      <c r="E137" s="27"/>
      <c r="F137" s="142"/>
      <c r="G137" s="652" t="s">
        <v>2</v>
      </c>
    </row>
    <row r="138" spans="1:7" ht="19.5" customHeight="1" x14ac:dyDescent="0.2">
      <c r="A138" s="157"/>
      <c r="B138" s="582"/>
      <c r="C138" s="657" t="s">
        <v>914</v>
      </c>
      <c r="D138" s="578"/>
      <c r="E138" s="579"/>
      <c r="F138" s="148"/>
      <c r="G138" s="652" t="s">
        <v>2</v>
      </c>
    </row>
    <row r="139" spans="1:7" ht="45.5" customHeight="1" x14ac:dyDescent="0.2">
      <c r="A139" s="157"/>
      <c r="B139" s="582"/>
      <c r="C139" s="25" t="s">
        <v>915</v>
      </c>
      <c r="D139" s="26"/>
      <c r="E139" s="27"/>
      <c r="F139" s="142"/>
      <c r="G139" s="652" t="s">
        <v>2</v>
      </c>
    </row>
    <row r="140" spans="1:7" ht="18" customHeight="1" x14ac:dyDescent="0.2">
      <c r="A140" s="157"/>
      <c r="B140" s="582"/>
      <c r="C140" s="657" t="s">
        <v>916</v>
      </c>
      <c r="D140" s="578"/>
      <c r="E140" s="579"/>
      <c r="F140" s="148"/>
      <c r="G140" s="12" t="s">
        <v>2</v>
      </c>
    </row>
    <row r="141" spans="1:7" ht="18" customHeight="1" x14ac:dyDescent="0.2">
      <c r="A141" s="157"/>
      <c r="B141" s="582"/>
      <c r="C141" s="25" t="s">
        <v>917</v>
      </c>
      <c r="D141" s="26"/>
      <c r="E141" s="27"/>
      <c r="F141" s="142"/>
      <c r="G141" s="12" t="s">
        <v>2</v>
      </c>
    </row>
    <row r="142" spans="1:7" ht="19.5" customHeight="1" x14ac:dyDescent="0.2">
      <c r="A142" s="157"/>
      <c r="B142" s="582"/>
      <c r="C142" s="25" t="s">
        <v>918</v>
      </c>
      <c r="D142" s="26" t="s">
        <v>2</v>
      </c>
      <c r="E142" s="27" t="s">
        <v>802</v>
      </c>
      <c r="F142" s="142"/>
      <c r="G142" s="652" t="s">
        <v>2</v>
      </c>
    </row>
    <row r="143" spans="1:7" ht="31.5" customHeight="1" x14ac:dyDescent="0.2">
      <c r="A143" s="157"/>
      <c r="B143" s="582"/>
      <c r="C143" s="25" t="s">
        <v>919</v>
      </c>
      <c r="D143" s="26" t="s">
        <v>2</v>
      </c>
      <c r="E143" s="27" t="s">
        <v>802</v>
      </c>
      <c r="F143" s="142"/>
      <c r="G143" s="652" t="s">
        <v>2</v>
      </c>
    </row>
    <row r="144" spans="1:7" ht="56" customHeight="1" x14ac:dyDescent="0.2">
      <c r="A144" s="157"/>
      <c r="B144" s="582"/>
      <c r="C144" s="25" t="s">
        <v>920</v>
      </c>
      <c r="D144" s="26" t="s">
        <v>2</v>
      </c>
      <c r="E144" s="27" t="s">
        <v>921</v>
      </c>
      <c r="F144" s="142"/>
      <c r="G144" s="720" t="s">
        <v>2</v>
      </c>
    </row>
    <row r="145" spans="1:7" ht="45" customHeight="1" x14ac:dyDescent="0.2">
      <c r="A145" s="157"/>
      <c r="B145" s="582"/>
      <c r="C145" s="577" t="s">
        <v>922</v>
      </c>
      <c r="D145" s="31" t="s">
        <v>2</v>
      </c>
      <c r="E145" s="32" t="s">
        <v>921</v>
      </c>
      <c r="F145" s="147"/>
      <c r="G145" s="13" t="s">
        <v>2</v>
      </c>
    </row>
    <row r="146" spans="1:7" ht="82" customHeight="1" x14ac:dyDescent="0.2">
      <c r="A146" s="157"/>
      <c r="B146" s="582"/>
      <c r="C146" s="25" t="s">
        <v>923</v>
      </c>
      <c r="D146" s="26" t="s">
        <v>2</v>
      </c>
      <c r="E146" s="27" t="s">
        <v>924</v>
      </c>
      <c r="F146" s="142"/>
      <c r="G146" s="846" t="s">
        <v>2</v>
      </c>
    </row>
    <row r="147" spans="1:7" ht="56.5" customHeight="1" x14ac:dyDescent="0.2">
      <c r="A147" s="156"/>
      <c r="B147" s="125" t="s">
        <v>806</v>
      </c>
      <c r="C147" s="577" t="s">
        <v>925</v>
      </c>
      <c r="D147" s="31" t="s">
        <v>2</v>
      </c>
      <c r="E147" s="32" t="s">
        <v>802</v>
      </c>
      <c r="F147" s="147"/>
      <c r="G147" s="13" t="s">
        <v>2</v>
      </c>
    </row>
    <row r="148" spans="1:7" ht="19.5" customHeight="1" x14ac:dyDescent="0.2">
      <c r="A148" s="157"/>
      <c r="B148" s="582"/>
      <c r="C148" s="657" t="s">
        <v>918</v>
      </c>
      <c r="D148" s="578" t="s">
        <v>2</v>
      </c>
      <c r="E148" s="579" t="s">
        <v>802</v>
      </c>
      <c r="F148" s="148"/>
      <c r="G148" s="654" t="s">
        <v>2</v>
      </c>
    </row>
    <row r="149" spans="1:7" ht="26.25" customHeight="1" x14ac:dyDescent="0.2">
      <c r="A149" s="157"/>
      <c r="B149" s="582"/>
      <c r="C149" s="25" t="s">
        <v>919</v>
      </c>
      <c r="D149" s="26" t="s">
        <v>2</v>
      </c>
      <c r="E149" s="27" t="s">
        <v>802</v>
      </c>
      <c r="F149" s="142"/>
      <c r="G149" s="652" t="s">
        <v>2</v>
      </c>
    </row>
    <row r="150" spans="1:7" ht="18" customHeight="1" x14ac:dyDescent="0.2">
      <c r="A150" s="157"/>
      <c r="B150" s="582"/>
      <c r="C150" s="657" t="s">
        <v>907</v>
      </c>
      <c r="D150" s="578" t="s">
        <v>2</v>
      </c>
      <c r="E150" s="579" t="s">
        <v>802</v>
      </c>
      <c r="F150" s="148"/>
      <c r="G150" s="652" t="s">
        <v>2</v>
      </c>
    </row>
    <row r="151" spans="1:7" ht="18" customHeight="1" x14ac:dyDescent="0.2">
      <c r="A151" s="157"/>
      <c r="B151" s="582"/>
      <c r="C151" s="25" t="s">
        <v>926</v>
      </c>
      <c r="D151" s="26"/>
      <c r="E151" s="27"/>
      <c r="F151" s="142"/>
      <c r="G151" s="652" t="s">
        <v>2</v>
      </c>
    </row>
    <row r="152" spans="1:7" ht="55.5" customHeight="1" x14ac:dyDescent="0.2">
      <c r="A152" s="157"/>
      <c r="B152" s="582"/>
      <c r="C152" s="657" t="s">
        <v>927</v>
      </c>
      <c r="D152" s="578" t="s">
        <v>2</v>
      </c>
      <c r="E152" s="579" t="s">
        <v>905</v>
      </c>
      <c r="F152" s="148"/>
      <c r="G152" s="12"/>
    </row>
    <row r="153" spans="1:7" ht="45" customHeight="1" x14ac:dyDescent="0.2">
      <c r="A153" s="157"/>
      <c r="B153" s="582"/>
      <c r="C153" s="25" t="s">
        <v>928</v>
      </c>
      <c r="D153" s="26" t="s">
        <v>2</v>
      </c>
      <c r="E153" s="27" t="s">
        <v>905</v>
      </c>
      <c r="F153" s="142"/>
      <c r="G153" s="652"/>
    </row>
    <row r="154" spans="1:7" ht="17.5" customHeight="1" x14ac:dyDescent="0.2">
      <c r="A154" s="157"/>
      <c r="B154" s="582"/>
      <c r="C154" s="657" t="s">
        <v>929</v>
      </c>
      <c r="D154" s="578"/>
      <c r="E154" s="579"/>
      <c r="F154" s="148"/>
      <c r="G154" s="13" t="s">
        <v>2</v>
      </c>
    </row>
    <row r="155" spans="1:7" ht="56.5" customHeight="1" x14ac:dyDescent="0.2">
      <c r="A155" s="157"/>
      <c r="B155" s="582"/>
      <c r="C155" s="25" t="s">
        <v>930</v>
      </c>
      <c r="D155" s="26" t="s">
        <v>2</v>
      </c>
      <c r="E155" s="27" t="s">
        <v>931</v>
      </c>
      <c r="F155" s="142"/>
      <c r="G155" s="652" t="s">
        <v>2</v>
      </c>
    </row>
    <row r="156" spans="1:7" ht="46.5" customHeight="1" x14ac:dyDescent="0.2">
      <c r="A156" s="157"/>
      <c r="B156" s="582"/>
      <c r="C156" s="657" t="s">
        <v>932</v>
      </c>
      <c r="D156" s="578" t="s">
        <v>2</v>
      </c>
      <c r="E156" s="579" t="s">
        <v>931</v>
      </c>
      <c r="F156" s="148"/>
      <c r="G156" s="12" t="s">
        <v>2</v>
      </c>
    </row>
    <row r="157" spans="1:7" ht="19" customHeight="1" x14ac:dyDescent="0.2">
      <c r="A157" s="157"/>
      <c r="B157" s="582"/>
      <c r="C157" s="25" t="s">
        <v>933</v>
      </c>
      <c r="D157" s="26"/>
      <c r="E157" s="27"/>
      <c r="F157" s="142"/>
      <c r="G157" s="720" t="s">
        <v>2</v>
      </c>
    </row>
    <row r="158" spans="1:7" ht="56.5" customHeight="1" x14ac:dyDescent="0.2">
      <c r="A158" s="157"/>
      <c r="B158" s="582"/>
      <c r="C158" s="577" t="s">
        <v>934</v>
      </c>
      <c r="D158" s="31" t="s">
        <v>2</v>
      </c>
      <c r="E158" s="32" t="s">
        <v>802</v>
      </c>
      <c r="F158" s="147"/>
      <c r="G158" s="13" t="s">
        <v>2</v>
      </c>
    </row>
    <row r="159" spans="1:7" ht="45" customHeight="1" x14ac:dyDescent="0.2">
      <c r="A159" s="157"/>
      <c r="B159" s="582"/>
      <c r="C159" s="577" t="s">
        <v>935</v>
      </c>
      <c r="D159" s="31" t="s">
        <v>2</v>
      </c>
      <c r="E159" s="32" t="s">
        <v>802</v>
      </c>
      <c r="F159" s="147"/>
      <c r="G159" s="13" t="s">
        <v>2</v>
      </c>
    </row>
    <row r="160" spans="1:7" ht="81.5" customHeight="1" x14ac:dyDescent="0.2">
      <c r="A160" s="158"/>
      <c r="B160" s="614"/>
      <c r="C160" s="28" t="s">
        <v>923</v>
      </c>
      <c r="D160" s="29" t="s">
        <v>2</v>
      </c>
      <c r="E160" s="30" t="s">
        <v>924</v>
      </c>
      <c r="F160" s="145"/>
      <c r="G160" s="655" t="s">
        <v>2</v>
      </c>
    </row>
    <row r="161" spans="1:7" ht="31" customHeight="1" x14ac:dyDescent="0.2">
      <c r="A161" s="650"/>
      <c r="B161" s="651" t="s">
        <v>807</v>
      </c>
      <c r="C161" s="19" t="s">
        <v>15</v>
      </c>
      <c r="D161" s="578" t="s">
        <v>2</v>
      </c>
      <c r="E161" s="579" t="s">
        <v>9</v>
      </c>
      <c r="F161" s="148"/>
      <c r="G161" s="654" t="s">
        <v>2</v>
      </c>
    </row>
    <row r="162" spans="1:7" ht="30" customHeight="1" x14ac:dyDescent="0.2">
      <c r="A162" s="650"/>
      <c r="B162" s="651"/>
      <c r="C162" s="25" t="s">
        <v>944</v>
      </c>
      <c r="D162" s="26"/>
      <c r="E162" s="27"/>
      <c r="F162" s="142"/>
      <c r="G162" s="652"/>
    </row>
    <row r="163" spans="1:7" ht="30.5" customHeight="1" x14ac:dyDescent="0.2">
      <c r="A163" s="650"/>
      <c r="B163" s="651"/>
      <c r="C163" s="25" t="s">
        <v>936</v>
      </c>
      <c r="D163" s="26" t="s">
        <v>939</v>
      </c>
      <c r="E163" s="27" t="s">
        <v>940</v>
      </c>
      <c r="F163" s="142"/>
      <c r="G163" s="652" t="s">
        <v>2</v>
      </c>
    </row>
    <row r="164" spans="1:7" ht="68.5" customHeight="1" x14ac:dyDescent="0.2">
      <c r="A164" s="650"/>
      <c r="B164" s="651"/>
      <c r="C164" s="25" t="s">
        <v>937</v>
      </c>
      <c r="D164" s="26" t="s">
        <v>939</v>
      </c>
      <c r="E164" s="27" t="s">
        <v>940</v>
      </c>
      <c r="F164" s="142" t="s">
        <v>941</v>
      </c>
      <c r="G164" s="652" t="s">
        <v>2</v>
      </c>
    </row>
    <row r="165" spans="1:7" ht="18.5" customHeight="1" x14ac:dyDescent="0.2">
      <c r="A165" s="650"/>
      <c r="B165" s="651"/>
      <c r="C165" s="25" t="s">
        <v>938</v>
      </c>
      <c r="D165" s="26" t="s">
        <v>939</v>
      </c>
      <c r="E165" s="27" t="s">
        <v>940</v>
      </c>
      <c r="F165" s="142"/>
      <c r="G165" s="652" t="s">
        <v>2</v>
      </c>
    </row>
    <row r="166" spans="1:7" ht="17.5" customHeight="1" x14ac:dyDescent="0.2">
      <c r="A166" s="650"/>
      <c r="B166" s="651"/>
      <c r="C166" s="25" t="s">
        <v>942</v>
      </c>
      <c r="D166" s="26" t="s">
        <v>939</v>
      </c>
      <c r="E166" s="27" t="s">
        <v>943</v>
      </c>
      <c r="F166" s="142"/>
      <c r="G166" s="652" t="s">
        <v>2</v>
      </c>
    </row>
    <row r="167" spans="1:7" ht="31" customHeight="1" x14ac:dyDescent="0.2">
      <c r="A167" s="650"/>
      <c r="B167" s="651"/>
      <c r="C167" s="25" t="s">
        <v>808</v>
      </c>
      <c r="D167" s="26" t="s">
        <v>2</v>
      </c>
      <c r="E167" s="27" t="s">
        <v>7</v>
      </c>
      <c r="F167" s="142" t="s">
        <v>99</v>
      </c>
      <c r="G167" s="652" t="s">
        <v>2</v>
      </c>
    </row>
    <row r="168" spans="1:7" ht="30" customHeight="1" x14ac:dyDescent="0.2">
      <c r="A168" s="650"/>
      <c r="B168" s="651"/>
      <c r="C168" s="657" t="s">
        <v>17</v>
      </c>
      <c r="D168" s="578" t="s">
        <v>2</v>
      </c>
      <c r="E168" s="579" t="s">
        <v>7</v>
      </c>
      <c r="F168" s="148" t="s">
        <v>99</v>
      </c>
      <c r="G168" s="12" t="s">
        <v>2</v>
      </c>
    </row>
    <row r="169" spans="1:7" ht="30" customHeight="1" x14ac:dyDescent="0.2">
      <c r="A169" s="717"/>
      <c r="B169" s="722"/>
      <c r="C169" s="25" t="s">
        <v>946</v>
      </c>
      <c r="D169" s="26" t="s">
        <v>2</v>
      </c>
      <c r="E169" s="27" t="s">
        <v>905</v>
      </c>
      <c r="F169" s="142"/>
      <c r="G169" s="720" t="s">
        <v>2</v>
      </c>
    </row>
    <row r="170" spans="1:7" ht="45.5" customHeight="1" x14ac:dyDescent="0.2">
      <c r="A170" s="717"/>
      <c r="B170" s="722"/>
      <c r="C170" s="577" t="s">
        <v>947</v>
      </c>
      <c r="D170" s="31" t="s">
        <v>2</v>
      </c>
      <c r="E170" s="32" t="s">
        <v>11</v>
      </c>
      <c r="F170" s="147" t="s">
        <v>809</v>
      </c>
      <c r="G170" s="13" t="s">
        <v>2</v>
      </c>
    </row>
    <row r="171" spans="1:7" ht="18.75" customHeight="1" x14ac:dyDescent="0.2">
      <c r="A171" s="650"/>
      <c r="B171" s="651"/>
      <c r="C171" s="25" t="s">
        <v>945</v>
      </c>
      <c r="D171" s="26" t="s">
        <v>2</v>
      </c>
      <c r="E171" s="27" t="s">
        <v>943</v>
      </c>
      <c r="F171" s="142"/>
      <c r="G171" s="652" t="s">
        <v>2</v>
      </c>
    </row>
    <row r="172" spans="1:7" ht="19" customHeight="1" x14ac:dyDescent="0.2">
      <c r="A172" s="650"/>
      <c r="B172" s="651"/>
      <c r="C172" s="657" t="s">
        <v>12</v>
      </c>
      <c r="D172" s="578" t="s">
        <v>2</v>
      </c>
      <c r="E172" s="579" t="s">
        <v>58</v>
      </c>
      <c r="F172" s="148"/>
      <c r="G172" s="654" t="s">
        <v>2</v>
      </c>
    </row>
    <row r="173" spans="1:7" ht="71" customHeight="1" x14ac:dyDescent="0.2">
      <c r="A173" s="650"/>
      <c r="B173" s="651"/>
      <c r="C173" s="25" t="s">
        <v>948</v>
      </c>
      <c r="D173" s="26" t="s">
        <v>939</v>
      </c>
      <c r="E173" s="27" t="s">
        <v>924</v>
      </c>
      <c r="F173" s="142"/>
      <c r="G173" s="652" t="s">
        <v>2</v>
      </c>
    </row>
    <row r="174" spans="1:7" ht="31.5" customHeight="1" x14ac:dyDescent="0.2">
      <c r="A174" s="650"/>
      <c r="B174" s="651"/>
      <c r="C174" s="25" t="s">
        <v>949</v>
      </c>
      <c r="D174" s="26"/>
      <c r="E174" s="27"/>
      <c r="F174" s="142"/>
      <c r="G174" s="652"/>
    </row>
    <row r="175" spans="1:7" ht="30" customHeight="1" x14ac:dyDescent="0.2">
      <c r="A175" s="650"/>
      <c r="B175" s="651"/>
      <c r="C175" s="25" t="s">
        <v>950</v>
      </c>
      <c r="D175" s="26"/>
      <c r="E175" s="27"/>
      <c r="F175" s="142"/>
      <c r="G175" s="652"/>
    </row>
    <row r="176" spans="1:7" ht="18.75" customHeight="1" x14ac:dyDescent="0.2">
      <c r="A176" s="650"/>
      <c r="B176" s="651"/>
      <c r="C176" s="25" t="s">
        <v>13</v>
      </c>
      <c r="D176" s="26" t="s">
        <v>2</v>
      </c>
      <c r="E176" s="27" t="s">
        <v>14</v>
      </c>
      <c r="F176" s="142"/>
      <c r="G176" s="652" t="s">
        <v>2</v>
      </c>
    </row>
    <row r="177" spans="1:7" ht="32" customHeight="1" x14ac:dyDescent="0.2">
      <c r="A177" s="648"/>
      <c r="B177" s="645" t="s">
        <v>869</v>
      </c>
      <c r="C177" s="19" t="s">
        <v>951</v>
      </c>
      <c r="D177" s="20" t="s">
        <v>2</v>
      </c>
      <c r="E177" s="21" t="s">
        <v>940</v>
      </c>
      <c r="F177" s="140"/>
      <c r="G177" s="653" t="s">
        <v>2</v>
      </c>
    </row>
    <row r="178" spans="1:7" ht="70" customHeight="1" x14ac:dyDescent="0.2">
      <c r="A178" s="650"/>
      <c r="B178" s="651"/>
      <c r="C178" s="25" t="s">
        <v>952</v>
      </c>
      <c r="D178" s="26" t="s">
        <v>2</v>
      </c>
      <c r="E178" s="27" t="s">
        <v>58</v>
      </c>
      <c r="F178" s="142"/>
      <c r="G178" s="652" t="s">
        <v>2</v>
      </c>
    </row>
    <row r="179" spans="1:7" ht="46" customHeight="1" x14ac:dyDescent="0.2">
      <c r="A179" s="650"/>
      <c r="B179" s="651"/>
      <c r="C179" s="33" t="s">
        <v>786</v>
      </c>
      <c r="D179" s="34" t="s">
        <v>2</v>
      </c>
      <c r="E179" s="35" t="s">
        <v>802</v>
      </c>
      <c r="F179" s="581" t="s">
        <v>785</v>
      </c>
      <c r="G179" s="12" t="s">
        <v>2</v>
      </c>
    </row>
    <row r="180" spans="1:7" ht="56" customHeight="1" x14ac:dyDescent="0.2">
      <c r="A180" s="156"/>
      <c r="B180" s="125" t="s">
        <v>812</v>
      </c>
      <c r="C180" s="19" t="s">
        <v>870</v>
      </c>
      <c r="D180" s="20" t="s">
        <v>2</v>
      </c>
      <c r="E180" s="21" t="s">
        <v>58</v>
      </c>
      <c r="F180" s="140" t="s">
        <v>810</v>
      </c>
      <c r="G180" s="653" t="s">
        <v>2</v>
      </c>
    </row>
    <row r="181" spans="1:7" ht="45" customHeight="1" x14ac:dyDescent="0.2">
      <c r="A181" s="157"/>
      <c r="B181" s="657"/>
      <c r="C181" s="25" t="s">
        <v>811</v>
      </c>
      <c r="D181" s="26" t="s">
        <v>2</v>
      </c>
      <c r="E181" s="27" t="s">
        <v>58</v>
      </c>
      <c r="F181" s="142"/>
      <c r="G181" s="652" t="s">
        <v>2</v>
      </c>
    </row>
    <row r="182" spans="1:7" ht="45" customHeight="1" x14ac:dyDescent="0.2">
      <c r="A182" s="158"/>
      <c r="B182" s="28"/>
      <c r="C182" s="36" t="s">
        <v>786</v>
      </c>
      <c r="D182" s="37" t="s">
        <v>2</v>
      </c>
      <c r="E182" s="38" t="s">
        <v>802</v>
      </c>
      <c r="F182" s="143" t="s">
        <v>785</v>
      </c>
      <c r="G182" s="11" t="s">
        <v>2</v>
      </c>
    </row>
    <row r="183" spans="1:7" ht="30" customHeight="1" x14ac:dyDescent="0.2">
      <c r="A183" s="710"/>
      <c r="B183" s="711" t="s">
        <v>176</v>
      </c>
      <c r="C183" s="712" t="s">
        <v>77</v>
      </c>
      <c r="D183" s="713" t="s">
        <v>133</v>
      </c>
      <c r="E183" s="714" t="s">
        <v>134</v>
      </c>
      <c r="F183" s="715"/>
      <c r="G183" s="703" t="s">
        <v>133</v>
      </c>
    </row>
    <row r="184" spans="1:7" ht="30.5" customHeight="1" x14ac:dyDescent="0.2">
      <c r="A184" s="82"/>
      <c r="B184" s="42" t="s">
        <v>178</v>
      </c>
      <c r="C184" s="39" t="s">
        <v>177</v>
      </c>
      <c r="D184" s="40" t="s">
        <v>332</v>
      </c>
      <c r="E184" s="41" t="s">
        <v>100</v>
      </c>
      <c r="F184" s="149" t="s">
        <v>186</v>
      </c>
      <c r="G184" s="83" t="s">
        <v>93</v>
      </c>
    </row>
    <row r="185" spans="1:7" ht="32" customHeight="1" x14ac:dyDescent="0.2">
      <c r="A185" s="473"/>
      <c r="B185" s="615" t="s">
        <v>789</v>
      </c>
      <c r="C185" s="616" t="s">
        <v>793</v>
      </c>
      <c r="D185" s="617" t="s">
        <v>2</v>
      </c>
      <c r="E185" s="618" t="s">
        <v>58</v>
      </c>
      <c r="F185" s="480"/>
      <c r="G185" s="10" t="s">
        <v>2</v>
      </c>
    </row>
    <row r="186" spans="1:7" ht="31.5" customHeight="1" x14ac:dyDescent="0.2">
      <c r="A186" s="474"/>
      <c r="B186" s="619"/>
      <c r="C186" s="620" t="s">
        <v>790</v>
      </c>
      <c r="D186" s="621"/>
      <c r="E186" s="622"/>
      <c r="F186" s="477"/>
      <c r="G186" s="654"/>
    </row>
    <row r="187" spans="1:7" ht="17.5" customHeight="1" x14ac:dyDescent="0.2">
      <c r="A187" s="474"/>
      <c r="B187" s="619"/>
      <c r="C187" s="623" t="s">
        <v>791</v>
      </c>
      <c r="D187" s="624" t="s">
        <v>2</v>
      </c>
      <c r="E187" s="625" t="s">
        <v>792</v>
      </c>
      <c r="F187" s="476"/>
      <c r="G187" s="652" t="s">
        <v>2</v>
      </c>
    </row>
    <row r="188" spans="1:7" ht="18.75" customHeight="1" x14ac:dyDescent="0.2">
      <c r="A188" s="474"/>
      <c r="B188" s="619"/>
      <c r="C188" s="620" t="s">
        <v>378</v>
      </c>
      <c r="D188" s="621"/>
      <c r="E188" s="622"/>
      <c r="F188" s="477"/>
      <c r="G188" s="654"/>
    </row>
    <row r="189" spans="1:7" ht="71.5" customHeight="1" x14ac:dyDescent="0.2">
      <c r="A189" s="474"/>
      <c r="B189" s="619"/>
      <c r="C189" s="623" t="s">
        <v>794</v>
      </c>
      <c r="D189" s="624" t="s">
        <v>2</v>
      </c>
      <c r="E189" s="625" t="s">
        <v>58</v>
      </c>
      <c r="F189" s="476"/>
      <c r="G189" s="846" t="s">
        <v>2</v>
      </c>
    </row>
    <row r="190" spans="1:7" ht="56.5" customHeight="1" x14ac:dyDescent="0.2">
      <c r="A190" s="473"/>
      <c r="B190" s="615"/>
      <c r="C190" s="620" t="s">
        <v>796</v>
      </c>
      <c r="D190" s="621" t="s">
        <v>2</v>
      </c>
      <c r="E190" s="622" t="s">
        <v>58</v>
      </c>
      <c r="F190" s="477"/>
      <c r="G190" s="848" t="s">
        <v>2</v>
      </c>
    </row>
    <row r="191" spans="1:7" ht="46" customHeight="1" x14ac:dyDescent="0.2">
      <c r="A191" s="474"/>
      <c r="B191" s="619"/>
      <c r="C191" s="1257" t="s">
        <v>797</v>
      </c>
      <c r="D191" s="624"/>
      <c r="E191" s="625"/>
      <c r="F191" s="476"/>
      <c r="G191" s="12"/>
    </row>
    <row r="192" spans="1:7" ht="18.75" customHeight="1" x14ac:dyDescent="0.2">
      <c r="A192" s="474"/>
      <c r="B192" s="619"/>
      <c r="C192" s="1258"/>
      <c r="D192" s="621"/>
      <c r="E192" s="622"/>
      <c r="F192" s="477"/>
      <c r="G192" s="723"/>
    </row>
    <row r="193" spans="1:7" ht="18.75" customHeight="1" x14ac:dyDescent="0.2">
      <c r="A193" s="474"/>
      <c r="B193" s="619"/>
      <c r="C193" s="1258"/>
      <c r="D193" s="624"/>
      <c r="E193" s="625"/>
      <c r="F193" s="476"/>
      <c r="G193" s="723"/>
    </row>
    <row r="194" spans="1:7" ht="30" customHeight="1" x14ac:dyDescent="0.2">
      <c r="A194" s="474"/>
      <c r="B194" s="619"/>
      <c r="C194" s="1258"/>
      <c r="D194" s="621"/>
      <c r="E194" s="622"/>
      <c r="F194" s="477"/>
      <c r="G194" s="723"/>
    </row>
    <row r="195" spans="1:7" ht="45" customHeight="1" x14ac:dyDescent="0.2">
      <c r="A195" s="474"/>
      <c r="B195" s="619"/>
      <c r="C195" s="1258"/>
      <c r="D195" s="624"/>
      <c r="E195" s="625"/>
      <c r="F195" s="476"/>
      <c r="G195" s="723"/>
    </row>
    <row r="196" spans="1:7" ht="18" customHeight="1" x14ac:dyDescent="0.2">
      <c r="A196" s="474"/>
      <c r="B196" s="619"/>
      <c r="C196" s="1259"/>
      <c r="D196" s="621"/>
      <c r="E196" s="622"/>
      <c r="F196" s="477"/>
      <c r="G196" s="654"/>
    </row>
    <row r="197" spans="1:7" ht="30.5" customHeight="1" x14ac:dyDescent="0.2">
      <c r="A197" s="82"/>
      <c r="B197" s="883" t="s">
        <v>795</v>
      </c>
      <c r="C197" s="39" t="s">
        <v>813</v>
      </c>
      <c r="D197" s="40" t="s">
        <v>2</v>
      </c>
      <c r="E197" s="41" t="s">
        <v>58</v>
      </c>
      <c r="F197" s="149"/>
      <c r="G197" s="83" t="s">
        <v>2</v>
      </c>
    </row>
    <row r="198" spans="1:7" ht="45.5" customHeight="1" x14ac:dyDescent="0.2">
      <c r="A198" s="208"/>
      <c r="B198" s="626" t="s">
        <v>787</v>
      </c>
      <c r="C198" s="616" t="s">
        <v>379</v>
      </c>
      <c r="D198" s="617"/>
      <c r="E198" s="618"/>
      <c r="F198" s="480"/>
      <c r="G198" s="10"/>
    </row>
    <row r="199" spans="1:7" ht="20.5" customHeight="1" x14ac:dyDescent="0.2">
      <c r="A199" s="209"/>
      <c r="B199" s="1260" t="s">
        <v>788</v>
      </c>
      <c r="C199" s="623" t="s">
        <v>377</v>
      </c>
      <c r="D199" s="624" t="s">
        <v>332</v>
      </c>
      <c r="E199" s="625" t="s">
        <v>333</v>
      </c>
      <c r="F199" s="476"/>
      <c r="G199" s="652" t="s">
        <v>2</v>
      </c>
    </row>
    <row r="200" spans="1:7" ht="18" customHeight="1" x14ac:dyDescent="0.2">
      <c r="A200" s="209"/>
      <c r="B200" s="1261"/>
      <c r="C200" s="623" t="s">
        <v>378</v>
      </c>
      <c r="D200" s="624"/>
      <c r="E200" s="625"/>
      <c r="F200" s="476"/>
      <c r="G200" s="652"/>
    </row>
    <row r="201" spans="1:7" ht="30.5" customHeight="1" x14ac:dyDescent="0.2">
      <c r="A201" s="209"/>
      <c r="B201" s="1261"/>
      <c r="C201" s="623" t="s">
        <v>386</v>
      </c>
      <c r="D201" s="624" t="s">
        <v>332</v>
      </c>
      <c r="E201" s="625" t="s">
        <v>334</v>
      </c>
      <c r="F201" s="476"/>
      <c r="G201" s="652" t="s">
        <v>2</v>
      </c>
    </row>
    <row r="202" spans="1:7" ht="44" customHeight="1" x14ac:dyDescent="0.2">
      <c r="A202" s="209"/>
      <c r="B202" s="1261"/>
      <c r="C202" s="623" t="s">
        <v>330</v>
      </c>
      <c r="D202" s="624" t="s">
        <v>332</v>
      </c>
      <c r="E202" s="625" t="s">
        <v>335</v>
      </c>
      <c r="F202" s="476"/>
      <c r="G202" s="652" t="s">
        <v>2</v>
      </c>
    </row>
    <row r="203" spans="1:7" ht="59" customHeight="1" x14ac:dyDescent="0.2">
      <c r="A203" s="209"/>
      <c r="B203" s="1261"/>
      <c r="C203" s="627" t="s">
        <v>376</v>
      </c>
      <c r="D203" s="628" t="s">
        <v>332</v>
      </c>
      <c r="E203" s="629" t="s">
        <v>336</v>
      </c>
      <c r="F203" s="630"/>
      <c r="G203" s="13" t="s">
        <v>2</v>
      </c>
    </row>
    <row r="204" spans="1:7" ht="59.5" customHeight="1" x14ac:dyDescent="0.2">
      <c r="A204" s="210"/>
      <c r="B204" s="1262"/>
      <c r="C204" s="631" t="s">
        <v>331</v>
      </c>
      <c r="D204" s="632" t="s">
        <v>332</v>
      </c>
      <c r="E204" s="633" t="s">
        <v>337</v>
      </c>
      <c r="F204" s="478"/>
      <c r="G204" s="11" t="s">
        <v>2</v>
      </c>
    </row>
    <row r="205" spans="1:7" ht="44" customHeight="1" x14ac:dyDescent="0.2">
      <c r="A205" s="208"/>
      <c r="B205" s="626" t="s">
        <v>814</v>
      </c>
      <c r="C205" s="634" t="s">
        <v>819</v>
      </c>
      <c r="D205" s="635"/>
      <c r="E205" s="636"/>
      <c r="F205" s="475"/>
      <c r="G205" s="847"/>
    </row>
    <row r="206" spans="1:7" ht="17.5" customHeight="1" x14ac:dyDescent="0.2">
      <c r="A206" s="209"/>
      <c r="B206" s="637"/>
      <c r="C206" s="623" t="s">
        <v>817</v>
      </c>
      <c r="D206" s="638" t="s">
        <v>2</v>
      </c>
      <c r="E206" s="625" t="s">
        <v>818</v>
      </c>
      <c r="F206" s="476"/>
      <c r="G206" s="652" t="s">
        <v>2</v>
      </c>
    </row>
    <row r="207" spans="1:7" ht="18.5" customHeight="1" x14ac:dyDescent="0.2">
      <c r="A207" s="209"/>
      <c r="B207" s="637"/>
      <c r="C207" s="623" t="s">
        <v>820</v>
      </c>
      <c r="D207" s="638" t="s">
        <v>2</v>
      </c>
      <c r="E207" s="625" t="s">
        <v>821</v>
      </c>
      <c r="F207" s="476"/>
      <c r="G207" s="652" t="s">
        <v>2</v>
      </c>
    </row>
    <row r="208" spans="1:7" s="84" customFormat="1" ht="18.5" customHeight="1" x14ac:dyDescent="0.2">
      <c r="A208" s="209"/>
      <c r="B208" s="637"/>
      <c r="C208" s="639" t="s">
        <v>64</v>
      </c>
      <c r="D208" s="638" t="s">
        <v>2</v>
      </c>
      <c r="E208" s="640" t="s">
        <v>58</v>
      </c>
      <c r="F208" s="479"/>
      <c r="G208" s="12" t="s">
        <v>2</v>
      </c>
    </row>
    <row r="209" spans="1:7" s="84" customFormat="1" ht="45.5" customHeight="1" x14ac:dyDescent="0.2">
      <c r="A209" s="208"/>
      <c r="B209" s="626" t="s">
        <v>815</v>
      </c>
      <c r="C209" s="634" t="s">
        <v>63</v>
      </c>
      <c r="D209" s="635" t="s">
        <v>2</v>
      </c>
      <c r="E209" s="636" t="s">
        <v>185</v>
      </c>
      <c r="F209" s="475"/>
      <c r="G209" s="653" t="s">
        <v>2</v>
      </c>
    </row>
    <row r="210" spans="1:7" s="84" customFormat="1" ht="18.5" customHeight="1" x14ac:dyDescent="0.2">
      <c r="A210" s="210"/>
      <c r="B210" s="641"/>
      <c r="C210" s="631" t="s">
        <v>64</v>
      </c>
      <c r="D210" s="632" t="s">
        <v>2</v>
      </c>
      <c r="E210" s="633" t="s">
        <v>58</v>
      </c>
      <c r="F210" s="478"/>
      <c r="G210" s="11" t="s">
        <v>2</v>
      </c>
    </row>
    <row r="211" spans="1:7" s="84" customFormat="1" ht="45" customHeight="1" x14ac:dyDescent="0.2">
      <c r="A211" s="208"/>
      <c r="B211" s="626" t="s">
        <v>816</v>
      </c>
      <c r="C211" s="616" t="s">
        <v>819</v>
      </c>
      <c r="D211" s="617"/>
      <c r="E211" s="618"/>
      <c r="F211" s="480"/>
      <c r="G211" s="10"/>
    </row>
    <row r="212" spans="1:7" s="84" customFormat="1" ht="18" customHeight="1" x14ac:dyDescent="0.2">
      <c r="A212" s="209"/>
      <c r="B212" s="637"/>
      <c r="C212" s="623" t="s">
        <v>817</v>
      </c>
      <c r="D212" s="624" t="s">
        <v>2</v>
      </c>
      <c r="E212" s="625" t="s">
        <v>822</v>
      </c>
      <c r="F212" s="476"/>
      <c r="G212" s="652" t="s">
        <v>2</v>
      </c>
    </row>
    <row r="213" spans="1:7" s="84" customFormat="1" ht="55" customHeight="1" x14ac:dyDescent="0.2">
      <c r="A213" s="209"/>
      <c r="B213" s="637"/>
      <c r="C213" s="620" t="s">
        <v>892</v>
      </c>
      <c r="D213" s="621" t="s">
        <v>2</v>
      </c>
      <c r="E213" s="622" t="s">
        <v>823</v>
      </c>
      <c r="F213" s="477" t="s">
        <v>893</v>
      </c>
      <c r="G213" s="654" t="s">
        <v>2</v>
      </c>
    </row>
    <row r="214" spans="1:7" s="84" customFormat="1" ht="17.5" customHeight="1" x14ac:dyDescent="0.2">
      <c r="A214" s="210"/>
      <c r="B214" s="641"/>
      <c r="C214" s="631" t="s">
        <v>64</v>
      </c>
      <c r="D214" s="632" t="s">
        <v>2</v>
      </c>
      <c r="E214" s="633" t="s">
        <v>58</v>
      </c>
      <c r="F214" s="478"/>
      <c r="G214" s="11" t="s">
        <v>2</v>
      </c>
    </row>
    <row r="215" spans="1:7" s="84" customFormat="1" ht="19.5" customHeight="1" x14ac:dyDescent="0.2">
      <c r="A215" s="137"/>
      <c r="B215" s="1265" t="s">
        <v>397</v>
      </c>
      <c r="C215" s="46" t="s">
        <v>79</v>
      </c>
      <c r="D215" s="47" t="s">
        <v>2</v>
      </c>
      <c r="E215" s="48" t="s">
        <v>7</v>
      </c>
      <c r="F215" s="151" t="s">
        <v>80</v>
      </c>
      <c r="G215" s="86" t="s">
        <v>179</v>
      </c>
    </row>
    <row r="216" spans="1:7" s="84" customFormat="1" ht="29.5" customHeight="1" x14ac:dyDescent="0.2">
      <c r="A216" s="135"/>
      <c r="B216" s="1266"/>
      <c r="C216" s="49" t="s">
        <v>972</v>
      </c>
      <c r="D216" s="50" t="s">
        <v>2</v>
      </c>
      <c r="E216" s="51" t="s">
        <v>7</v>
      </c>
      <c r="F216" s="52" t="s">
        <v>983</v>
      </c>
      <c r="G216" s="88" t="s">
        <v>179</v>
      </c>
    </row>
    <row r="217" spans="1:7" s="84" customFormat="1" ht="31" customHeight="1" x14ac:dyDescent="0.2">
      <c r="A217" s="135"/>
      <c r="B217" s="647"/>
      <c r="C217" s="49" t="s">
        <v>81</v>
      </c>
      <c r="D217" s="50" t="s">
        <v>2</v>
      </c>
      <c r="E217" s="51" t="s">
        <v>7</v>
      </c>
      <c r="F217" s="128" t="s">
        <v>984</v>
      </c>
      <c r="G217" s="88" t="s">
        <v>179</v>
      </c>
    </row>
    <row r="218" spans="1:7" s="84" customFormat="1" ht="18" customHeight="1" x14ac:dyDescent="0.2">
      <c r="A218" s="135"/>
      <c r="B218" s="647"/>
      <c r="C218" s="54" t="s">
        <v>973</v>
      </c>
      <c r="D218" s="138" t="s">
        <v>2</v>
      </c>
      <c r="E218" s="134" t="s">
        <v>7</v>
      </c>
      <c r="F218" s="165" t="s">
        <v>82</v>
      </c>
      <c r="G218" s="90" t="s">
        <v>179</v>
      </c>
    </row>
    <row r="219" spans="1:7" s="84" customFormat="1" ht="96.5" customHeight="1" x14ac:dyDescent="0.2">
      <c r="A219" s="135"/>
      <c r="B219" s="647"/>
      <c r="C219" s="647" t="s">
        <v>954</v>
      </c>
      <c r="D219" s="55" t="s">
        <v>2</v>
      </c>
      <c r="E219" s="53" t="s">
        <v>16</v>
      </c>
      <c r="F219" s="56" t="s">
        <v>976</v>
      </c>
      <c r="G219" s="88" t="s">
        <v>179</v>
      </c>
    </row>
    <row r="220" spans="1:7" s="84" customFormat="1" ht="18" customHeight="1" x14ac:dyDescent="0.2">
      <c r="A220" s="135"/>
      <c r="B220" s="647"/>
      <c r="C220" s="49" t="s">
        <v>83</v>
      </c>
      <c r="D220" s="890" t="s">
        <v>2</v>
      </c>
      <c r="E220" s="51" t="s">
        <v>84</v>
      </c>
      <c r="F220" s="52"/>
      <c r="G220" s="88" t="s">
        <v>179</v>
      </c>
    </row>
    <row r="221" spans="1:7" s="84" customFormat="1" ht="18" customHeight="1" x14ac:dyDescent="0.2">
      <c r="A221" s="137"/>
      <c r="B221" s="844"/>
      <c r="C221" s="54" t="s">
        <v>381</v>
      </c>
      <c r="D221" s="888"/>
      <c r="E221" s="134"/>
      <c r="F221" s="889"/>
      <c r="G221" s="90"/>
    </row>
    <row r="222" spans="1:7" s="84" customFormat="1" ht="38" customHeight="1" x14ac:dyDescent="0.2">
      <c r="A222" s="135"/>
      <c r="B222" s="647"/>
      <c r="C222" s="57" t="s">
        <v>85</v>
      </c>
      <c r="D222" s="58" t="s">
        <v>2</v>
      </c>
      <c r="E222" s="59" t="s">
        <v>7</v>
      </c>
      <c r="F222" s="60" t="s">
        <v>322</v>
      </c>
      <c r="G222" s="88" t="s">
        <v>179</v>
      </c>
    </row>
    <row r="223" spans="1:7" s="84" customFormat="1" ht="58.5" customHeight="1" x14ac:dyDescent="0.2">
      <c r="A223" s="135"/>
      <c r="B223" s="647"/>
      <c r="C223" s="57" t="s">
        <v>92</v>
      </c>
      <c r="D223" s="58" t="s">
        <v>2</v>
      </c>
      <c r="E223" s="59" t="s">
        <v>7</v>
      </c>
      <c r="F223" s="481" t="s">
        <v>323</v>
      </c>
      <c r="G223" s="155" t="s">
        <v>179</v>
      </c>
    </row>
    <row r="224" spans="1:7" s="84" customFormat="1" ht="71" customHeight="1" x14ac:dyDescent="0.2">
      <c r="A224" s="135"/>
      <c r="B224" s="719"/>
      <c r="C224" s="49" t="s">
        <v>313</v>
      </c>
      <c r="D224" s="482" t="s">
        <v>2</v>
      </c>
      <c r="E224" s="51" t="s">
        <v>7</v>
      </c>
      <c r="F224" s="483" t="s">
        <v>314</v>
      </c>
      <c r="G224" s="88" t="s">
        <v>78</v>
      </c>
    </row>
    <row r="225" spans="1:7" s="84" customFormat="1" ht="31.5" customHeight="1" x14ac:dyDescent="0.2">
      <c r="A225" s="135"/>
      <c r="B225" s="719"/>
      <c r="C225" s="670" t="s">
        <v>955</v>
      </c>
      <c r="D225" s="728"/>
      <c r="E225" s="673"/>
      <c r="F225" s="729"/>
      <c r="G225" s="730"/>
    </row>
    <row r="226" spans="1:7" s="84" customFormat="1" ht="19" customHeight="1" x14ac:dyDescent="0.2">
      <c r="A226" s="135"/>
      <c r="B226" s="647"/>
      <c r="C226" s="690" t="s">
        <v>956</v>
      </c>
      <c r="D226" s="658"/>
      <c r="E226" s="659"/>
      <c r="F226" s="660"/>
      <c r="G226" s="661"/>
    </row>
    <row r="227" spans="1:7" s="84" customFormat="1" ht="46" customHeight="1" x14ac:dyDescent="0.2">
      <c r="A227" s="135"/>
      <c r="B227" s="647"/>
      <c r="C227" s="642" t="s">
        <v>957</v>
      </c>
      <c r="D227" s="658" t="s">
        <v>958</v>
      </c>
      <c r="E227" s="659" t="s">
        <v>959</v>
      </c>
      <c r="F227" s="660"/>
      <c r="G227" s="661" t="s">
        <v>2</v>
      </c>
    </row>
    <row r="228" spans="1:7" s="84" customFormat="1" ht="30.5" customHeight="1" x14ac:dyDescent="0.2">
      <c r="A228" s="135"/>
      <c r="B228" s="647"/>
      <c r="C228" s="642" t="s">
        <v>960</v>
      </c>
      <c r="D228" s="658" t="s">
        <v>958</v>
      </c>
      <c r="E228" s="659" t="s">
        <v>959</v>
      </c>
      <c r="F228" s="660"/>
      <c r="G228" s="661" t="s">
        <v>2</v>
      </c>
    </row>
    <row r="229" spans="1:7" s="84" customFormat="1" ht="30" customHeight="1" x14ac:dyDescent="0.2">
      <c r="A229" s="135"/>
      <c r="B229" s="647"/>
      <c r="C229" s="642" t="s">
        <v>961</v>
      </c>
      <c r="D229" s="658" t="s">
        <v>958</v>
      </c>
      <c r="E229" s="659" t="s">
        <v>959</v>
      </c>
      <c r="F229" s="660"/>
      <c r="G229" s="661" t="s">
        <v>2</v>
      </c>
    </row>
    <row r="230" spans="1:7" s="84" customFormat="1" ht="18.5" customHeight="1" x14ac:dyDescent="0.2">
      <c r="A230" s="135"/>
      <c r="B230" s="647"/>
      <c r="C230" s="690" t="s">
        <v>962</v>
      </c>
      <c r="D230" s="658"/>
      <c r="E230" s="659"/>
      <c r="F230" s="660"/>
      <c r="G230" s="661"/>
    </row>
    <row r="231" spans="1:7" s="84" customFormat="1" ht="151" customHeight="1" x14ac:dyDescent="0.2">
      <c r="A231" s="135"/>
      <c r="B231" s="647"/>
      <c r="C231" s="642" t="s">
        <v>963</v>
      </c>
      <c r="D231" s="658" t="s">
        <v>958</v>
      </c>
      <c r="E231" s="659" t="s">
        <v>959</v>
      </c>
      <c r="F231" s="660"/>
      <c r="G231" s="661" t="s">
        <v>2</v>
      </c>
    </row>
    <row r="232" spans="1:7" s="84" customFormat="1" ht="18.5" customHeight="1" x14ac:dyDescent="0.2">
      <c r="A232" s="135"/>
      <c r="B232" s="647"/>
      <c r="C232" s="642" t="s">
        <v>964</v>
      </c>
      <c r="D232" s="658" t="s">
        <v>958</v>
      </c>
      <c r="E232" s="659" t="s">
        <v>959</v>
      </c>
      <c r="F232" s="660"/>
      <c r="G232" s="661" t="s">
        <v>2</v>
      </c>
    </row>
    <row r="233" spans="1:7" s="84" customFormat="1" ht="19.5" customHeight="1" x14ac:dyDescent="0.2">
      <c r="A233" s="137"/>
      <c r="B233" s="844"/>
      <c r="C233" s="887" t="s">
        <v>965</v>
      </c>
      <c r="D233" s="728"/>
      <c r="E233" s="673"/>
      <c r="F233" s="729"/>
      <c r="G233" s="730"/>
    </row>
    <row r="234" spans="1:7" s="84" customFormat="1" ht="55.5" customHeight="1" x14ac:dyDescent="0.2">
      <c r="A234" s="135"/>
      <c r="B234" s="647"/>
      <c r="C234" s="642" t="s">
        <v>966</v>
      </c>
      <c r="D234" s="658"/>
      <c r="E234" s="659"/>
      <c r="F234" s="660"/>
      <c r="G234" s="661"/>
    </row>
    <row r="235" spans="1:7" s="84" customFormat="1" ht="32" customHeight="1" x14ac:dyDescent="0.2">
      <c r="A235" s="135"/>
      <c r="B235" s="647"/>
      <c r="C235" s="642" t="s">
        <v>967</v>
      </c>
      <c r="D235" s="658" t="s">
        <v>958</v>
      </c>
      <c r="E235" s="659" t="s">
        <v>342</v>
      </c>
      <c r="F235" s="660"/>
      <c r="G235" s="661" t="s">
        <v>2</v>
      </c>
    </row>
    <row r="236" spans="1:7" s="84" customFormat="1" ht="70" customHeight="1" x14ac:dyDescent="0.2">
      <c r="A236" s="135"/>
      <c r="B236" s="719"/>
      <c r="C236" s="642" t="s">
        <v>968</v>
      </c>
      <c r="D236" s="658" t="s">
        <v>958</v>
      </c>
      <c r="E236" s="659" t="s">
        <v>342</v>
      </c>
      <c r="F236" s="660"/>
      <c r="G236" s="661" t="s">
        <v>2</v>
      </c>
    </row>
    <row r="237" spans="1:7" s="84" customFormat="1" ht="55.5" customHeight="1" x14ac:dyDescent="0.2">
      <c r="A237" s="135"/>
      <c r="B237" s="719"/>
      <c r="C237" s="670" t="s">
        <v>969</v>
      </c>
      <c r="D237" s="728" t="s">
        <v>958</v>
      </c>
      <c r="E237" s="673" t="s">
        <v>342</v>
      </c>
      <c r="F237" s="729"/>
      <c r="G237" s="730" t="s">
        <v>2</v>
      </c>
    </row>
    <row r="238" spans="1:7" s="84" customFormat="1" ht="30.5" customHeight="1" x14ac:dyDescent="0.2">
      <c r="A238" s="135"/>
      <c r="B238" s="647"/>
      <c r="C238" s="642" t="s">
        <v>970</v>
      </c>
      <c r="D238" s="658" t="s">
        <v>958</v>
      </c>
      <c r="E238" s="659" t="s">
        <v>959</v>
      </c>
      <c r="F238" s="660"/>
      <c r="G238" s="661" t="s">
        <v>2</v>
      </c>
    </row>
    <row r="239" spans="1:7" s="84" customFormat="1" ht="46" customHeight="1" x14ac:dyDescent="0.2">
      <c r="A239" s="135"/>
      <c r="B239" s="647"/>
      <c r="C239" s="642" t="s">
        <v>894</v>
      </c>
      <c r="D239" s="50" t="s">
        <v>2</v>
      </c>
      <c r="E239" s="51" t="s">
        <v>7</v>
      </c>
      <c r="F239" s="152" t="s">
        <v>180</v>
      </c>
      <c r="G239" s="88" t="s">
        <v>179</v>
      </c>
    </row>
    <row r="240" spans="1:7" s="84" customFormat="1" ht="46" customHeight="1" x14ac:dyDescent="0.2">
      <c r="A240" s="136"/>
      <c r="B240" s="99"/>
      <c r="C240" s="99" t="s">
        <v>325</v>
      </c>
      <c r="D240" s="132" t="s">
        <v>2</v>
      </c>
      <c r="E240" s="63" t="s">
        <v>7</v>
      </c>
      <c r="F240" s="153" t="s">
        <v>181</v>
      </c>
      <c r="G240" s="133" t="s">
        <v>179</v>
      </c>
    </row>
    <row r="241" spans="1:7" s="84" customFormat="1" ht="26" customHeight="1" x14ac:dyDescent="0.2">
      <c r="A241" s="840"/>
      <c r="B241" s="1265" t="s">
        <v>348</v>
      </c>
      <c r="C241" s="662" t="s">
        <v>79</v>
      </c>
      <c r="D241" s="663" t="s">
        <v>2</v>
      </c>
      <c r="E241" s="664" t="s">
        <v>7</v>
      </c>
      <c r="F241" s="665" t="s">
        <v>971</v>
      </c>
      <c r="G241" s="86" t="s">
        <v>78</v>
      </c>
    </row>
    <row r="242" spans="1:7" s="84" customFormat="1" ht="40" customHeight="1" x14ac:dyDescent="0.2">
      <c r="A242" s="841"/>
      <c r="B242" s="1266"/>
      <c r="C242" s="642" t="s">
        <v>974</v>
      </c>
      <c r="D242" s="658" t="s">
        <v>2</v>
      </c>
      <c r="E242" s="659" t="s">
        <v>7</v>
      </c>
      <c r="F242" s="666" t="s">
        <v>320</v>
      </c>
      <c r="G242" s="88" t="s">
        <v>78</v>
      </c>
    </row>
    <row r="243" spans="1:7" s="84" customFormat="1" ht="29.5" customHeight="1" x14ac:dyDescent="0.2">
      <c r="A243" s="841"/>
      <c r="B243" s="647"/>
      <c r="C243" s="642" t="s">
        <v>81</v>
      </c>
      <c r="D243" s="667" t="s">
        <v>2</v>
      </c>
      <c r="E243" s="668" t="s">
        <v>7</v>
      </c>
      <c r="F243" s="669" t="s">
        <v>136</v>
      </c>
      <c r="G243" s="88" t="s">
        <v>78</v>
      </c>
    </row>
    <row r="244" spans="1:7" s="84" customFormat="1" ht="19.5" customHeight="1" x14ac:dyDescent="0.2">
      <c r="A244" s="841"/>
      <c r="B244" s="647"/>
      <c r="C244" s="670" t="s">
        <v>975</v>
      </c>
      <c r="D244" s="671" t="s">
        <v>2</v>
      </c>
      <c r="E244" s="659" t="s">
        <v>7</v>
      </c>
      <c r="F244" s="672" t="s">
        <v>82</v>
      </c>
      <c r="G244" s="88" t="s">
        <v>78</v>
      </c>
    </row>
    <row r="245" spans="1:7" s="84" customFormat="1" ht="95.5" customHeight="1" x14ac:dyDescent="0.2">
      <c r="A245" s="841"/>
      <c r="B245" s="647"/>
      <c r="C245" s="642" t="s">
        <v>321</v>
      </c>
      <c r="D245" s="671" t="s">
        <v>2</v>
      </c>
      <c r="E245" s="659" t="s">
        <v>16</v>
      </c>
      <c r="F245" s="666" t="s">
        <v>977</v>
      </c>
      <c r="G245" s="88" t="s">
        <v>78</v>
      </c>
    </row>
    <row r="246" spans="1:7" s="84" customFormat="1" ht="18.5" customHeight="1" x14ac:dyDescent="0.2">
      <c r="A246" s="840"/>
      <c r="B246" s="844"/>
      <c r="C246" s="845" t="s">
        <v>83</v>
      </c>
      <c r="D246" s="55" t="s">
        <v>2</v>
      </c>
      <c r="E246" s="53" t="s">
        <v>84</v>
      </c>
      <c r="F246" s="56"/>
      <c r="G246" s="91" t="s">
        <v>78</v>
      </c>
    </row>
    <row r="247" spans="1:7" s="84" customFormat="1" ht="17.5" customHeight="1" x14ac:dyDescent="0.2">
      <c r="A247" s="718"/>
      <c r="B247" s="647"/>
      <c r="C247" s="49" t="s">
        <v>382</v>
      </c>
      <c r="D247" s="50"/>
      <c r="E247" s="51"/>
      <c r="F247" s="52"/>
      <c r="G247" s="88"/>
    </row>
    <row r="248" spans="1:7" s="84" customFormat="1" ht="40" customHeight="1" x14ac:dyDescent="0.2">
      <c r="A248" s="718"/>
      <c r="B248" s="647"/>
      <c r="C248" s="57" t="s">
        <v>85</v>
      </c>
      <c r="D248" s="58" t="s">
        <v>2</v>
      </c>
      <c r="E248" s="59" t="s">
        <v>7</v>
      </c>
      <c r="F248" s="60" t="s">
        <v>322</v>
      </c>
      <c r="G248" s="88" t="s">
        <v>78</v>
      </c>
    </row>
    <row r="249" spans="1:7" s="84" customFormat="1" ht="56" customHeight="1" x14ac:dyDescent="0.2">
      <c r="A249" s="718"/>
      <c r="B249" s="647"/>
      <c r="C249" s="49" t="s">
        <v>92</v>
      </c>
      <c r="D249" s="50" t="s">
        <v>2</v>
      </c>
      <c r="E249" s="51" t="s">
        <v>7</v>
      </c>
      <c r="F249" s="306" t="s">
        <v>323</v>
      </c>
      <c r="G249" s="88" t="s">
        <v>78</v>
      </c>
    </row>
    <row r="250" spans="1:7" s="84" customFormat="1" ht="30.5" customHeight="1" x14ac:dyDescent="0.2">
      <c r="A250" s="718"/>
      <c r="B250" s="719"/>
      <c r="C250" s="642" t="s">
        <v>955</v>
      </c>
      <c r="D250" s="658"/>
      <c r="E250" s="659"/>
      <c r="F250" s="666"/>
      <c r="G250" s="661"/>
    </row>
    <row r="251" spans="1:7" s="84" customFormat="1" ht="18.5" customHeight="1" x14ac:dyDescent="0.2">
      <c r="A251" s="718"/>
      <c r="B251" s="719"/>
      <c r="C251" s="670" t="s">
        <v>956</v>
      </c>
      <c r="D251" s="728"/>
      <c r="E251" s="673"/>
      <c r="F251" s="731"/>
      <c r="G251" s="730"/>
    </row>
    <row r="252" spans="1:7" s="84" customFormat="1" ht="45.5" customHeight="1" x14ac:dyDescent="0.2">
      <c r="A252" s="718"/>
      <c r="B252" s="647"/>
      <c r="C252" s="642" t="s">
        <v>957</v>
      </c>
      <c r="D252" s="658" t="s">
        <v>2</v>
      </c>
      <c r="E252" s="673" t="s">
        <v>7</v>
      </c>
      <c r="F252" s="666"/>
      <c r="G252" s="661" t="s">
        <v>2</v>
      </c>
    </row>
    <row r="253" spans="1:7" s="84" customFormat="1" ht="32" customHeight="1" x14ac:dyDescent="0.2">
      <c r="A253" s="718"/>
      <c r="B253" s="647"/>
      <c r="C253" s="642" t="s">
        <v>960</v>
      </c>
      <c r="D253" s="658" t="s">
        <v>2</v>
      </c>
      <c r="E253" s="673" t="s">
        <v>7</v>
      </c>
      <c r="F253" s="666"/>
      <c r="G253" s="661" t="s">
        <v>2</v>
      </c>
    </row>
    <row r="254" spans="1:7" s="84" customFormat="1" ht="30" customHeight="1" x14ac:dyDescent="0.2">
      <c r="A254" s="718"/>
      <c r="B254" s="647"/>
      <c r="C254" s="642" t="s">
        <v>961</v>
      </c>
      <c r="D254" s="658" t="s">
        <v>2</v>
      </c>
      <c r="E254" s="673" t="s">
        <v>7</v>
      </c>
      <c r="F254" s="666"/>
      <c r="G254" s="661" t="s">
        <v>2</v>
      </c>
    </row>
    <row r="255" spans="1:7" s="84" customFormat="1" ht="18" customHeight="1" x14ac:dyDescent="0.2">
      <c r="A255" s="718"/>
      <c r="B255" s="647"/>
      <c r="C255" s="642" t="s">
        <v>962</v>
      </c>
      <c r="D255" s="658"/>
      <c r="E255" s="673"/>
      <c r="F255" s="666"/>
      <c r="G255" s="661"/>
    </row>
    <row r="256" spans="1:7" s="84" customFormat="1" ht="150.5" customHeight="1" x14ac:dyDescent="0.2">
      <c r="A256" s="718"/>
      <c r="B256" s="647"/>
      <c r="C256" s="642" t="s">
        <v>963</v>
      </c>
      <c r="D256" s="658" t="s">
        <v>2</v>
      </c>
      <c r="E256" s="673" t="s">
        <v>7</v>
      </c>
      <c r="F256" s="666"/>
      <c r="G256" s="661" t="s">
        <v>2</v>
      </c>
    </row>
    <row r="257" spans="1:7" s="84" customFormat="1" ht="19" customHeight="1" x14ac:dyDescent="0.2">
      <c r="A257" s="718"/>
      <c r="B257" s="647"/>
      <c r="C257" s="642" t="s">
        <v>964</v>
      </c>
      <c r="D257" s="658" t="s">
        <v>2</v>
      </c>
      <c r="E257" s="673" t="s">
        <v>7</v>
      </c>
      <c r="F257" s="666"/>
      <c r="G257" s="661" t="s">
        <v>2</v>
      </c>
    </row>
    <row r="258" spans="1:7" s="84" customFormat="1" ht="52" customHeight="1" x14ac:dyDescent="0.2">
      <c r="A258" s="718"/>
      <c r="B258" s="647"/>
      <c r="C258" s="642" t="s">
        <v>894</v>
      </c>
      <c r="D258" s="50" t="s">
        <v>2</v>
      </c>
      <c r="E258" s="51" t="s">
        <v>7</v>
      </c>
      <c r="F258" s="152" t="s">
        <v>180</v>
      </c>
      <c r="G258" s="88" t="s">
        <v>78</v>
      </c>
    </row>
    <row r="259" spans="1:7" s="84" customFormat="1" ht="45" customHeight="1" x14ac:dyDescent="0.2">
      <c r="A259" s="885"/>
      <c r="B259" s="886"/>
      <c r="C259" s="99" t="s">
        <v>325</v>
      </c>
      <c r="D259" s="132" t="s">
        <v>2</v>
      </c>
      <c r="E259" s="63" t="s">
        <v>7</v>
      </c>
      <c r="F259" s="153" t="s">
        <v>181</v>
      </c>
      <c r="G259" s="133" t="s">
        <v>78</v>
      </c>
    </row>
    <row r="260" spans="1:7" s="84" customFormat="1" ht="41" customHeight="1" x14ac:dyDescent="0.2">
      <c r="A260" s="137"/>
      <c r="B260" s="1265" t="s">
        <v>349</v>
      </c>
      <c r="C260" s="64" t="s">
        <v>94</v>
      </c>
      <c r="D260" s="65" t="s">
        <v>179</v>
      </c>
      <c r="E260" s="48" t="s">
        <v>182</v>
      </c>
      <c r="F260" s="150" t="s">
        <v>95</v>
      </c>
      <c r="G260" s="86" t="s">
        <v>179</v>
      </c>
    </row>
    <row r="261" spans="1:7" s="84" customFormat="1" ht="39.5" customHeight="1" x14ac:dyDescent="0.2">
      <c r="A261" s="135"/>
      <c r="B261" s="1266"/>
      <c r="C261" s="674" t="s">
        <v>974</v>
      </c>
      <c r="D261" s="675" t="s">
        <v>2</v>
      </c>
      <c r="E261" s="659" t="s">
        <v>7</v>
      </c>
      <c r="F261" s="666" t="s">
        <v>320</v>
      </c>
      <c r="G261" s="88" t="s">
        <v>179</v>
      </c>
    </row>
    <row r="262" spans="1:7" s="84" customFormat="1" ht="30" customHeight="1" x14ac:dyDescent="0.2">
      <c r="A262" s="135"/>
      <c r="B262" s="101"/>
      <c r="C262" s="674" t="s">
        <v>81</v>
      </c>
      <c r="D262" s="675" t="s">
        <v>2</v>
      </c>
      <c r="E262" s="659" t="s">
        <v>7</v>
      </c>
      <c r="F262" s="676" t="s">
        <v>136</v>
      </c>
      <c r="G262" s="88" t="s">
        <v>179</v>
      </c>
    </row>
    <row r="263" spans="1:7" s="3" customFormat="1" ht="18" customHeight="1" x14ac:dyDescent="0.2">
      <c r="A263" s="135"/>
      <c r="B263" s="101"/>
      <c r="C263" s="674" t="s">
        <v>975</v>
      </c>
      <c r="D263" s="675" t="s">
        <v>2</v>
      </c>
      <c r="E263" s="659" t="s">
        <v>7</v>
      </c>
      <c r="F263" s="677" t="s">
        <v>82</v>
      </c>
      <c r="G263" s="88" t="s">
        <v>179</v>
      </c>
    </row>
    <row r="264" spans="1:7" s="3" customFormat="1" ht="97.5" customHeight="1" x14ac:dyDescent="0.2">
      <c r="A264" s="135"/>
      <c r="B264" s="101"/>
      <c r="C264" s="674" t="s">
        <v>321</v>
      </c>
      <c r="D264" s="675" t="s">
        <v>2</v>
      </c>
      <c r="E264" s="659" t="s">
        <v>16</v>
      </c>
      <c r="F264" s="642" t="s">
        <v>977</v>
      </c>
      <c r="G264" s="88" t="s">
        <v>179</v>
      </c>
    </row>
    <row r="265" spans="1:7" s="3" customFormat="1" ht="19.5" customHeight="1" x14ac:dyDescent="0.2">
      <c r="A265" s="135"/>
      <c r="B265" s="101"/>
      <c r="C265" s="66" t="s">
        <v>96</v>
      </c>
      <c r="D265" s="67" t="s">
        <v>179</v>
      </c>
      <c r="E265" s="51" t="s">
        <v>97</v>
      </c>
      <c r="F265" s="49"/>
      <c r="G265" s="91" t="s">
        <v>179</v>
      </c>
    </row>
    <row r="266" spans="1:7" s="3" customFormat="1" ht="17.5" customHeight="1" x14ac:dyDescent="0.2">
      <c r="A266" s="135"/>
      <c r="B266" s="101"/>
      <c r="C266" s="49" t="s">
        <v>383</v>
      </c>
      <c r="D266" s="67"/>
      <c r="E266" s="53"/>
      <c r="F266" s="647"/>
      <c r="G266" s="88"/>
    </row>
    <row r="267" spans="1:7" s="87" customFormat="1" ht="35.5" customHeight="1" x14ac:dyDescent="0.2">
      <c r="A267" s="135"/>
      <c r="B267" s="101"/>
      <c r="C267" s="66" t="s">
        <v>183</v>
      </c>
      <c r="D267" s="67" t="s">
        <v>179</v>
      </c>
      <c r="E267" s="51" t="s">
        <v>182</v>
      </c>
      <c r="F267" s="60" t="s">
        <v>322</v>
      </c>
      <c r="G267" s="90" t="s">
        <v>179</v>
      </c>
    </row>
    <row r="268" spans="1:7" s="87" customFormat="1" ht="55.5" customHeight="1" x14ac:dyDescent="0.2">
      <c r="A268" s="135"/>
      <c r="B268" s="101"/>
      <c r="C268" s="66" t="s">
        <v>184</v>
      </c>
      <c r="D268" s="67" t="s">
        <v>179</v>
      </c>
      <c r="E268" s="51" t="s">
        <v>182</v>
      </c>
      <c r="F268" s="306" t="s">
        <v>323</v>
      </c>
      <c r="G268" s="88" t="s">
        <v>179</v>
      </c>
    </row>
    <row r="269" spans="1:7" s="87" customFormat="1" ht="30" customHeight="1" x14ac:dyDescent="0.2">
      <c r="A269" s="135"/>
      <c r="B269" s="101"/>
      <c r="C269" s="691" t="s">
        <v>955</v>
      </c>
      <c r="D269" s="692"/>
      <c r="E269" s="668"/>
      <c r="F269" s="678"/>
      <c r="G269" s="679"/>
    </row>
    <row r="270" spans="1:7" s="87" customFormat="1" ht="17.5" customHeight="1" x14ac:dyDescent="0.2">
      <c r="A270" s="135"/>
      <c r="B270" s="101"/>
      <c r="C270" s="674" t="s">
        <v>956</v>
      </c>
      <c r="D270" s="675"/>
      <c r="E270" s="659"/>
      <c r="F270" s="666"/>
      <c r="G270" s="661"/>
    </row>
    <row r="271" spans="1:7" s="87" customFormat="1" ht="45" customHeight="1" x14ac:dyDescent="0.2">
      <c r="A271" s="135"/>
      <c r="B271" s="101"/>
      <c r="C271" s="674" t="s">
        <v>957</v>
      </c>
      <c r="D271" s="675" t="s">
        <v>2</v>
      </c>
      <c r="E271" s="659" t="s">
        <v>7</v>
      </c>
      <c r="F271" s="666"/>
      <c r="G271" s="661" t="s">
        <v>2</v>
      </c>
    </row>
    <row r="272" spans="1:7" s="87" customFormat="1" ht="31" customHeight="1" x14ac:dyDescent="0.2">
      <c r="A272" s="135"/>
      <c r="B272" s="101"/>
      <c r="C272" s="674" t="s">
        <v>960</v>
      </c>
      <c r="D272" s="675" t="s">
        <v>2</v>
      </c>
      <c r="E272" s="659" t="s">
        <v>7</v>
      </c>
      <c r="F272" s="666"/>
      <c r="G272" s="661" t="s">
        <v>2</v>
      </c>
    </row>
    <row r="273" spans="1:7" s="87" customFormat="1" ht="31" customHeight="1" x14ac:dyDescent="0.2">
      <c r="A273" s="135"/>
      <c r="B273" s="101"/>
      <c r="C273" s="674" t="s">
        <v>961</v>
      </c>
      <c r="D273" s="675" t="s">
        <v>2</v>
      </c>
      <c r="E273" s="659" t="s">
        <v>7</v>
      </c>
      <c r="F273" s="666"/>
      <c r="G273" s="661" t="s">
        <v>2</v>
      </c>
    </row>
    <row r="274" spans="1:7" s="87" customFormat="1" ht="17.5" customHeight="1" x14ac:dyDescent="0.2">
      <c r="A274" s="137"/>
      <c r="B274" s="884"/>
      <c r="C274" s="732" t="s">
        <v>962</v>
      </c>
      <c r="D274" s="733"/>
      <c r="E274" s="673"/>
      <c r="F274" s="731"/>
      <c r="G274" s="730"/>
    </row>
    <row r="275" spans="1:7" s="87" customFormat="1" ht="151.5" customHeight="1" x14ac:dyDescent="0.2">
      <c r="A275" s="135"/>
      <c r="B275" s="101"/>
      <c r="C275" s="674" t="s">
        <v>963</v>
      </c>
      <c r="D275" s="675" t="s">
        <v>2</v>
      </c>
      <c r="E275" s="659" t="s">
        <v>7</v>
      </c>
      <c r="F275" s="666"/>
      <c r="G275" s="661" t="s">
        <v>2</v>
      </c>
    </row>
    <row r="276" spans="1:7" s="87" customFormat="1" ht="18" customHeight="1" x14ac:dyDescent="0.2">
      <c r="A276" s="135"/>
      <c r="B276" s="101"/>
      <c r="C276" s="693" t="s">
        <v>964</v>
      </c>
      <c r="D276" s="675" t="s">
        <v>2</v>
      </c>
      <c r="E276" s="659" t="s">
        <v>7</v>
      </c>
      <c r="F276" s="666"/>
      <c r="G276" s="661" t="s">
        <v>2</v>
      </c>
    </row>
    <row r="277" spans="1:7" s="87" customFormat="1" ht="45" customHeight="1" x14ac:dyDescent="0.2">
      <c r="A277" s="1255"/>
      <c r="B277" s="647"/>
      <c r="C277" s="643" t="s">
        <v>894</v>
      </c>
      <c r="D277" s="139" t="s">
        <v>179</v>
      </c>
      <c r="E277" s="134" t="s">
        <v>182</v>
      </c>
      <c r="F277" s="127" t="s">
        <v>324</v>
      </c>
      <c r="G277" s="90" t="s">
        <v>179</v>
      </c>
    </row>
    <row r="278" spans="1:7" s="87" customFormat="1" ht="30.5" customHeight="1" x14ac:dyDescent="0.2">
      <c r="A278" s="1256"/>
      <c r="B278" s="99"/>
      <c r="C278" s="61" t="s">
        <v>385</v>
      </c>
      <c r="D278" s="62" t="s">
        <v>2</v>
      </c>
      <c r="E278" s="68" t="s">
        <v>7</v>
      </c>
      <c r="F278" s="154" t="s">
        <v>384</v>
      </c>
      <c r="G278" s="89" t="s">
        <v>179</v>
      </c>
    </row>
    <row r="279" spans="1:7" s="100" customFormat="1" ht="70.5" customHeight="1" x14ac:dyDescent="0.2">
      <c r="A279" s="137"/>
      <c r="B279" s="304" t="s">
        <v>428</v>
      </c>
      <c r="C279" s="485" t="s">
        <v>410</v>
      </c>
      <c r="D279" s="486" t="s">
        <v>78</v>
      </c>
      <c r="E279" s="487" t="s">
        <v>58</v>
      </c>
      <c r="F279" s="488" t="s">
        <v>411</v>
      </c>
      <c r="G279" s="86" t="s">
        <v>98</v>
      </c>
    </row>
    <row r="280" spans="1:7" s="100" customFormat="1" ht="83.5" customHeight="1" x14ac:dyDescent="0.2">
      <c r="A280" s="135"/>
      <c r="B280" s="484"/>
      <c r="C280" s="489" t="s">
        <v>434</v>
      </c>
      <c r="D280" s="490" t="s">
        <v>78</v>
      </c>
      <c r="E280" s="491" t="s">
        <v>58</v>
      </c>
      <c r="F280" s="492" t="s">
        <v>411</v>
      </c>
      <c r="G280" s="694" t="s">
        <v>98</v>
      </c>
    </row>
    <row r="281" spans="1:7" s="100" customFormat="1" ht="60" customHeight="1" x14ac:dyDescent="0.2">
      <c r="A281" s="135"/>
      <c r="B281" s="175"/>
      <c r="C281" s="180" t="s">
        <v>895</v>
      </c>
      <c r="D281" s="183" t="s">
        <v>78</v>
      </c>
      <c r="E281" s="188" t="s">
        <v>327</v>
      </c>
      <c r="F281" s="193" t="s">
        <v>411</v>
      </c>
      <c r="G281" s="695" t="s">
        <v>98</v>
      </c>
    </row>
    <row r="282" spans="1:7" s="100" customFormat="1" ht="85" customHeight="1" x14ac:dyDescent="0.2">
      <c r="A282" s="135"/>
      <c r="B282" s="175"/>
      <c r="C282" s="180" t="s">
        <v>435</v>
      </c>
      <c r="D282" s="183" t="s">
        <v>78</v>
      </c>
      <c r="E282" s="188" t="s">
        <v>327</v>
      </c>
      <c r="F282" s="193" t="s">
        <v>411</v>
      </c>
      <c r="G282" s="696" t="s">
        <v>98</v>
      </c>
    </row>
    <row r="283" spans="1:7" s="100" customFormat="1" ht="45" customHeight="1" x14ac:dyDescent="0.2">
      <c r="A283" s="137"/>
      <c r="B283" s="485"/>
      <c r="C283" s="737" t="s">
        <v>436</v>
      </c>
      <c r="D283" s="738" t="s">
        <v>78</v>
      </c>
      <c r="E283" s="739" t="s">
        <v>58</v>
      </c>
      <c r="F283" s="740" t="s">
        <v>411</v>
      </c>
      <c r="G283" s="697" t="s">
        <v>98</v>
      </c>
    </row>
    <row r="284" spans="1:7" s="100" customFormat="1" ht="60" customHeight="1" x14ac:dyDescent="0.2">
      <c r="A284" s="135"/>
      <c r="B284" s="175"/>
      <c r="C284" s="201" t="s">
        <v>425</v>
      </c>
      <c r="D284" s="734" t="s">
        <v>412</v>
      </c>
      <c r="E284" s="735" t="s">
        <v>413</v>
      </c>
      <c r="F284" s="736" t="s">
        <v>414</v>
      </c>
      <c r="G284" s="697" t="s">
        <v>98</v>
      </c>
    </row>
    <row r="285" spans="1:7" s="100" customFormat="1" ht="90" customHeight="1" x14ac:dyDescent="0.2">
      <c r="A285" s="135"/>
      <c r="B285" s="175"/>
      <c r="C285" s="201" t="s">
        <v>415</v>
      </c>
      <c r="D285" s="202" t="s">
        <v>416</v>
      </c>
      <c r="E285" s="203" t="s">
        <v>417</v>
      </c>
      <c r="F285" s="204" t="s">
        <v>419</v>
      </c>
      <c r="G285" s="697" t="s">
        <v>98</v>
      </c>
    </row>
    <row r="286" spans="1:7" s="100" customFormat="1" ht="29.5" customHeight="1" x14ac:dyDescent="0.2">
      <c r="A286" s="135"/>
      <c r="B286" s="175"/>
      <c r="C286" s="175" t="s">
        <v>420</v>
      </c>
      <c r="D286" s="182" t="s">
        <v>78</v>
      </c>
      <c r="E286" s="187" t="s">
        <v>58</v>
      </c>
      <c r="F286" s="197" t="s">
        <v>418</v>
      </c>
      <c r="G286" s="698" t="s">
        <v>98</v>
      </c>
    </row>
    <row r="287" spans="1:7" s="100" customFormat="1" ht="30.5" customHeight="1" x14ac:dyDescent="0.2">
      <c r="A287" s="135"/>
      <c r="B287" s="175"/>
      <c r="C287" s="181" t="s">
        <v>896</v>
      </c>
      <c r="D287" s="183" t="s">
        <v>78</v>
      </c>
      <c r="E287" s="188" t="s">
        <v>58</v>
      </c>
      <c r="F287" s="193" t="s">
        <v>430</v>
      </c>
      <c r="G287" s="696" t="s">
        <v>98</v>
      </c>
    </row>
    <row r="288" spans="1:7" s="100" customFormat="1" ht="29.5" customHeight="1" x14ac:dyDescent="0.2">
      <c r="A288" s="135"/>
      <c r="B288" s="175"/>
      <c r="C288" s="175" t="s">
        <v>437</v>
      </c>
      <c r="D288" s="182" t="s">
        <v>78</v>
      </c>
      <c r="E288" s="187" t="s">
        <v>58</v>
      </c>
      <c r="F288" s="194" t="s">
        <v>431</v>
      </c>
      <c r="G288" s="698" t="s">
        <v>98</v>
      </c>
    </row>
    <row r="289" spans="1:7" s="100" customFormat="1" ht="63" customHeight="1" x14ac:dyDescent="0.2">
      <c r="A289" s="135"/>
      <c r="B289" s="175"/>
      <c r="C289" s="181" t="s">
        <v>897</v>
      </c>
      <c r="D289" s="185" t="s">
        <v>78</v>
      </c>
      <c r="E289" s="191" t="s">
        <v>58</v>
      </c>
      <c r="F289" s="196" t="s">
        <v>433</v>
      </c>
      <c r="G289" s="696" t="s">
        <v>98</v>
      </c>
    </row>
    <row r="290" spans="1:7" s="100" customFormat="1" ht="31" customHeight="1" x14ac:dyDescent="0.2">
      <c r="A290" s="136"/>
      <c r="B290" s="176"/>
      <c r="C290" s="176" t="s">
        <v>421</v>
      </c>
      <c r="D290" s="184" t="s">
        <v>78</v>
      </c>
      <c r="E290" s="189" t="s">
        <v>58</v>
      </c>
      <c r="F290" s="198" t="s">
        <v>432</v>
      </c>
      <c r="G290" s="177" t="s">
        <v>98</v>
      </c>
    </row>
    <row r="291" spans="1:7" s="100" customFormat="1" ht="70.5" customHeight="1" x14ac:dyDescent="0.2">
      <c r="A291" s="137"/>
      <c r="B291" s="205" t="s">
        <v>429</v>
      </c>
      <c r="C291" s="205" t="s">
        <v>422</v>
      </c>
      <c r="D291" s="206" t="s">
        <v>78</v>
      </c>
      <c r="E291" s="190" t="s">
        <v>58</v>
      </c>
      <c r="F291" s="207" t="s">
        <v>423</v>
      </c>
      <c r="G291" s="178" t="s">
        <v>98</v>
      </c>
    </row>
    <row r="292" spans="1:7" s="100" customFormat="1" ht="85.5" customHeight="1" x14ac:dyDescent="0.2">
      <c r="A292" s="135"/>
      <c r="B292" s="305"/>
      <c r="C292" s="180" t="s">
        <v>434</v>
      </c>
      <c r="D292" s="183" t="s">
        <v>78</v>
      </c>
      <c r="E292" s="188" t="s">
        <v>58</v>
      </c>
      <c r="F292" s="193" t="s">
        <v>424</v>
      </c>
      <c r="G292" s="696" t="s">
        <v>98</v>
      </c>
    </row>
    <row r="293" spans="1:7" s="100" customFormat="1" ht="56.5" customHeight="1" x14ac:dyDescent="0.2">
      <c r="A293" s="137"/>
      <c r="B293" s="485"/>
      <c r="C293" s="737" t="s">
        <v>895</v>
      </c>
      <c r="D293" s="738" t="s">
        <v>78</v>
      </c>
      <c r="E293" s="739" t="s">
        <v>58</v>
      </c>
      <c r="F293" s="740" t="s">
        <v>424</v>
      </c>
      <c r="G293" s="697" t="s">
        <v>98</v>
      </c>
    </row>
    <row r="294" spans="1:7" s="100" customFormat="1" ht="81.5" customHeight="1" x14ac:dyDescent="0.2">
      <c r="A294" s="135"/>
      <c r="B294" s="175"/>
      <c r="C294" s="737" t="s">
        <v>435</v>
      </c>
      <c r="D294" s="738" t="s">
        <v>78</v>
      </c>
      <c r="E294" s="739" t="s">
        <v>58</v>
      </c>
      <c r="F294" s="740" t="s">
        <v>424</v>
      </c>
      <c r="G294" s="697" t="s">
        <v>98</v>
      </c>
    </row>
    <row r="295" spans="1:7" s="100" customFormat="1" ht="30.5" customHeight="1" x14ac:dyDescent="0.2">
      <c r="A295" s="135"/>
      <c r="B295" s="175"/>
      <c r="C295" s="179" t="s">
        <v>436</v>
      </c>
      <c r="D295" s="182" t="s">
        <v>78</v>
      </c>
      <c r="E295" s="187" t="s">
        <v>58</v>
      </c>
      <c r="F295" s="194" t="s">
        <v>424</v>
      </c>
      <c r="G295" s="698" t="s">
        <v>98</v>
      </c>
    </row>
    <row r="296" spans="1:7" s="100" customFormat="1" ht="56.25" customHeight="1" x14ac:dyDescent="0.2">
      <c r="A296" s="135"/>
      <c r="B296" s="175"/>
      <c r="C296" s="181" t="s">
        <v>425</v>
      </c>
      <c r="D296" s="185" t="s">
        <v>412</v>
      </c>
      <c r="E296" s="191" t="s">
        <v>413</v>
      </c>
      <c r="F296" s="196" t="s">
        <v>414</v>
      </c>
      <c r="G296" s="696" t="s">
        <v>98</v>
      </c>
    </row>
    <row r="297" spans="1:7" s="100" customFormat="1" ht="80.5" customHeight="1" x14ac:dyDescent="0.2">
      <c r="A297" s="135"/>
      <c r="B297" s="175"/>
      <c r="C297" s="175" t="s">
        <v>426</v>
      </c>
      <c r="D297" s="186" t="s">
        <v>416</v>
      </c>
      <c r="E297" s="192" t="s">
        <v>417</v>
      </c>
      <c r="F297" s="195" t="s">
        <v>419</v>
      </c>
      <c r="G297" s="698" t="s">
        <v>98</v>
      </c>
    </row>
    <row r="298" spans="1:7" s="100" customFormat="1" ht="29.5" customHeight="1" x14ac:dyDescent="0.2">
      <c r="A298" s="135"/>
      <c r="B298" s="175"/>
      <c r="C298" s="181" t="s">
        <v>420</v>
      </c>
      <c r="D298" s="183" t="s">
        <v>78</v>
      </c>
      <c r="E298" s="188" t="s">
        <v>58</v>
      </c>
      <c r="F298" s="199" t="s">
        <v>427</v>
      </c>
      <c r="G298" s="696" t="s">
        <v>98</v>
      </c>
    </row>
    <row r="299" spans="1:7" s="109" customFormat="1" ht="30" customHeight="1" x14ac:dyDescent="0.2">
      <c r="A299" s="135"/>
      <c r="B299" s="175"/>
      <c r="C299" s="175" t="s">
        <v>437</v>
      </c>
      <c r="D299" s="182" t="s">
        <v>78</v>
      </c>
      <c r="E299" s="187" t="s">
        <v>58</v>
      </c>
      <c r="F299" s="194" t="s">
        <v>431</v>
      </c>
      <c r="G299" s="698" t="s">
        <v>98</v>
      </c>
    </row>
    <row r="300" spans="1:7" s="109" customFormat="1" ht="56" customHeight="1" x14ac:dyDescent="0.2">
      <c r="A300" s="135"/>
      <c r="B300" s="175"/>
      <c r="C300" s="181" t="s">
        <v>897</v>
      </c>
      <c r="D300" s="185" t="s">
        <v>78</v>
      </c>
      <c r="E300" s="191" t="s">
        <v>58</v>
      </c>
      <c r="F300" s="196" t="s">
        <v>438</v>
      </c>
      <c r="G300" s="696" t="s">
        <v>98</v>
      </c>
    </row>
    <row r="301" spans="1:7" s="109" customFormat="1" ht="32" customHeight="1" x14ac:dyDescent="0.2">
      <c r="A301" s="136"/>
      <c r="B301" s="176"/>
      <c r="C301" s="176" t="s">
        <v>421</v>
      </c>
      <c r="D301" s="184" t="s">
        <v>78</v>
      </c>
      <c r="E301" s="189" t="s">
        <v>58</v>
      </c>
      <c r="F301" s="198" t="s">
        <v>432</v>
      </c>
      <c r="G301" s="177" t="s">
        <v>98</v>
      </c>
    </row>
    <row r="302" spans="1:7" s="100" customFormat="1" ht="39" customHeight="1" x14ac:dyDescent="0.2">
      <c r="A302" s="741"/>
      <c r="B302" s="1274" t="s">
        <v>993</v>
      </c>
      <c r="C302" s="745" t="s">
        <v>990</v>
      </c>
      <c r="D302" s="746" t="s">
        <v>2</v>
      </c>
      <c r="E302" s="664" t="s">
        <v>7</v>
      </c>
      <c r="F302" s="662" t="s">
        <v>991</v>
      </c>
      <c r="G302" s="751" t="s">
        <v>98</v>
      </c>
    </row>
    <row r="303" spans="1:7" s="100" customFormat="1" ht="40" customHeight="1" x14ac:dyDescent="0.2">
      <c r="A303" s="742"/>
      <c r="B303" s="1275"/>
      <c r="C303" s="747" t="s">
        <v>992</v>
      </c>
      <c r="D303" s="748" t="s">
        <v>2</v>
      </c>
      <c r="E303" s="749" t="s">
        <v>7</v>
      </c>
      <c r="F303" s="750"/>
      <c r="G303" s="752" t="s">
        <v>98</v>
      </c>
    </row>
    <row r="304" spans="1:7" s="109" customFormat="1" ht="25" customHeight="1" x14ac:dyDescent="0.2">
      <c r="A304" s="849" t="s">
        <v>1028</v>
      </c>
      <c r="B304" s="850"/>
      <c r="C304" s="851"/>
      <c r="D304" s="852"/>
      <c r="E304" s="853"/>
      <c r="F304" s="854"/>
      <c r="G304" s="855"/>
    </row>
    <row r="305" spans="1:7" s="109" customFormat="1" ht="55.5" customHeight="1" x14ac:dyDescent="0.2">
      <c r="A305" s="865"/>
      <c r="B305" s="867" t="s">
        <v>1029</v>
      </c>
      <c r="C305" s="856" t="s">
        <v>1030</v>
      </c>
      <c r="D305" s="857" t="s">
        <v>78</v>
      </c>
      <c r="E305" s="858" t="s">
        <v>342</v>
      </c>
      <c r="F305" s="859" t="s">
        <v>1031</v>
      </c>
      <c r="G305" s="860" t="s">
        <v>78</v>
      </c>
    </row>
    <row r="306" spans="1:7" s="109" customFormat="1" ht="46" customHeight="1" x14ac:dyDescent="0.2">
      <c r="A306" s="837"/>
      <c r="B306" s="866"/>
      <c r="C306" s="861" t="s">
        <v>1032</v>
      </c>
      <c r="D306" s="862" t="s">
        <v>1033</v>
      </c>
      <c r="E306" s="863" t="s">
        <v>342</v>
      </c>
      <c r="F306" s="864" t="s">
        <v>1034</v>
      </c>
      <c r="G306" s="882" t="s">
        <v>1033</v>
      </c>
    </row>
    <row r="307" spans="1:7" s="109" customFormat="1" ht="30" customHeight="1" x14ac:dyDescent="0.2">
      <c r="A307" s="868"/>
      <c r="B307" s="1276" t="s">
        <v>1035</v>
      </c>
      <c r="C307" s="856" t="s">
        <v>1036</v>
      </c>
      <c r="D307" s="857" t="s">
        <v>78</v>
      </c>
      <c r="E307" s="858" t="s">
        <v>342</v>
      </c>
      <c r="F307" s="859" t="s">
        <v>1011</v>
      </c>
      <c r="G307" s="869" t="s">
        <v>78</v>
      </c>
    </row>
    <row r="308" spans="1:7" s="109" customFormat="1" ht="18.5" customHeight="1" x14ac:dyDescent="0.2">
      <c r="A308" s="870"/>
      <c r="B308" s="1277"/>
      <c r="C308" s="590" t="s">
        <v>1037</v>
      </c>
      <c r="D308" s="871" t="s">
        <v>78</v>
      </c>
      <c r="E308" s="872" t="s">
        <v>342</v>
      </c>
      <c r="F308" s="873" t="s">
        <v>852</v>
      </c>
      <c r="G308" s="874" t="s">
        <v>78</v>
      </c>
    </row>
    <row r="309" spans="1:7" s="109" customFormat="1" ht="18.5" customHeight="1" x14ac:dyDescent="0.2">
      <c r="A309" s="870"/>
      <c r="B309" s="875"/>
      <c r="C309" s="590" t="s">
        <v>1038</v>
      </c>
      <c r="D309" s="871" t="s">
        <v>78</v>
      </c>
      <c r="E309" s="872" t="s">
        <v>327</v>
      </c>
      <c r="F309" s="873" t="s">
        <v>1039</v>
      </c>
      <c r="G309" s="874" t="s">
        <v>78</v>
      </c>
    </row>
    <row r="310" spans="1:7" s="109" customFormat="1" ht="18.5" customHeight="1" x14ac:dyDescent="0.2">
      <c r="A310" s="876"/>
      <c r="B310" s="877"/>
      <c r="C310" s="878" t="s">
        <v>1040</v>
      </c>
      <c r="D310" s="879" t="s">
        <v>78</v>
      </c>
      <c r="E310" s="880" t="s">
        <v>342</v>
      </c>
      <c r="F310" s="877" t="s">
        <v>1041</v>
      </c>
      <c r="G310" s="881" t="s">
        <v>78</v>
      </c>
    </row>
    <row r="311" spans="1:7" s="124" customFormat="1" ht="30" customHeight="1" x14ac:dyDescent="0.2">
      <c r="A311" s="838"/>
      <c r="B311" s="125" t="s">
        <v>172</v>
      </c>
      <c r="C311" s="22" t="s">
        <v>1042</v>
      </c>
      <c r="D311" s="23" t="s">
        <v>98</v>
      </c>
      <c r="E311" s="24" t="s">
        <v>59</v>
      </c>
      <c r="F311" s="144" t="s">
        <v>164</v>
      </c>
      <c r="G311" s="10" t="s">
        <v>2</v>
      </c>
    </row>
    <row r="312" spans="1:7" s="124" customFormat="1" ht="60" customHeight="1" x14ac:dyDescent="0.2">
      <c r="A312" s="839"/>
      <c r="B312" s="843"/>
      <c r="C312" s="25" t="s">
        <v>1043</v>
      </c>
      <c r="D312" s="26" t="s">
        <v>98</v>
      </c>
      <c r="E312" s="27" t="s">
        <v>161</v>
      </c>
      <c r="F312" s="142" t="s">
        <v>171</v>
      </c>
      <c r="G312" s="846" t="s">
        <v>2</v>
      </c>
    </row>
    <row r="313" spans="1:7" s="124" customFormat="1" ht="60" customHeight="1" x14ac:dyDescent="0.2">
      <c r="A313" s="839"/>
      <c r="B313" s="843"/>
      <c r="C313" s="33" t="s">
        <v>170</v>
      </c>
      <c r="D313" s="34" t="s">
        <v>2</v>
      </c>
      <c r="E313" s="35" t="s">
        <v>59</v>
      </c>
      <c r="F313" s="581"/>
      <c r="G313" s="848" t="s">
        <v>2</v>
      </c>
    </row>
    <row r="314" spans="1:7" s="109" customFormat="1" ht="36.75" customHeight="1" x14ac:dyDescent="0.2">
      <c r="A314" s="837"/>
      <c r="B314" s="866"/>
      <c r="C314" s="861" t="s">
        <v>1044</v>
      </c>
      <c r="D314" s="862" t="s">
        <v>1033</v>
      </c>
      <c r="E314" s="863" t="s">
        <v>342</v>
      </c>
      <c r="F314" s="864" t="s">
        <v>1045</v>
      </c>
      <c r="G314" s="882" t="s">
        <v>1033</v>
      </c>
    </row>
    <row r="315" spans="1:7" ht="18" customHeight="1" x14ac:dyDescent="0.2">
      <c r="A315" s="156"/>
      <c r="B315" s="842" t="s">
        <v>752</v>
      </c>
      <c r="C315" s="22" t="s">
        <v>4</v>
      </c>
      <c r="D315" s="23" t="s">
        <v>2</v>
      </c>
      <c r="E315" s="24" t="s">
        <v>5</v>
      </c>
      <c r="F315" s="144"/>
      <c r="G315" s="10" t="s">
        <v>2</v>
      </c>
    </row>
    <row r="316" spans="1:7" ht="18" customHeight="1" x14ac:dyDescent="0.2">
      <c r="A316" s="157"/>
      <c r="B316" s="123" t="s">
        <v>753</v>
      </c>
      <c r="C316" s="577" t="s">
        <v>6</v>
      </c>
      <c r="D316" s="31" t="s">
        <v>2</v>
      </c>
      <c r="E316" s="32" t="s">
        <v>7</v>
      </c>
      <c r="F316" s="147"/>
      <c r="G316" s="13" t="s">
        <v>2</v>
      </c>
    </row>
    <row r="317" spans="1:7" ht="18" customHeight="1" x14ac:dyDescent="0.2">
      <c r="A317" s="157"/>
      <c r="B317" s="843"/>
      <c r="C317" s="33" t="s">
        <v>8</v>
      </c>
      <c r="D317" s="34" t="s">
        <v>2</v>
      </c>
      <c r="E317" s="35" t="s">
        <v>3</v>
      </c>
      <c r="F317" s="581"/>
      <c r="G317" s="848" t="s">
        <v>2</v>
      </c>
    </row>
    <row r="318" spans="1:7" ht="18" customHeight="1" x14ac:dyDescent="0.2">
      <c r="A318" s="158"/>
      <c r="B318" s="28"/>
      <c r="C318" s="36" t="s">
        <v>1046</v>
      </c>
      <c r="D318" s="37" t="s">
        <v>1033</v>
      </c>
      <c r="E318" s="38" t="s">
        <v>342</v>
      </c>
      <c r="F318" s="143" t="s">
        <v>1047</v>
      </c>
      <c r="G318" s="11" t="s">
        <v>1033</v>
      </c>
    </row>
    <row r="319" spans="1:7" ht="18" customHeight="1" x14ac:dyDescent="0.2">
      <c r="A319" s="157"/>
      <c r="B319" s="843" t="s">
        <v>754</v>
      </c>
      <c r="C319" s="843" t="s">
        <v>4</v>
      </c>
      <c r="D319" s="578" t="s">
        <v>2</v>
      </c>
      <c r="E319" s="579" t="s">
        <v>5</v>
      </c>
      <c r="F319" s="148"/>
      <c r="G319" s="848" t="s">
        <v>2</v>
      </c>
    </row>
    <row r="320" spans="1:7" ht="18" customHeight="1" x14ac:dyDescent="0.2">
      <c r="A320" s="157"/>
      <c r="B320" s="123" t="s">
        <v>756</v>
      </c>
      <c r="C320" s="25" t="s">
        <v>6</v>
      </c>
      <c r="D320" s="26" t="s">
        <v>2</v>
      </c>
      <c r="E320" s="27" t="s">
        <v>7</v>
      </c>
      <c r="F320" s="142"/>
      <c r="G320" s="846" t="s">
        <v>2</v>
      </c>
    </row>
    <row r="321" spans="1:7" ht="18" customHeight="1" x14ac:dyDescent="0.2">
      <c r="A321" s="157"/>
      <c r="B321" s="843"/>
      <c r="C321" s="843" t="s">
        <v>8</v>
      </c>
      <c r="D321" s="578" t="s">
        <v>2</v>
      </c>
      <c r="E321" s="579" t="s">
        <v>3</v>
      </c>
      <c r="F321" s="148"/>
      <c r="G321" s="846" t="s">
        <v>2</v>
      </c>
    </row>
    <row r="322" spans="1:7" ht="18" customHeight="1" x14ac:dyDescent="0.2">
      <c r="A322" s="157"/>
      <c r="B322" s="843"/>
      <c r="C322" s="25" t="s">
        <v>1046</v>
      </c>
      <c r="D322" s="26" t="s">
        <v>1033</v>
      </c>
      <c r="E322" s="27" t="s">
        <v>342</v>
      </c>
      <c r="F322" s="142" t="s">
        <v>1047</v>
      </c>
      <c r="G322" s="846" t="s">
        <v>1033</v>
      </c>
    </row>
    <row r="323" spans="1:7" ht="18" customHeight="1" x14ac:dyDescent="0.2">
      <c r="A323" s="156"/>
      <c r="B323" s="19"/>
      <c r="C323" s="577" t="s">
        <v>755</v>
      </c>
      <c r="D323" s="31"/>
      <c r="E323" s="32"/>
      <c r="F323" s="147"/>
      <c r="G323" s="13" t="s">
        <v>2</v>
      </c>
    </row>
    <row r="324" spans="1:7" ht="165" customHeight="1" x14ac:dyDescent="0.2">
      <c r="A324" s="157"/>
      <c r="B324" s="843"/>
      <c r="C324" s="25" t="s">
        <v>1048</v>
      </c>
      <c r="D324" s="26" t="s">
        <v>2</v>
      </c>
      <c r="E324" s="27" t="s">
        <v>3</v>
      </c>
      <c r="F324" s="142" t="s">
        <v>867</v>
      </c>
      <c r="G324" s="846" t="s">
        <v>2</v>
      </c>
    </row>
    <row r="325" spans="1:7" ht="56" customHeight="1" x14ac:dyDescent="0.2">
      <c r="A325" s="157"/>
      <c r="B325" s="843"/>
      <c r="C325" s="843" t="s">
        <v>1049</v>
      </c>
      <c r="D325" s="578" t="s">
        <v>2</v>
      </c>
      <c r="E325" s="579" t="s">
        <v>3</v>
      </c>
      <c r="F325" s="148"/>
      <c r="G325" s="846" t="s">
        <v>2</v>
      </c>
    </row>
    <row r="326" spans="1:7" ht="31.5" customHeight="1" x14ac:dyDescent="0.2">
      <c r="A326" s="157"/>
      <c r="B326" s="843"/>
      <c r="C326" s="25" t="s">
        <v>759</v>
      </c>
      <c r="D326" s="26" t="s">
        <v>2</v>
      </c>
      <c r="E326" s="27" t="s">
        <v>3</v>
      </c>
      <c r="F326" s="142"/>
      <c r="G326" s="846" t="s">
        <v>2</v>
      </c>
    </row>
    <row r="327" spans="1:7" ht="31" customHeight="1" x14ac:dyDescent="0.2">
      <c r="A327" s="82"/>
      <c r="B327" s="42" t="s">
        <v>795</v>
      </c>
      <c r="C327" s="39" t="s">
        <v>1050</v>
      </c>
      <c r="D327" s="40" t="s">
        <v>2</v>
      </c>
      <c r="E327" s="41" t="s">
        <v>58</v>
      </c>
      <c r="F327" s="149"/>
      <c r="G327" s="83" t="s">
        <v>2</v>
      </c>
    </row>
    <row r="328" spans="1:7" s="109" customFormat="1" ht="87.75" customHeight="1" x14ac:dyDescent="0.2">
      <c r="A328" s="102"/>
      <c r="B328" s="103"/>
      <c r="C328" s="103"/>
      <c r="D328" s="104"/>
      <c r="E328" s="105"/>
      <c r="F328" s="106"/>
      <c r="G328" s="644"/>
    </row>
    <row r="329" spans="1:7" s="109" customFormat="1" ht="99" customHeight="1" x14ac:dyDescent="0.2">
      <c r="A329" s="102"/>
      <c r="B329" s="103"/>
      <c r="C329" s="103"/>
      <c r="D329" s="104"/>
      <c r="E329" s="105"/>
      <c r="F329" s="106"/>
      <c r="G329" s="644"/>
    </row>
    <row r="330" spans="1:7" s="109" customFormat="1" ht="66" customHeight="1" x14ac:dyDescent="0.2">
      <c r="A330" s="102"/>
      <c r="B330" s="103"/>
      <c r="C330" s="103"/>
      <c r="D330" s="104"/>
      <c r="E330" s="105"/>
      <c r="F330" s="106"/>
      <c r="G330" s="644"/>
    </row>
    <row r="331" spans="1:7" s="109" customFormat="1" ht="108" customHeight="1" x14ac:dyDescent="0.2">
      <c r="A331" s="102"/>
      <c r="B331" s="103"/>
      <c r="C331" s="103"/>
      <c r="D331" s="104"/>
      <c r="E331" s="105"/>
      <c r="F331" s="106"/>
      <c r="G331" s="644"/>
    </row>
    <row r="332" spans="1:7" s="100" customFormat="1" ht="30" customHeight="1" x14ac:dyDescent="0.2">
      <c r="A332" s="102"/>
      <c r="B332" s="103"/>
      <c r="C332" s="103"/>
      <c r="D332" s="104"/>
      <c r="E332" s="105"/>
      <c r="F332" s="106"/>
      <c r="G332" s="644"/>
    </row>
    <row r="333" spans="1:7" s="107" customFormat="1" ht="84" customHeight="1" x14ac:dyDescent="0.2">
      <c r="A333" s="102"/>
      <c r="B333" s="103"/>
      <c r="C333" s="103"/>
      <c r="D333" s="104"/>
      <c r="E333" s="105"/>
      <c r="F333" s="106"/>
      <c r="G333" s="644"/>
    </row>
    <row r="334" spans="1:7" s="107" customFormat="1" ht="93.75" customHeight="1" x14ac:dyDescent="0.2">
      <c r="A334" s="102"/>
      <c r="B334" s="103"/>
      <c r="C334" s="103"/>
      <c r="D334" s="104"/>
      <c r="E334" s="105"/>
      <c r="F334" s="106"/>
      <c r="G334" s="644"/>
    </row>
    <row r="335" spans="1:7" s="107" customFormat="1" ht="52.5" customHeight="1" x14ac:dyDescent="0.2">
      <c r="A335" s="102"/>
      <c r="B335" s="103"/>
      <c r="C335" s="103"/>
      <c r="D335" s="104"/>
      <c r="E335" s="105"/>
      <c r="F335" s="106"/>
      <c r="G335" s="644"/>
    </row>
    <row r="336" spans="1:7" s="107" customFormat="1" ht="56.25" customHeight="1" x14ac:dyDescent="0.2">
      <c r="A336" s="102"/>
      <c r="B336" s="103"/>
      <c r="C336" s="103"/>
      <c r="D336" s="104"/>
      <c r="E336" s="105"/>
      <c r="F336" s="106"/>
      <c r="G336" s="644"/>
    </row>
    <row r="337" spans="1:7" s="107" customFormat="1" ht="39.9" customHeight="1" x14ac:dyDescent="0.2">
      <c r="A337" s="102"/>
      <c r="B337" s="103"/>
      <c r="C337" s="103"/>
      <c r="D337" s="104"/>
      <c r="E337" s="105"/>
      <c r="F337" s="106"/>
      <c r="G337" s="644"/>
    </row>
    <row r="338" spans="1:7" s="107" customFormat="1" ht="72.75" customHeight="1" x14ac:dyDescent="0.2">
      <c r="A338" s="102"/>
      <c r="B338" s="103"/>
      <c r="C338" s="103"/>
      <c r="D338" s="104"/>
      <c r="E338" s="105"/>
      <c r="F338" s="106"/>
      <c r="G338" s="644"/>
    </row>
    <row r="339" spans="1:7" s="107" customFormat="1" ht="45.75" customHeight="1" x14ac:dyDescent="0.2">
      <c r="A339" s="102"/>
      <c r="B339" s="103"/>
      <c r="C339" s="103"/>
      <c r="D339" s="104"/>
      <c r="E339" s="105"/>
      <c r="F339" s="106"/>
      <c r="G339" s="644"/>
    </row>
    <row r="340" spans="1:7" s="107" customFormat="1" ht="77.25" customHeight="1" x14ac:dyDescent="0.2">
      <c r="A340" s="102"/>
      <c r="B340" s="103"/>
      <c r="C340" s="103"/>
      <c r="D340" s="104"/>
      <c r="E340" s="105"/>
      <c r="F340" s="106"/>
      <c r="G340" s="644"/>
    </row>
    <row r="341" spans="1:7" s="107" customFormat="1" ht="104.25" customHeight="1" x14ac:dyDescent="0.2">
      <c r="A341" s="102"/>
      <c r="B341" s="103"/>
      <c r="C341" s="103"/>
      <c r="D341" s="104"/>
      <c r="E341" s="105"/>
      <c r="F341" s="106"/>
      <c r="G341" s="644"/>
    </row>
    <row r="342" spans="1:7" s="107" customFormat="1" ht="63.75" customHeight="1" x14ac:dyDescent="0.2">
      <c r="A342" s="102"/>
      <c r="B342" s="103"/>
      <c r="C342" s="103"/>
      <c r="D342" s="104"/>
      <c r="E342" s="105"/>
      <c r="F342" s="106"/>
      <c r="G342" s="644"/>
    </row>
    <row r="343" spans="1:7" s="107" customFormat="1" ht="103.5" customHeight="1" x14ac:dyDescent="0.2">
      <c r="A343" s="102"/>
      <c r="B343" s="103"/>
      <c r="C343" s="103"/>
      <c r="D343" s="104"/>
      <c r="E343" s="105"/>
      <c r="F343" s="106"/>
      <c r="G343" s="644"/>
    </row>
    <row r="344" spans="1:7" s="107" customFormat="1" ht="39.9" customHeight="1" x14ac:dyDescent="0.2">
      <c r="A344" s="102"/>
      <c r="B344" s="103"/>
      <c r="C344" s="103"/>
      <c r="D344" s="104"/>
      <c r="E344" s="105"/>
      <c r="F344" s="106"/>
      <c r="G344" s="644"/>
    </row>
    <row r="345" spans="1:7" s="107" customFormat="1" ht="91.5" customHeight="1" x14ac:dyDescent="0.2">
      <c r="A345" s="102"/>
      <c r="B345" s="103"/>
      <c r="C345" s="103"/>
      <c r="D345" s="104"/>
      <c r="E345" s="105"/>
      <c r="F345" s="106"/>
      <c r="G345" s="644"/>
    </row>
    <row r="346" spans="1:7" s="107" customFormat="1" ht="90" customHeight="1" x14ac:dyDescent="0.2">
      <c r="A346" s="102"/>
      <c r="B346" s="103"/>
      <c r="C346" s="103"/>
      <c r="D346" s="104"/>
      <c r="E346" s="105"/>
      <c r="F346" s="106"/>
      <c r="G346" s="644"/>
    </row>
    <row r="347" spans="1:7" s="107" customFormat="1" ht="46.5" customHeight="1" x14ac:dyDescent="0.2">
      <c r="A347" s="102"/>
      <c r="B347" s="103"/>
      <c r="C347" s="103"/>
      <c r="D347" s="104"/>
      <c r="E347" s="105"/>
      <c r="F347" s="106"/>
      <c r="G347" s="644"/>
    </row>
    <row r="348" spans="1:7" s="107" customFormat="1" ht="39" customHeight="1" x14ac:dyDescent="0.2">
      <c r="A348" s="102"/>
      <c r="B348" s="103"/>
      <c r="C348" s="103"/>
      <c r="D348" s="104"/>
      <c r="E348" s="105"/>
      <c r="F348" s="106"/>
      <c r="G348" s="644"/>
    </row>
    <row r="349" spans="1:7" s="107" customFormat="1" ht="66.75" customHeight="1" x14ac:dyDescent="0.2">
      <c r="A349" s="102"/>
      <c r="B349" s="103"/>
      <c r="C349" s="103"/>
      <c r="D349" s="104"/>
      <c r="E349" s="105"/>
      <c r="F349" s="106"/>
      <c r="G349" s="644"/>
    </row>
    <row r="350" spans="1:7" s="107" customFormat="1" ht="80.150000000000006" customHeight="1" x14ac:dyDescent="0.2">
      <c r="A350" s="102"/>
      <c r="B350" s="103"/>
      <c r="C350" s="103"/>
      <c r="D350" s="104"/>
      <c r="E350" s="105"/>
      <c r="F350" s="106"/>
      <c r="G350" s="644"/>
    </row>
    <row r="351" spans="1:7" s="107" customFormat="1" ht="90" customHeight="1" x14ac:dyDescent="0.2">
      <c r="A351" s="102"/>
      <c r="B351" s="103"/>
      <c r="C351" s="103"/>
      <c r="D351" s="104"/>
      <c r="E351" s="105"/>
      <c r="F351" s="106"/>
      <c r="G351" s="644"/>
    </row>
    <row r="352" spans="1:7" s="107" customFormat="1" ht="60" customHeight="1" x14ac:dyDescent="0.2">
      <c r="A352" s="102"/>
      <c r="B352" s="103"/>
      <c r="C352" s="103"/>
      <c r="D352" s="104"/>
      <c r="E352" s="105"/>
      <c r="F352" s="106"/>
      <c r="G352" s="644"/>
    </row>
    <row r="353" spans="1:7" s="107" customFormat="1" ht="39.9" customHeight="1" x14ac:dyDescent="0.2">
      <c r="A353" s="102"/>
      <c r="B353" s="103"/>
      <c r="C353" s="103"/>
      <c r="D353" s="104"/>
      <c r="E353" s="105"/>
      <c r="F353" s="106"/>
      <c r="G353" s="644"/>
    </row>
    <row r="354" spans="1:7" s="107" customFormat="1" ht="69" customHeight="1" x14ac:dyDescent="0.2">
      <c r="A354" s="102"/>
      <c r="B354" s="103"/>
      <c r="C354" s="103"/>
      <c r="D354" s="104"/>
      <c r="E354" s="105"/>
      <c r="F354" s="106"/>
      <c r="G354" s="644"/>
    </row>
    <row r="355" spans="1:7" s="107" customFormat="1" ht="30" customHeight="1" x14ac:dyDescent="0.2">
      <c r="A355" s="102"/>
      <c r="B355" s="103"/>
      <c r="C355" s="103"/>
      <c r="D355" s="104"/>
      <c r="E355" s="105"/>
      <c r="F355" s="106"/>
      <c r="G355" s="14"/>
    </row>
    <row r="356" spans="1:7" s="107" customFormat="1" ht="20.149999999999999" customHeight="1" x14ac:dyDescent="0.2">
      <c r="A356" s="102"/>
      <c r="B356" s="103"/>
      <c r="C356" s="103"/>
      <c r="D356" s="104"/>
      <c r="E356" s="105"/>
      <c r="F356" s="106"/>
      <c r="G356" s="644"/>
    </row>
    <row r="357" spans="1:7" s="107" customFormat="1" ht="20.149999999999999" customHeight="1" x14ac:dyDescent="0.2">
      <c r="A357" s="102"/>
      <c r="B357" s="103"/>
      <c r="C357" s="103"/>
      <c r="D357" s="104"/>
      <c r="E357" s="105"/>
      <c r="F357" s="106"/>
      <c r="G357" s="644"/>
    </row>
    <row r="358" spans="1:7" s="107" customFormat="1" ht="20.149999999999999" customHeight="1" x14ac:dyDescent="0.2">
      <c r="A358" s="102"/>
      <c r="B358" s="103"/>
      <c r="C358" s="103"/>
      <c r="D358" s="104"/>
      <c r="E358" s="105"/>
      <c r="F358" s="106"/>
      <c r="G358" s="644"/>
    </row>
    <row r="359" spans="1:7" s="107" customFormat="1" ht="20.149999999999999" customHeight="1" x14ac:dyDescent="0.2">
      <c r="A359" s="102"/>
      <c r="B359" s="103"/>
      <c r="C359" s="103"/>
      <c r="D359" s="104"/>
      <c r="E359" s="105"/>
      <c r="F359" s="106"/>
      <c r="G359" s="644"/>
    </row>
    <row r="360" spans="1:7" s="107" customFormat="1" ht="20.149999999999999" customHeight="1" x14ac:dyDescent="0.2">
      <c r="A360" s="102"/>
      <c r="B360" s="103"/>
      <c r="C360" s="103"/>
      <c r="D360" s="104"/>
      <c r="E360" s="105"/>
      <c r="F360" s="106"/>
      <c r="G360" s="644"/>
    </row>
    <row r="361" spans="1:7" s="107" customFormat="1" ht="20.149999999999999" customHeight="1" x14ac:dyDescent="0.2">
      <c r="A361" s="102"/>
      <c r="B361" s="103"/>
      <c r="C361" s="103"/>
      <c r="D361" s="104"/>
      <c r="E361" s="105"/>
      <c r="F361" s="106"/>
      <c r="G361" s="644"/>
    </row>
    <row r="362" spans="1:7" s="107" customFormat="1" ht="20.149999999999999" customHeight="1" x14ac:dyDescent="0.2">
      <c r="A362" s="102"/>
      <c r="B362" s="103"/>
      <c r="C362" s="103"/>
      <c r="D362" s="104"/>
      <c r="E362" s="105"/>
      <c r="F362" s="106"/>
      <c r="G362" s="644"/>
    </row>
    <row r="363" spans="1:7" s="107" customFormat="1" ht="20.149999999999999" customHeight="1" x14ac:dyDescent="0.2">
      <c r="A363" s="102"/>
      <c r="B363" s="103"/>
      <c r="C363" s="103"/>
      <c r="D363" s="104"/>
      <c r="E363" s="105"/>
      <c r="F363" s="106"/>
      <c r="G363" s="644"/>
    </row>
    <row r="364" spans="1:7" s="107" customFormat="1" ht="20.149999999999999" customHeight="1" x14ac:dyDescent="0.2">
      <c r="A364" s="102"/>
      <c r="B364" s="103"/>
      <c r="C364" s="103"/>
      <c r="D364" s="104"/>
      <c r="E364" s="105"/>
      <c r="F364" s="106"/>
      <c r="G364" s="644"/>
    </row>
    <row r="365" spans="1:7" s="107" customFormat="1" ht="20.149999999999999" customHeight="1" x14ac:dyDescent="0.2">
      <c r="A365" s="102"/>
      <c r="B365" s="103"/>
      <c r="C365" s="103"/>
      <c r="D365" s="104"/>
      <c r="E365" s="105"/>
      <c r="F365" s="106"/>
      <c r="G365" s="14"/>
    </row>
    <row r="366" spans="1:7" s="107" customFormat="1" ht="20.149999999999999" customHeight="1" x14ac:dyDescent="0.2">
      <c r="A366" s="102"/>
      <c r="B366" s="103"/>
      <c r="C366" s="103"/>
      <c r="D366" s="104"/>
      <c r="E366" s="105"/>
      <c r="F366" s="106"/>
      <c r="G366" s="644"/>
    </row>
    <row r="367" spans="1:7" s="107" customFormat="1" ht="20.149999999999999" customHeight="1" x14ac:dyDescent="0.2">
      <c r="A367" s="102"/>
      <c r="B367" s="103"/>
      <c r="C367" s="103"/>
      <c r="D367" s="104"/>
      <c r="E367" s="105"/>
      <c r="F367" s="106"/>
      <c r="G367" s="644"/>
    </row>
    <row r="368" spans="1:7" s="107" customFormat="1" ht="20.149999999999999" customHeight="1" x14ac:dyDescent="0.2">
      <c r="A368" s="102"/>
      <c r="B368" s="103"/>
      <c r="C368" s="103"/>
      <c r="D368" s="104"/>
      <c r="E368" s="105"/>
      <c r="F368" s="106"/>
      <c r="G368" s="644"/>
    </row>
    <row r="369" spans="1:7" s="107" customFormat="1" ht="20.149999999999999" customHeight="1" x14ac:dyDescent="0.2">
      <c r="A369" s="102"/>
      <c r="B369" s="103"/>
      <c r="C369" s="103"/>
      <c r="D369" s="104"/>
      <c r="E369" s="105"/>
      <c r="F369" s="106"/>
      <c r="G369" s="644"/>
    </row>
    <row r="370" spans="1:7" s="107" customFormat="1" ht="20.149999999999999" customHeight="1" x14ac:dyDescent="0.2">
      <c r="A370" s="102"/>
      <c r="B370" s="103"/>
      <c r="C370" s="103"/>
      <c r="D370" s="104"/>
      <c r="E370" s="105"/>
      <c r="F370" s="106"/>
      <c r="G370" s="644"/>
    </row>
    <row r="371" spans="1:7" s="107" customFormat="1" ht="20.149999999999999" customHeight="1" x14ac:dyDescent="0.2">
      <c r="A371" s="102"/>
      <c r="B371" s="103"/>
      <c r="C371" s="103"/>
      <c r="D371" s="104"/>
      <c r="E371" s="105"/>
      <c r="F371" s="106"/>
      <c r="G371" s="644"/>
    </row>
    <row r="372" spans="1:7" s="107" customFormat="1" ht="20.149999999999999" customHeight="1" x14ac:dyDescent="0.2">
      <c r="A372" s="102"/>
      <c r="B372" s="103"/>
      <c r="C372" s="103"/>
      <c r="D372" s="104"/>
      <c r="E372" s="105"/>
      <c r="F372" s="106"/>
      <c r="G372" s="644"/>
    </row>
    <row r="373" spans="1:7" s="107" customFormat="1" ht="20.149999999999999" customHeight="1" x14ac:dyDescent="0.2">
      <c r="A373" s="102"/>
      <c r="B373" s="103"/>
      <c r="C373" s="103"/>
      <c r="D373" s="104"/>
      <c r="E373" s="105"/>
      <c r="F373" s="106"/>
      <c r="G373" s="644"/>
    </row>
    <row r="374" spans="1:7" s="107" customFormat="1" ht="20.149999999999999" customHeight="1" x14ac:dyDescent="0.2">
      <c r="A374" s="102"/>
      <c r="B374" s="103"/>
      <c r="C374" s="103"/>
      <c r="D374" s="104"/>
      <c r="E374" s="105"/>
      <c r="F374" s="106"/>
      <c r="G374" s="644"/>
    </row>
    <row r="375" spans="1:7" s="107" customFormat="1" ht="20.149999999999999" customHeight="1" x14ac:dyDescent="0.2">
      <c r="A375" s="102"/>
      <c r="B375" s="103"/>
      <c r="C375" s="103"/>
      <c r="D375" s="104"/>
      <c r="E375" s="105"/>
      <c r="F375" s="106"/>
      <c r="G375" s="644"/>
    </row>
    <row r="376" spans="1:7" s="107" customFormat="1" ht="20.149999999999999" customHeight="1" x14ac:dyDescent="0.2">
      <c r="A376" s="102"/>
      <c r="B376" s="103"/>
      <c r="C376" s="103"/>
      <c r="D376" s="104"/>
      <c r="E376" s="105"/>
      <c r="F376" s="106"/>
      <c r="G376" s="14"/>
    </row>
    <row r="377" spans="1:7" s="107" customFormat="1" ht="20.149999999999999" customHeight="1" x14ac:dyDescent="0.2">
      <c r="A377" s="102"/>
      <c r="B377" s="103"/>
      <c r="C377" s="103"/>
      <c r="D377" s="104"/>
      <c r="E377" s="105"/>
      <c r="F377" s="106"/>
      <c r="G377" s="644"/>
    </row>
    <row r="378" spans="1:7" s="107" customFormat="1" ht="20.149999999999999" customHeight="1" x14ac:dyDescent="0.2">
      <c r="A378" s="102"/>
      <c r="B378" s="103"/>
      <c r="C378" s="103"/>
      <c r="D378" s="104"/>
      <c r="E378" s="105"/>
      <c r="F378" s="106"/>
      <c r="G378" s="644"/>
    </row>
    <row r="379" spans="1:7" s="107" customFormat="1" ht="20.149999999999999" customHeight="1" x14ac:dyDescent="0.2">
      <c r="A379" s="102"/>
      <c r="B379" s="103"/>
      <c r="C379" s="103"/>
      <c r="D379" s="104"/>
      <c r="E379" s="105"/>
      <c r="F379" s="106"/>
      <c r="G379" s="644"/>
    </row>
    <row r="380" spans="1:7" s="107" customFormat="1" ht="20.149999999999999" customHeight="1" x14ac:dyDescent="0.2">
      <c r="A380" s="102"/>
      <c r="B380" s="103"/>
      <c r="C380" s="103"/>
      <c r="D380" s="104"/>
      <c r="E380" s="105"/>
      <c r="F380" s="106"/>
      <c r="G380" s="644"/>
    </row>
    <row r="381" spans="1:7" s="107" customFormat="1" ht="20.149999999999999" customHeight="1" x14ac:dyDescent="0.2">
      <c r="A381" s="102"/>
      <c r="B381" s="103"/>
      <c r="C381" s="103"/>
      <c r="D381" s="104"/>
      <c r="E381" s="105"/>
      <c r="F381" s="106"/>
      <c r="G381" s="644"/>
    </row>
    <row r="382" spans="1:7" s="107" customFormat="1" ht="20.149999999999999" customHeight="1" x14ac:dyDescent="0.2">
      <c r="A382" s="102"/>
      <c r="B382" s="103"/>
      <c r="C382" s="103"/>
      <c r="D382" s="104"/>
      <c r="E382" s="105"/>
      <c r="F382" s="106"/>
      <c r="G382" s="644"/>
    </row>
    <row r="383" spans="1:7" s="107" customFormat="1" ht="20.149999999999999" customHeight="1" x14ac:dyDescent="0.2">
      <c r="A383" s="102"/>
      <c r="B383" s="103"/>
      <c r="C383" s="103"/>
      <c r="D383" s="104"/>
      <c r="E383" s="105"/>
      <c r="F383" s="106"/>
      <c r="G383" s="644"/>
    </row>
    <row r="384" spans="1:7" s="107" customFormat="1" ht="20.149999999999999" customHeight="1" x14ac:dyDescent="0.2">
      <c r="A384" s="102"/>
      <c r="B384" s="103"/>
      <c r="C384" s="103"/>
      <c r="D384" s="104"/>
      <c r="E384" s="105"/>
      <c r="F384" s="106"/>
      <c r="G384" s="644"/>
    </row>
    <row r="385" spans="1:7" s="107" customFormat="1" ht="20.149999999999999" customHeight="1" x14ac:dyDescent="0.2">
      <c r="A385" s="102"/>
      <c r="B385" s="103"/>
      <c r="C385" s="103"/>
      <c r="D385" s="104"/>
      <c r="E385" s="105"/>
      <c r="F385" s="106"/>
      <c r="G385" s="644"/>
    </row>
    <row r="386" spans="1:7" s="107" customFormat="1" ht="20.149999999999999" customHeight="1" x14ac:dyDescent="0.2">
      <c r="A386" s="102"/>
      <c r="B386" s="103"/>
      <c r="C386" s="103"/>
      <c r="D386" s="104"/>
      <c r="E386" s="105"/>
      <c r="F386" s="106"/>
      <c r="G386" s="644"/>
    </row>
    <row r="387" spans="1:7" s="107" customFormat="1" ht="20.149999999999999" customHeight="1" x14ac:dyDescent="0.2">
      <c r="A387" s="102"/>
      <c r="B387" s="103"/>
      <c r="C387" s="103"/>
      <c r="D387" s="104"/>
      <c r="E387" s="105"/>
      <c r="F387" s="106"/>
      <c r="G387" s="644"/>
    </row>
    <row r="388" spans="1:7" s="107" customFormat="1" ht="20.149999999999999" customHeight="1" x14ac:dyDescent="0.2">
      <c r="A388" s="102"/>
      <c r="B388" s="103"/>
      <c r="C388" s="103"/>
      <c r="D388" s="104"/>
      <c r="E388" s="105"/>
      <c r="F388" s="106"/>
      <c r="G388" s="644"/>
    </row>
    <row r="389" spans="1:7" s="107" customFormat="1" ht="20.149999999999999" customHeight="1" x14ac:dyDescent="0.2">
      <c r="A389" s="102"/>
      <c r="B389" s="103"/>
      <c r="C389" s="103"/>
      <c r="D389" s="104"/>
      <c r="E389" s="105"/>
      <c r="F389" s="106"/>
      <c r="G389" s="644"/>
    </row>
    <row r="390" spans="1:7" s="107" customFormat="1" ht="20.149999999999999" customHeight="1" x14ac:dyDescent="0.2">
      <c r="A390" s="102"/>
      <c r="B390" s="103"/>
      <c r="C390" s="103"/>
      <c r="D390" s="104"/>
      <c r="E390" s="105"/>
      <c r="F390" s="106"/>
      <c r="G390" s="644"/>
    </row>
    <row r="391" spans="1:7" s="107" customFormat="1" ht="20.149999999999999" customHeight="1" x14ac:dyDescent="0.2">
      <c r="A391" s="102"/>
      <c r="B391" s="103"/>
      <c r="C391" s="103"/>
      <c r="D391" s="104"/>
      <c r="E391" s="105"/>
      <c r="F391" s="106"/>
      <c r="G391" s="644"/>
    </row>
    <row r="392" spans="1:7" s="107" customFormat="1" ht="20.149999999999999" customHeight="1" x14ac:dyDescent="0.2">
      <c r="A392" s="102"/>
      <c r="B392" s="103"/>
      <c r="C392" s="103"/>
      <c r="D392" s="104"/>
      <c r="E392" s="105"/>
      <c r="F392" s="106"/>
      <c r="G392" s="644"/>
    </row>
    <row r="393" spans="1:7" s="107" customFormat="1" ht="20.149999999999999" customHeight="1" x14ac:dyDescent="0.2">
      <c r="A393" s="102"/>
      <c r="B393" s="103"/>
      <c r="C393" s="103"/>
      <c r="D393" s="104"/>
      <c r="E393" s="105"/>
      <c r="F393" s="106"/>
      <c r="G393" s="644"/>
    </row>
    <row r="394" spans="1:7" s="107" customFormat="1" ht="20.149999999999999" customHeight="1" x14ac:dyDescent="0.2">
      <c r="A394" s="102"/>
      <c r="B394" s="103"/>
      <c r="C394" s="103"/>
      <c r="D394" s="104"/>
      <c r="E394" s="105"/>
      <c r="F394" s="106"/>
      <c r="G394" s="644"/>
    </row>
    <row r="395" spans="1:7" s="107" customFormat="1" ht="20.149999999999999" customHeight="1" x14ac:dyDescent="0.2">
      <c r="A395" s="102"/>
      <c r="B395" s="103"/>
      <c r="C395" s="103"/>
      <c r="D395" s="104"/>
      <c r="E395" s="105"/>
      <c r="F395" s="106"/>
      <c r="G395" s="644"/>
    </row>
    <row r="396" spans="1:7" s="107" customFormat="1" ht="20.149999999999999" customHeight="1" x14ac:dyDescent="0.2">
      <c r="A396" s="102"/>
      <c r="B396" s="103"/>
      <c r="C396" s="103"/>
      <c r="D396" s="104"/>
      <c r="E396" s="105"/>
      <c r="F396" s="106"/>
      <c r="G396" s="644"/>
    </row>
    <row r="397" spans="1:7" s="107" customFormat="1" ht="20.149999999999999" customHeight="1" x14ac:dyDescent="0.2">
      <c r="A397" s="102"/>
      <c r="B397" s="103"/>
      <c r="C397" s="103"/>
      <c r="D397" s="104"/>
      <c r="E397" s="105"/>
      <c r="F397" s="106"/>
      <c r="G397" s="644"/>
    </row>
    <row r="398" spans="1:7" s="107" customFormat="1" ht="20.149999999999999" customHeight="1" x14ac:dyDescent="0.2">
      <c r="A398" s="102"/>
      <c r="B398" s="103"/>
      <c r="C398" s="103"/>
      <c r="D398" s="104"/>
      <c r="E398" s="105"/>
      <c r="F398" s="106"/>
      <c r="G398" s="644"/>
    </row>
    <row r="399" spans="1:7" s="107" customFormat="1" ht="20.149999999999999" customHeight="1" x14ac:dyDescent="0.2">
      <c r="A399" s="102"/>
      <c r="B399" s="103"/>
      <c r="C399" s="103"/>
      <c r="D399" s="104"/>
      <c r="E399" s="105"/>
      <c r="F399" s="106"/>
      <c r="G399" s="1268"/>
    </row>
    <row r="400" spans="1:7" s="107" customFormat="1" ht="20.149999999999999" customHeight="1" x14ac:dyDescent="0.2">
      <c r="A400" s="102"/>
      <c r="B400" s="103"/>
      <c r="C400" s="103"/>
      <c r="D400" s="104"/>
      <c r="E400" s="105"/>
      <c r="F400" s="106"/>
      <c r="G400" s="1268"/>
    </row>
    <row r="401" spans="1:7" s="107" customFormat="1" ht="20.149999999999999" customHeight="1" x14ac:dyDescent="0.2">
      <c r="A401" s="102"/>
      <c r="B401" s="103"/>
      <c r="C401" s="103"/>
      <c r="D401" s="104"/>
      <c r="E401" s="105"/>
      <c r="F401" s="106"/>
      <c r="G401" s="644"/>
    </row>
    <row r="402" spans="1:7" s="107" customFormat="1" ht="20.149999999999999" customHeight="1" x14ac:dyDescent="0.2">
      <c r="A402" s="102"/>
      <c r="B402" s="103"/>
      <c r="C402" s="103"/>
      <c r="D402" s="104"/>
      <c r="E402" s="105"/>
      <c r="F402" s="106"/>
      <c r="G402" s="644"/>
    </row>
    <row r="403" spans="1:7" s="107" customFormat="1" ht="20.149999999999999" customHeight="1" x14ac:dyDescent="0.2">
      <c r="A403" s="102"/>
      <c r="B403" s="103"/>
      <c r="C403" s="103"/>
      <c r="D403" s="104"/>
      <c r="E403" s="105"/>
      <c r="F403" s="106"/>
      <c r="G403" s="644"/>
    </row>
    <row r="404" spans="1:7" s="107" customFormat="1" ht="20.149999999999999" customHeight="1" x14ac:dyDescent="0.2">
      <c r="A404" s="102"/>
      <c r="B404" s="103"/>
      <c r="C404" s="103"/>
      <c r="D404" s="104"/>
      <c r="E404" s="105"/>
      <c r="F404" s="106"/>
      <c r="G404" s="644"/>
    </row>
    <row r="405" spans="1:7" s="107" customFormat="1" ht="20.149999999999999" customHeight="1" x14ac:dyDescent="0.2">
      <c r="A405" s="102"/>
      <c r="B405" s="103"/>
      <c r="C405" s="103"/>
      <c r="D405" s="104"/>
      <c r="E405" s="105"/>
      <c r="F405" s="106"/>
      <c r="G405" s="1268"/>
    </row>
    <row r="406" spans="1:7" s="107" customFormat="1" ht="20.149999999999999" customHeight="1" x14ac:dyDescent="0.2">
      <c r="A406" s="102"/>
      <c r="B406" s="103"/>
      <c r="C406" s="103"/>
      <c r="D406" s="104"/>
      <c r="E406" s="105"/>
      <c r="F406" s="106"/>
      <c r="G406" s="1268"/>
    </row>
    <row r="407" spans="1:7" s="107" customFormat="1" ht="20.149999999999999" customHeight="1" x14ac:dyDescent="0.2">
      <c r="A407" s="102"/>
      <c r="B407" s="103"/>
      <c r="C407" s="103"/>
      <c r="D407" s="104"/>
      <c r="E407" s="105"/>
      <c r="F407" s="106"/>
      <c r="G407" s="644"/>
    </row>
    <row r="408" spans="1:7" s="107" customFormat="1" ht="20.149999999999999" customHeight="1" x14ac:dyDescent="0.2">
      <c r="A408" s="102"/>
      <c r="B408" s="103"/>
      <c r="C408" s="103"/>
      <c r="D408" s="104"/>
      <c r="E408" s="105"/>
      <c r="F408" s="106"/>
      <c r="G408" s="644"/>
    </row>
    <row r="409" spans="1:7" s="107" customFormat="1" ht="20.149999999999999" customHeight="1" x14ac:dyDescent="0.2">
      <c r="A409" s="102"/>
      <c r="B409" s="103"/>
      <c r="C409" s="103"/>
      <c r="D409" s="104"/>
      <c r="E409" s="105"/>
      <c r="F409" s="106"/>
      <c r="G409" s="644"/>
    </row>
    <row r="410" spans="1:7" s="107" customFormat="1" ht="20.149999999999999" customHeight="1" x14ac:dyDescent="0.2">
      <c r="A410" s="102"/>
      <c r="B410" s="103"/>
      <c r="C410" s="103"/>
      <c r="D410" s="104"/>
      <c r="E410" s="105"/>
      <c r="F410" s="106"/>
      <c r="G410" s="644"/>
    </row>
    <row r="411" spans="1:7" s="107" customFormat="1" ht="20.149999999999999" customHeight="1" x14ac:dyDescent="0.2">
      <c r="A411" s="102"/>
      <c r="B411" s="103"/>
      <c r="C411" s="103"/>
      <c r="D411" s="104"/>
      <c r="E411" s="105"/>
      <c r="F411" s="106"/>
      <c r="G411" s="644"/>
    </row>
    <row r="412" spans="1:7" s="107" customFormat="1" ht="20.149999999999999" customHeight="1" x14ac:dyDescent="0.2">
      <c r="A412" s="102"/>
      <c r="B412" s="103"/>
      <c r="C412" s="103"/>
      <c r="D412" s="104"/>
      <c r="E412" s="105"/>
      <c r="F412" s="106"/>
      <c r="G412" s="108"/>
    </row>
    <row r="413" spans="1:7" s="107" customFormat="1" ht="20.149999999999999" customHeight="1" x14ac:dyDescent="0.2">
      <c r="A413" s="92"/>
      <c r="B413" s="93"/>
      <c r="C413" s="93"/>
      <c r="D413" s="94"/>
      <c r="E413" s="95"/>
      <c r="F413" s="96"/>
      <c r="G413" s="97"/>
    </row>
    <row r="414" spans="1:7" s="107" customFormat="1" ht="20.149999999999999" customHeight="1" x14ac:dyDescent="0.2">
      <c r="A414" s="92"/>
      <c r="B414" s="93"/>
      <c r="C414" s="93"/>
      <c r="D414" s="94"/>
      <c r="E414" s="95"/>
      <c r="F414" s="96"/>
      <c r="G414" s="97"/>
    </row>
    <row r="415" spans="1:7" s="107" customFormat="1" ht="20.149999999999999" customHeight="1" x14ac:dyDescent="0.2">
      <c r="A415" s="92"/>
      <c r="B415" s="93"/>
      <c r="C415" s="93"/>
      <c r="D415" s="94"/>
      <c r="E415" s="95"/>
      <c r="F415" s="96"/>
      <c r="G415" s="97"/>
    </row>
    <row r="416" spans="1:7" s="107" customFormat="1" ht="20.149999999999999" customHeight="1" x14ac:dyDescent="0.2">
      <c r="A416" s="92"/>
      <c r="B416" s="93"/>
      <c r="C416" s="93"/>
      <c r="D416" s="94"/>
      <c r="E416" s="95"/>
      <c r="F416" s="96"/>
      <c r="G416" s="97"/>
    </row>
    <row r="417" spans="1:7" s="107" customFormat="1" ht="20.149999999999999" customHeight="1" x14ac:dyDescent="0.2">
      <c r="A417" s="92"/>
      <c r="B417" s="93"/>
      <c r="C417" s="93"/>
      <c r="D417" s="94"/>
      <c r="E417" s="95"/>
      <c r="F417" s="96"/>
      <c r="G417" s="97"/>
    </row>
    <row r="418" spans="1:7" s="107" customFormat="1" ht="20.149999999999999" customHeight="1" x14ac:dyDescent="0.2">
      <c r="A418" s="92"/>
      <c r="B418" s="93"/>
      <c r="C418" s="93"/>
      <c r="D418" s="94"/>
      <c r="E418" s="95"/>
      <c r="F418" s="96"/>
      <c r="G418" s="97"/>
    </row>
    <row r="419" spans="1:7" s="107" customFormat="1" ht="20.149999999999999" customHeight="1" x14ac:dyDescent="0.2">
      <c r="A419" s="92"/>
      <c r="B419" s="93"/>
      <c r="C419" s="93"/>
      <c r="D419" s="94"/>
      <c r="E419" s="95"/>
      <c r="F419" s="96"/>
      <c r="G419" s="97"/>
    </row>
    <row r="420" spans="1:7" s="107" customFormat="1" ht="20.149999999999999" customHeight="1" x14ac:dyDescent="0.2">
      <c r="A420" s="92"/>
      <c r="B420" s="93"/>
      <c r="C420" s="93"/>
      <c r="D420" s="94"/>
      <c r="E420" s="95"/>
      <c r="F420" s="96"/>
      <c r="G420" s="97"/>
    </row>
    <row r="421" spans="1:7" s="107" customFormat="1" ht="20.149999999999999" customHeight="1" x14ac:dyDescent="0.2">
      <c r="A421" s="92"/>
      <c r="B421" s="93"/>
      <c r="C421" s="93"/>
      <c r="D421" s="94"/>
      <c r="E421" s="95"/>
      <c r="F421" s="96"/>
      <c r="G421" s="97"/>
    </row>
    <row r="422" spans="1:7" s="107" customFormat="1" ht="20.149999999999999" customHeight="1" x14ac:dyDescent="0.2">
      <c r="A422" s="92"/>
      <c r="B422" s="93"/>
      <c r="C422" s="93"/>
      <c r="D422" s="94"/>
      <c r="E422" s="95"/>
      <c r="F422" s="96"/>
      <c r="G422" s="97"/>
    </row>
    <row r="423" spans="1:7" s="107" customFormat="1" ht="20.149999999999999" customHeight="1" x14ac:dyDescent="0.2">
      <c r="A423" s="92"/>
      <c r="B423" s="93"/>
      <c r="C423" s="93"/>
      <c r="D423" s="94"/>
      <c r="E423" s="95"/>
      <c r="F423" s="96"/>
      <c r="G423" s="97"/>
    </row>
    <row r="424" spans="1:7" s="107" customFormat="1" ht="20.149999999999999" customHeight="1" x14ac:dyDescent="0.2">
      <c r="A424" s="92"/>
      <c r="B424" s="93"/>
      <c r="C424" s="93"/>
      <c r="D424" s="94"/>
      <c r="E424" s="95"/>
      <c r="F424" s="96"/>
      <c r="G424" s="97"/>
    </row>
    <row r="425" spans="1:7" s="107" customFormat="1" ht="20.149999999999999" customHeight="1" x14ac:dyDescent="0.2">
      <c r="A425" s="92"/>
      <c r="B425" s="93"/>
      <c r="C425" s="93"/>
      <c r="D425" s="94"/>
      <c r="E425" s="95"/>
      <c r="F425" s="96"/>
      <c r="G425" s="97"/>
    </row>
    <row r="426" spans="1:7" s="107" customFormat="1" ht="20.149999999999999" customHeight="1" x14ac:dyDescent="0.2">
      <c r="A426" s="92"/>
      <c r="B426" s="93"/>
      <c r="C426" s="93"/>
      <c r="D426" s="94"/>
      <c r="E426" s="95"/>
      <c r="F426" s="96"/>
      <c r="G426" s="97"/>
    </row>
    <row r="427" spans="1:7" s="107" customFormat="1" ht="20.149999999999999" customHeight="1" x14ac:dyDescent="0.2">
      <c r="A427" s="92"/>
      <c r="B427" s="93"/>
      <c r="C427" s="93"/>
      <c r="D427" s="94"/>
      <c r="E427" s="95"/>
      <c r="F427" s="96"/>
      <c r="G427" s="97"/>
    </row>
    <row r="428" spans="1:7" s="107" customFormat="1" ht="20.149999999999999" customHeight="1" x14ac:dyDescent="0.2">
      <c r="A428" s="92"/>
      <c r="B428" s="93"/>
      <c r="C428" s="93"/>
      <c r="D428" s="94"/>
      <c r="E428" s="95"/>
      <c r="F428" s="96"/>
      <c r="G428" s="97"/>
    </row>
    <row r="429" spans="1:7" s="107" customFormat="1" ht="20.149999999999999" customHeight="1" x14ac:dyDescent="0.2">
      <c r="A429" s="92"/>
      <c r="B429" s="93"/>
      <c r="C429" s="93"/>
      <c r="D429" s="94"/>
      <c r="E429" s="95"/>
      <c r="F429" s="96"/>
      <c r="G429" s="97"/>
    </row>
    <row r="430" spans="1:7" s="107" customFormat="1" ht="20.149999999999999" customHeight="1" x14ac:dyDescent="0.2">
      <c r="A430" s="92"/>
      <c r="B430" s="93"/>
      <c r="C430" s="93"/>
      <c r="D430" s="94"/>
      <c r="E430" s="95"/>
      <c r="F430" s="96"/>
      <c r="G430" s="97"/>
    </row>
    <row r="431" spans="1:7" s="107" customFormat="1" ht="20.149999999999999" customHeight="1" x14ac:dyDescent="0.2">
      <c r="A431" s="92"/>
      <c r="B431" s="93"/>
      <c r="C431" s="93"/>
      <c r="D431" s="94"/>
      <c r="E431" s="95"/>
      <c r="F431" s="96"/>
      <c r="G431" s="97"/>
    </row>
    <row r="432" spans="1:7" s="107" customFormat="1" ht="20.149999999999999" customHeight="1" x14ac:dyDescent="0.2">
      <c r="A432" s="92"/>
      <c r="B432" s="93"/>
      <c r="C432" s="93"/>
      <c r="D432" s="94"/>
      <c r="E432" s="95"/>
      <c r="F432" s="96"/>
      <c r="G432" s="97"/>
    </row>
    <row r="433" spans="1:7" s="107" customFormat="1" ht="20.149999999999999" customHeight="1" x14ac:dyDescent="0.2">
      <c r="A433" s="92"/>
      <c r="B433" s="93"/>
      <c r="C433" s="93"/>
      <c r="D433" s="94"/>
      <c r="E433" s="95"/>
      <c r="F433" s="96"/>
      <c r="G433" s="97"/>
    </row>
    <row r="434" spans="1:7" s="107" customFormat="1" ht="20.149999999999999" customHeight="1" x14ac:dyDescent="0.2">
      <c r="A434" s="92"/>
      <c r="B434" s="93"/>
      <c r="C434" s="93"/>
      <c r="D434" s="94"/>
      <c r="E434" s="95"/>
      <c r="F434" s="96"/>
      <c r="G434" s="97"/>
    </row>
    <row r="435" spans="1:7" s="107" customFormat="1" ht="20.149999999999999" customHeight="1" x14ac:dyDescent="0.2">
      <c r="A435" s="92"/>
      <c r="B435" s="93"/>
      <c r="C435" s="93"/>
      <c r="D435" s="94"/>
      <c r="E435" s="95"/>
      <c r="F435" s="96"/>
      <c r="G435" s="97"/>
    </row>
    <row r="436" spans="1:7" s="107" customFormat="1" ht="20.149999999999999" customHeight="1" x14ac:dyDescent="0.2">
      <c r="A436" s="92"/>
      <c r="B436" s="93"/>
      <c r="C436" s="93"/>
      <c r="D436" s="94"/>
      <c r="E436" s="95"/>
      <c r="F436" s="96"/>
      <c r="G436" s="97"/>
    </row>
    <row r="437" spans="1:7" s="107" customFormat="1" ht="20.149999999999999" customHeight="1" x14ac:dyDescent="0.2">
      <c r="A437" s="92"/>
      <c r="B437" s="93"/>
      <c r="C437" s="93"/>
      <c r="D437" s="94"/>
      <c r="E437" s="95"/>
      <c r="F437" s="96"/>
      <c r="G437" s="97"/>
    </row>
    <row r="438" spans="1:7" s="107" customFormat="1" ht="20.149999999999999" customHeight="1" x14ac:dyDescent="0.2">
      <c r="A438" s="92"/>
      <c r="B438" s="93"/>
      <c r="C438" s="93"/>
      <c r="D438" s="94"/>
      <c r="E438" s="95"/>
      <c r="F438" s="96"/>
      <c r="G438" s="97"/>
    </row>
    <row r="439" spans="1:7" s="107" customFormat="1" ht="20.149999999999999" customHeight="1" x14ac:dyDescent="0.2">
      <c r="A439" s="92"/>
      <c r="B439" s="93"/>
      <c r="C439" s="93"/>
      <c r="D439" s="94"/>
      <c r="E439" s="95"/>
      <c r="F439" s="96"/>
      <c r="G439" s="97"/>
    </row>
    <row r="440" spans="1:7" s="107" customFormat="1" ht="20.149999999999999" customHeight="1" x14ac:dyDescent="0.2">
      <c r="A440" s="92"/>
      <c r="B440" s="93"/>
      <c r="C440" s="93"/>
      <c r="D440" s="94"/>
      <c r="E440" s="95"/>
      <c r="F440" s="96"/>
      <c r="G440" s="97"/>
    </row>
    <row r="441" spans="1:7" s="107" customFormat="1" ht="20.149999999999999" customHeight="1" x14ac:dyDescent="0.2">
      <c r="A441" s="92"/>
      <c r="B441" s="93"/>
      <c r="C441" s="93"/>
      <c r="D441" s="94"/>
      <c r="E441" s="95"/>
      <c r="F441" s="96"/>
      <c r="G441" s="97"/>
    </row>
    <row r="442" spans="1:7" s="107" customFormat="1" ht="20.149999999999999" customHeight="1" x14ac:dyDescent="0.2">
      <c r="A442" s="92"/>
      <c r="B442" s="93"/>
      <c r="C442" s="93"/>
      <c r="D442" s="94"/>
      <c r="E442" s="95"/>
      <c r="F442" s="96"/>
      <c r="G442" s="97"/>
    </row>
    <row r="443" spans="1:7" s="107" customFormat="1" ht="20.149999999999999" customHeight="1" x14ac:dyDescent="0.2">
      <c r="A443" s="92"/>
      <c r="B443" s="93"/>
      <c r="C443" s="93"/>
      <c r="D443" s="94"/>
      <c r="E443" s="95"/>
      <c r="F443" s="96"/>
      <c r="G443" s="97"/>
    </row>
    <row r="444" spans="1:7" s="107" customFormat="1" ht="20.149999999999999" customHeight="1" x14ac:dyDescent="0.2">
      <c r="A444" s="92"/>
      <c r="B444" s="93"/>
      <c r="C444" s="93"/>
      <c r="D444" s="94"/>
      <c r="E444" s="95"/>
      <c r="F444" s="96"/>
      <c r="G444" s="97"/>
    </row>
  </sheetData>
  <mergeCells count="29">
    <mergeCell ref="G405:G406"/>
    <mergeCell ref="B15:B16"/>
    <mergeCell ref="B260:B261"/>
    <mergeCell ref="B215:B216"/>
    <mergeCell ref="B53:B54"/>
    <mergeCell ref="G399:G400"/>
    <mergeCell ref="G111:G112"/>
    <mergeCell ref="G94:G96"/>
    <mergeCell ref="B302:B303"/>
    <mergeCell ref="B307:B308"/>
    <mergeCell ref="A277:A278"/>
    <mergeCell ref="A94:A96"/>
    <mergeCell ref="C191:C196"/>
    <mergeCell ref="B199:B204"/>
    <mergeCell ref="B94:B95"/>
    <mergeCell ref="B241:B242"/>
    <mergeCell ref="B109:B110"/>
    <mergeCell ref="A1:G1"/>
    <mergeCell ref="A15:A20"/>
    <mergeCell ref="A91:A93"/>
    <mergeCell ref="A36:A38"/>
    <mergeCell ref="D4:E4"/>
    <mergeCell ref="A10:A12"/>
    <mergeCell ref="B8:B9"/>
    <mergeCell ref="A8:A9"/>
    <mergeCell ref="B21:B22"/>
    <mergeCell ref="B23:B24"/>
    <mergeCell ref="A21:A22"/>
    <mergeCell ref="A23:A24"/>
  </mergeCells>
  <phoneticPr fontId="6"/>
  <printOptions horizontalCentered="1"/>
  <pageMargins left="0.78740157480314965" right="0.78740157480314965" top="0.59055118110236227" bottom="0.59055118110236227" header="0.51181102362204722" footer="0.51181102362204722"/>
  <pageSetup paperSize="9" scale="92" orientation="landscape" r:id="rId1"/>
  <headerFooter alignWithMargins="0">
    <oddFooter>&amp;R&amp;10&amp;A（&amp;P/&amp;N）</oddFooter>
  </headerFooter>
  <rowBreaks count="6" manualBreakCount="6">
    <brk id="38" max="6" man="1"/>
    <brk id="176" max="6" man="1"/>
    <brk id="220" max="6" man="1"/>
    <brk id="232" max="6" man="1"/>
    <brk id="303" max="6" man="1"/>
    <brk id="322"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96"/>
  <sheetViews>
    <sheetView view="pageBreakPreview" zoomScaleNormal="100" zoomScaleSheetLayoutView="100" workbookViewId="0">
      <selection activeCell="D2" sqref="D2"/>
    </sheetView>
  </sheetViews>
  <sheetFormatPr defaultColWidth="9" defaultRowHeight="13" x14ac:dyDescent="0.2"/>
  <cols>
    <col min="1" max="1" width="2.6328125" style="211" customWidth="1"/>
    <col min="2" max="3" width="2.6328125" style="212" customWidth="1"/>
    <col min="4" max="4" width="7.6328125" style="212" customWidth="1"/>
    <col min="5" max="5" width="2.6328125" style="211" customWidth="1"/>
    <col min="6" max="7" width="2.6328125" style="212" customWidth="1"/>
    <col min="8" max="8" width="41.6328125" style="212" customWidth="1"/>
    <col min="9" max="9" width="12.6328125" style="214" customWidth="1"/>
    <col min="10" max="12" width="2.6328125" style="211" customWidth="1"/>
    <col min="13" max="13" width="11.6328125" style="214" customWidth="1"/>
    <col min="14" max="16384" width="9" style="212"/>
  </cols>
  <sheetData>
    <row r="1" spans="1:13" ht="13.5" customHeight="1" x14ac:dyDescent="0.2">
      <c r="F1" s="213"/>
      <c r="H1" s="576" t="s">
        <v>871</v>
      </c>
    </row>
    <row r="2" spans="1:13" ht="13.5" thickBot="1" x14ac:dyDescent="0.25"/>
    <row r="3" spans="1:13" ht="18" customHeight="1" x14ac:dyDescent="0.2">
      <c r="D3" s="1304" t="s">
        <v>187</v>
      </c>
      <c r="E3" s="1305"/>
      <c r="F3" s="1305"/>
      <c r="G3" s="1305"/>
      <c r="H3" s="1306"/>
      <c r="I3" s="1307"/>
      <c r="J3" s="1307"/>
      <c r="K3" s="1307"/>
      <c r="L3" s="1308"/>
    </row>
    <row r="4" spans="1:13" ht="18" customHeight="1" x14ac:dyDescent="0.2">
      <c r="D4" s="1309" t="s">
        <v>188</v>
      </c>
      <c r="E4" s="1310"/>
      <c r="F4" s="1310"/>
      <c r="G4" s="1310"/>
      <c r="H4" s="1311"/>
      <c r="I4" s="1312"/>
      <c r="J4" s="1312"/>
      <c r="K4" s="1312"/>
      <c r="L4" s="1313"/>
    </row>
    <row r="5" spans="1:13" ht="18" customHeight="1" x14ac:dyDescent="0.2">
      <c r="D5" s="1309" t="s">
        <v>189</v>
      </c>
      <c r="E5" s="1310"/>
      <c r="F5" s="1310"/>
      <c r="G5" s="1310"/>
      <c r="H5" s="1311"/>
      <c r="I5" s="1312"/>
      <c r="J5" s="1312"/>
      <c r="K5" s="1312"/>
      <c r="L5" s="1313"/>
    </row>
    <row r="6" spans="1:13" ht="18" customHeight="1" x14ac:dyDescent="0.2">
      <c r="D6" s="1309" t="s">
        <v>190</v>
      </c>
      <c r="E6" s="1310"/>
      <c r="F6" s="1310"/>
      <c r="G6" s="1310"/>
      <c r="H6" s="1311"/>
      <c r="I6" s="1312"/>
      <c r="J6" s="1312"/>
      <c r="K6" s="1312"/>
      <c r="L6" s="1313"/>
    </row>
    <row r="7" spans="1:13" ht="18" customHeight="1" x14ac:dyDescent="0.2">
      <c r="D7" s="1309" t="s">
        <v>191</v>
      </c>
      <c r="E7" s="1310"/>
      <c r="F7" s="1310"/>
      <c r="G7" s="1310"/>
      <c r="H7" s="1311"/>
      <c r="I7" s="1312"/>
      <c r="J7" s="1312"/>
      <c r="K7" s="1312"/>
      <c r="L7" s="1313"/>
    </row>
    <row r="8" spans="1:13" ht="18" customHeight="1" thickBot="1" x14ac:dyDescent="0.25">
      <c r="D8" s="1314" t="s">
        <v>192</v>
      </c>
      <c r="E8" s="1315"/>
      <c r="F8" s="1315"/>
      <c r="G8" s="1315"/>
      <c r="H8" s="1316"/>
      <c r="I8" s="1317"/>
      <c r="J8" s="1317"/>
      <c r="K8" s="1317"/>
      <c r="L8" s="1318"/>
    </row>
    <row r="10" spans="1:13" ht="9" customHeight="1" x14ac:dyDescent="0.2">
      <c r="A10" s="1319" t="s">
        <v>139</v>
      </c>
      <c r="B10" s="1320"/>
      <c r="C10" s="1320"/>
      <c r="D10" s="1321"/>
      <c r="E10" s="1319" t="s">
        <v>193</v>
      </c>
      <c r="F10" s="1320"/>
      <c r="G10" s="1320"/>
      <c r="H10" s="1321"/>
      <c r="I10" s="1325" t="s">
        <v>194</v>
      </c>
      <c r="J10" s="1327" t="s">
        <v>141</v>
      </c>
      <c r="K10" s="1328"/>
      <c r="L10" s="1329"/>
      <c r="M10" s="1325" t="s">
        <v>142</v>
      </c>
    </row>
    <row r="11" spans="1:13" ht="18" customHeight="1" x14ac:dyDescent="0.2">
      <c r="A11" s="1322"/>
      <c r="B11" s="1323"/>
      <c r="C11" s="1323"/>
      <c r="D11" s="1324"/>
      <c r="E11" s="1322"/>
      <c r="F11" s="1323"/>
      <c r="G11" s="1323"/>
      <c r="H11" s="1324"/>
      <c r="I11" s="1326"/>
      <c r="J11" s="215" t="s">
        <v>439</v>
      </c>
      <c r="K11" s="216" t="s">
        <v>440</v>
      </c>
      <c r="L11" s="217" t="s">
        <v>303</v>
      </c>
      <c r="M11" s="1326"/>
    </row>
    <row r="12" spans="1:13" x14ac:dyDescent="0.2">
      <c r="A12" s="218" t="s">
        <v>441</v>
      </c>
      <c r="B12" s="219"/>
      <c r="C12" s="219"/>
      <c r="D12" s="219"/>
      <c r="E12" s="220"/>
      <c r="F12" s="221"/>
      <c r="G12" s="221"/>
      <c r="H12" s="221"/>
      <c r="I12" s="222"/>
      <c r="J12" s="223"/>
      <c r="K12" s="223"/>
      <c r="L12" s="223"/>
      <c r="M12" s="224"/>
    </row>
    <row r="13" spans="1:13" ht="13.5" customHeight="1" x14ac:dyDescent="0.2">
      <c r="A13" s="1330" t="s">
        <v>442</v>
      </c>
      <c r="B13" s="1331"/>
      <c r="C13" s="1331"/>
      <c r="D13" s="1332"/>
      <c r="E13" s="1298" t="s">
        <v>443</v>
      </c>
      <c r="F13" s="1299"/>
      <c r="G13" s="1299"/>
      <c r="H13" s="1300"/>
      <c r="I13" s="1333" t="s">
        <v>444</v>
      </c>
      <c r="J13" s="225"/>
      <c r="K13" s="226"/>
      <c r="L13" s="227"/>
      <c r="M13" s="1333" t="s">
        <v>445</v>
      </c>
    </row>
    <row r="14" spans="1:13" ht="40.5" customHeight="1" x14ac:dyDescent="0.2">
      <c r="A14" s="1292"/>
      <c r="B14" s="1293"/>
      <c r="C14" s="1293"/>
      <c r="D14" s="1294"/>
      <c r="E14" s="1297" t="s">
        <v>446</v>
      </c>
      <c r="F14" s="1295"/>
      <c r="G14" s="1295"/>
      <c r="H14" s="1296"/>
      <c r="I14" s="1334"/>
      <c r="J14" s="235" t="s">
        <v>78</v>
      </c>
      <c r="K14" s="236" t="s">
        <v>78</v>
      </c>
      <c r="L14" s="237"/>
      <c r="M14" s="1334"/>
    </row>
    <row r="15" spans="1:13" ht="54" customHeight="1" x14ac:dyDescent="0.2">
      <c r="A15" s="1292"/>
      <c r="B15" s="1293"/>
      <c r="C15" s="1293"/>
      <c r="D15" s="1294"/>
      <c r="E15" s="231"/>
      <c r="F15" s="232" t="s">
        <v>196</v>
      </c>
      <c r="G15" s="1295" t="s">
        <v>447</v>
      </c>
      <c r="H15" s="1296"/>
      <c r="I15" s="234"/>
      <c r="J15" s="235"/>
      <c r="K15" s="236"/>
      <c r="L15" s="237"/>
      <c r="M15" s="1334"/>
    </row>
    <row r="16" spans="1:13" ht="13.5" customHeight="1" x14ac:dyDescent="0.2">
      <c r="A16" s="1292"/>
      <c r="B16" s="1293"/>
      <c r="C16" s="1293"/>
      <c r="D16" s="1294"/>
      <c r="E16" s="238"/>
      <c r="F16" s="239"/>
      <c r="G16" s="239"/>
      <c r="H16" s="240"/>
      <c r="I16" s="241"/>
      <c r="J16" s="242"/>
      <c r="K16" s="243"/>
      <c r="L16" s="244"/>
      <c r="M16" s="1334"/>
    </row>
    <row r="17" spans="1:13" ht="40.5" customHeight="1" x14ac:dyDescent="0.2">
      <c r="A17" s="1292"/>
      <c r="B17" s="1293"/>
      <c r="C17" s="1293"/>
      <c r="D17" s="1294"/>
      <c r="E17" s="1297" t="s">
        <v>448</v>
      </c>
      <c r="F17" s="1295"/>
      <c r="G17" s="1295"/>
      <c r="H17" s="1296"/>
      <c r="I17" s="234" t="s">
        <v>449</v>
      </c>
      <c r="J17" s="225" t="s">
        <v>78</v>
      </c>
      <c r="K17" s="226" t="s">
        <v>78</v>
      </c>
      <c r="L17" s="227"/>
      <c r="M17" s="234"/>
    </row>
    <row r="18" spans="1:13" ht="42" customHeight="1" x14ac:dyDescent="0.2">
      <c r="A18" s="1292"/>
      <c r="B18" s="1293"/>
      <c r="C18" s="1293"/>
      <c r="D18" s="1294"/>
      <c r="E18" s="231"/>
      <c r="F18" s="232" t="s">
        <v>196</v>
      </c>
      <c r="G18" s="1295" t="s">
        <v>450</v>
      </c>
      <c r="H18" s="1296"/>
      <c r="I18" s="234"/>
      <c r="J18" s="235"/>
      <c r="K18" s="236"/>
      <c r="L18" s="237"/>
      <c r="M18" s="234"/>
    </row>
    <row r="19" spans="1:13" ht="13.5" customHeight="1" x14ac:dyDescent="0.2">
      <c r="A19" s="1292"/>
      <c r="B19" s="1293"/>
      <c r="C19" s="1293"/>
      <c r="D19" s="1294"/>
      <c r="E19" s="238"/>
      <c r="F19" s="239"/>
      <c r="G19" s="239"/>
      <c r="H19" s="245"/>
      <c r="I19" s="241"/>
      <c r="J19" s="242"/>
      <c r="K19" s="243"/>
      <c r="L19" s="244"/>
      <c r="M19" s="241"/>
    </row>
    <row r="20" spans="1:13" ht="13.5" customHeight="1" x14ac:dyDescent="0.2">
      <c r="A20" s="1292"/>
      <c r="B20" s="1293"/>
      <c r="C20" s="1293"/>
      <c r="D20" s="1294"/>
      <c r="E20" s="1298" t="s">
        <v>451</v>
      </c>
      <c r="F20" s="1299"/>
      <c r="G20" s="1299"/>
      <c r="H20" s="1300"/>
      <c r="I20" s="234"/>
      <c r="J20" s="235"/>
      <c r="K20" s="236"/>
      <c r="L20" s="237"/>
      <c r="M20" s="234"/>
    </row>
    <row r="21" spans="1:13" ht="40.5" customHeight="1" x14ac:dyDescent="0.2">
      <c r="A21" s="1292"/>
      <c r="B21" s="1293"/>
      <c r="C21" s="1293"/>
      <c r="D21" s="1294"/>
      <c r="E21" s="1297" t="s">
        <v>452</v>
      </c>
      <c r="F21" s="1295"/>
      <c r="G21" s="1295"/>
      <c r="H21" s="1296"/>
      <c r="I21" s="234"/>
      <c r="J21" s="235" t="s">
        <v>78</v>
      </c>
      <c r="K21" s="236" t="s">
        <v>78</v>
      </c>
      <c r="L21" s="237"/>
      <c r="M21" s="234"/>
    </row>
    <row r="22" spans="1:13" ht="67.5" customHeight="1" x14ac:dyDescent="0.2">
      <c r="A22" s="228"/>
      <c r="B22" s="229"/>
      <c r="C22" s="229"/>
      <c r="D22" s="230"/>
      <c r="E22" s="231"/>
      <c r="F22" s="232" t="s">
        <v>196</v>
      </c>
      <c r="G22" s="1295" t="s">
        <v>453</v>
      </c>
      <c r="H22" s="1335"/>
      <c r="I22" s="234"/>
      <c r="J22" s="235"/>
      <c r="K22" s="236"/>
      <c r="L22" s="237"/>
      <c r="M22" s="234"/>
    </row>
    <row r="23" spans="1:13" ht="67.5" customHeight="1" x14ac:dyDescent="0.2">
      <c r="A23" s="228"/>
      <c r="B23" s="229"/>
      <c r="C23" s="229"/>
      <c r="D23" s="230"/>
      <c r="E23" s="231"/>
      <c r="F23" s="232" t="s">
        <v>196</v>
      </c>
      <c r="G23" s="1295" t="s">
        <v>454</v>
      </c>
      <c r="H23" s="1335"/>
      <c r="I23" s="234"/>
      <c r="J23" s="235"/>
      <c r="K23" s="236"/>
      <c r="L23" s="237"/>
      <c r="M23" s="246"/>
    </row>
    <row r="24" spans="1:13" ht="13.5" customHeight="1" x14ac:dyDescent="0.2">
      <c r="A24" s="707"/>
      <c r="B24" s="709"/>
      <c r="C24" s="709"/>
      <c r="D24" s="708"/>
      <c r="E24" s="261"/>
      <c r="F24" s="262"/>
      <c r="G24" s="262"/>
      <c r="H24" s="263"/>
      <c r="I24" s="264"/>
      <c r="J24" s="265"/>
      <c r="K24" s="266"/>
      <c r="L24" s="267"/>
      <c r="M24" s="264"/>
    </row>
    <row r="25" spans="1:13" ht="13.5" customHeight="1" x14ac:dyDescent="0.2">
      <c r="A25" s="1292"/>
      <c r="B25" s="1293"/>
      <c r="C25" s="1293"/>
      <c r="D25" s="1294"/>
      <c r="E25" s="1297" t="s">
        <v>455</v>
      </c>
      <c r="F25" s="1295"/>
      <c r="G25" s="1295"/>
      <c r="H25" s="1296"/>
      <c r="I25" s="234"/>
      <c r="J25" s="235"/>
      <c r="K25" s="236"/>
      <c r="L25" s="237"/>
      <c r="M25" s="234"/>
    </row>
    <row r="26" spans="1:13" ht="40.5" customHeight="1" x14ac:dyDescent="0.2">
      <c r="A26" s="1292"/>
      <c r="B26" s="1293"/>
      <c r="C26" s="1293"/>
      <c r="D26" s="1294"/>
      <c r="E26" s="1297" t="s">
        <v>456</v>
      </c>
      <c r="F26" s="1295"/>
      <c r="G26" s="1295"/>
      <c r="H26" s="1296"/>
      <c r="I26" s="234"/>
      <c r="J26" s="235" t="s">
        <v>78</v>
      </c>
      <c r="K26" s="236" t="s">
        <v>78</v>
      </c>
      <c r="L26" s="237"/>
      <c r="M26" s="234"/>
    </row>
    <row r="27" spans="1:13" ht="13.5" customHeight="1" x14ac:dyDescent="0.2">
      <c r="A27" s="1292"/>
      <c r="B27" s="1293"/>
      <c r="C27" s="1293"/>
      <c r="D27" s="1294"/>
      <c r="E27" s="231"/>
      <c r="F27" s="232" t="s">
        <v>196</v>
      </c>
      <c r="G27" s="1295" t="s">
        <v>457</v>
      </c>
      <c r="H27" s="1296"/>
      <c r="I27" s="234"/>
      <c r="J27" s="235"/>
      <c r="K27" s="236"/>
      <c r="L27" s="237"/>
      <c r="M27" s="234"/>
    </row>
    <row r="28" spans="1:13" ht="40.5" customHeight="1" x14ac:dyDescent="0.2">
      <c r="A28" s="1292"/>
      <c r="B28" s="1293"/>
      <c r="C28" s="1293"/>
      <c r="D28" s="1294"/>
      <c r="E28" s="231"/>
      <c r="F28" s="232" t="s">
        <v>196</v>
      </c>
      <c r="G28" s="1295" t="s">
        <v>458</v>
      </c>
      <c r="H28" s="1296"/>
      <c r="I28" s="234"/>
      <c r="J28" s="235"/>
      <c r="K28" s="236"/>
      <c r="L28" s="237"/>
      <c r="M28" s="234"/>
    </row>
    <row r="29" spans="1:13" ht="40.5" customHeight="1" x14ac:dyDescent="0.2">
      <c r="A29" s="1292"/>
      <c r="B29" s="1293"/>
      <c r="C29" s="1293"/>
      <c r="D29" s="1294"/>
      <c r="E29" s="231"/>
      <c r="F29" s="232"/>
      <c r="G29" s="1295" t="s">
        <v>459</v>
      </c>
      <c r="H29" s="1296"/>
      <c r="I29" s="234"/>
      <c r="J29" s="235"/>
      <c r="K29" s="236"/>
      <c r="L29" s="237"/>
      <c r="M29" s="234"/>
    </row>
    <row r="30" spans="1:13" ht="13.5" customHeight="1" x14ac:dyDescent="0.2">
      <c r="A30" s="228"/>
      <c r="B30" s="229"/>
      <c r="C30" s="229"/>
      <c r="D30" s="230"/>
      <c r="E30" s="254"/>
      <c r="F30" s="255"/>
      <c r="G30" s="255"/>
      <c r="H30" s="256"/>
      <c r="I30" s="257"/>
      <c r="J30" s="258"/>
      <c r="K30" s="259"/>
      <c r="L30" s="260"/>
      <c r="M30" s="257"/>
    </row>
    <row r="31" spans="1:13" ht="13.5" customHeight="1" x14ac:dyDescent="0.2">
      <c r="A31" s="228"/>
      <c r="B31" s="229"/>
      <c r="C31" s="229"/>
      <c r="D31" s="230"/>
      <c r="E31" s="254"/>
      <c r="F31" s="255"/>
      <c r="G31" s="1336" t="s">
        <v>460</v>
      </c>
      <c r="H31" s="1337"/>
      <c r="I31" s="257"/>
      <c r="J31" s="258"/>
      <c r="K31" s="259"/>
      <c r="L31" s="260"/>
      <c r="M31" s="257"/>
    </row>
    <row r="32" spans="1:13" ht="13.5" customHeight="1" x14ac:dyDescent="0.2">
      <c r="A32" s="228"/>
      <c r="B32" s="229"/>
      <c r="C32" s="229"/>
      <c r="D32" s="230"/>
      <c r="E32" s="254"/>
      <c r="F32" s="255"/>
      <c r="G32" s="1336" t="s">
        <v>461</v>
      </c>
      <c r="H32" s="1337"/>
      <c r="I32" s="257"/>
      <c r="J32" s="258"/>
      <c r="K32" s="259"/>
      <c r="L32" s="260"/>
      <c r="M32" s="257"/>
    </row>
    <row r="33" spans="1:13" ht="13.5" customHeight="1" x14ac:dyDescent="0.2">
      <c r="A33" s="228"/>
      <c r="B33" s="229"/>
      <c r="C33" s="229"/>
      <c r="D33" s="230"/>
      <c r="E33" s="254"/>
      <c r="F33" s="255"/>
      <c r="G33" s="1336" t="s">
        <v>462</v>
      </c>
      <c r="H33" s="1337"/>
      <c r="I33" s="257"/>
      <c r="J33" s="258"/>
      <c r="K33" s="259"/>
      <c r="L33" s="260"/>
      <c r="M33" s="257"/>
    </row>
    <row r="34" spans="1:13" ht="13.5" customHeight="1" x14ac:dyDescent="0.2">
      <c r="A34" s="228"/>
      <c r="B34" s="229"/>
      <c r="C34" s="229"/>
      <c r="D34" s="230"/>
      <c r="E34" s="254"/>
      <c r="F34" s="255"/>
      <c r="G34" s="1336" t="s">
        <v>463</v>
      </c>
      <c r="H34" s="1337"/>
      <c r="I34" s="257"/>
      <c r="J34" s="258"/>
      <c r="K34" s="259"/>
      <c r="L34" s="260"/>
      <c r="M34" s="257"/>
    </row>
    <row r="35" spans="1:13" ht="13.5" customHeight="1" x14ac:dyDescent="0.2">
      <c r="A35" s="228"/>
      <c r="B35" s="229"/>
      <c r="C35" s="229"/>
      <c r="D35" s="230"/>
      <c r="E35" s="261"/>
      <c r="F35" s="262"/>
      <c r="G35" s="262"/>
      <c r="H35" s="263"/>
      <c r="I35" s="264"/>
      <c r="J35" s="265"/>
      <c r="K35" s="266"/>
      <c r="L35" s="267"/>
      <c r="M35" s="264"/>
    </row>
    <row r="36" spans="1:13" ht="13.5" customHeight="1" x14ac:dyDescent="0.2">
      <c r="A36" s="1292"/>
      <c r="B36" s="1293"/>
      <c r="C36" s="1293"/>
      <c r="D36" s="1294"/>
      <c r="E36" s="1298" t="s">
        <v>464</v>
      </c>
      <c r="F36" s="1299"/>
      <c r="G36" s="1299"/>
      <c r="H36" s="1300"/>
      <c r="I36" s="268"/>
      <c r="J36" s="225"/>
      <c r="K36" s="226"/>
      <c r="L36" s="227"/>
      <c r="M36" s="268"/>
    </row>
    <row r="37" spans="1:13" ht="13.5" customHeight="1" x14ac:dyDescent="0.2">
      <c r="A37" s="1292"/>
      <c r="B37" s="1293"/>
      <c r="C37" s="1293"/>
      <c r="D37" s="1294"/>
      <c r="E37" s="1297" t="s">
        <v>465</v>
      </c>
      <c r="F37" s="1295"/>
      <c r="G37" s="1295"/>
      <c r="H37" s="1296"/>
      <c r="I37" s="234"/>
      <c r="J37" s="235" t="s">
        <v>78</v>
      </c>
      <c r="K37" s="236" t="s">
        <v>78</v>
      </c>
      <c r="L37" s="237"/>
      <c r="M37" s="234"/>
    </row>
    <row r="38" spans="1:13" ht="40.5" customHeight="1" x14ac:dyDescent="0.2">
      <c r="A38" s="1292"/>
      <c r="B38" s="1293"/>
      <c r="C38" s="1293"/>
      <c r="D38" s="1294"/>
      <c r="E38" s="231"/>
      <c r="F38" s="232" t="s">
        <v>196</v>
      </c>
      <c r="G38" s="1295" t="s">
        <v>466</v>
      </c>
      <c r="H38" s="1296"/>
      <c r="I38" s="234"/>
      <c r="J38" s="235"/>
      <c r="K38" s="236"/>
      <c r="L38" s="237"/>
      <c r="M38" s="234"/>
    </row>
    <row r="39" spans="1:13" ht="13.5" customHeight="1" x14ac:dyDescent="0.2">
      <c r="A39" s="1292"/>
      <c r="B39" s="1293"/>
      <c r="C39" s="1293"/>
      <c r="D39" s="1294"/>
      <c r="E39" s="238"/>
      <c r="F39" s="239"/>
      <c r="G39" s="239"/>
      <c r="H39" s="240"/>
      <c r="I39" s="241"/>
      <c r="J39" s="242"/>
      <c r="K39" s="243"/>
      <c r="L39" s="244"/>
      <c r="M39" s="241"/>
    </row>
    <row r="40" spans="1:13" ht="27" customHeight="1" x14ac:dyDescent="0.2">
      <c r="A40" s="1292"/>
      <c r="B40" s="1293"/>
      <c r="C40" s="1293"/>
      <c r="D40" s="1294"/>
      <c r="E40" s="1298" t="s">
        <v>467</v>
      </c>
      <c r="F40" s="1299"/>
      <c r="G40" s="1299"/>
      <c r="H40" s="1300"/>
      <c r="I40" s="234"/>
      <c r="J40" s="225" t="s">
        <v>78</v>
      </c>
      <c r="K40" s="226" t="s">
        <v>78</v>
      </c>
      <c r="L40" s="227"/>
      <c r="M40" s="234"/>
    </row>
    <row r="41" spans="1:13" ht="67.5" customHeight="1" x14ac:dyDescent="0.2">
      <c r="A41" s="1292"/>
      <c r="B41" s="1293"/>
      <c r="C41" s="1293"/>
      <c r="D41" s="1294"/>
      <c r="E41" s="231"/>
      <c r="F41" s="232" t="s">
        <v>196</v>
      </c>
      <c r="G41" s="1295" t="s">
        <v>468</v>
      </c>
      <c r="H41" s="1296"/>
      <c r="I41" s="234"/>
      <c r="J41" s="235"/>
      <c r="K41" s="236"/>
      <c r="L41" s="237"/>
      <c r="M41" s="234"/>
    </row>
    <row r="42" spans="1:13" ht="13.5" customHeight="1" x14ac:dyDescent="0.2">
      <c r="A42" s="1292"/>
      <c r="B42" s="1293"/>
      <c r="C42" s="1293"/>
      <c r="D42" s="1294"/>
      <c r="E42" s="238"/>
      <c r="F42" s="239"/>
      <c r="G42" s="239"/>
      <c r="H42" s="240"/>
      <c r="I42" s="241"/>
      <c r="J42" s="242"/>
      <c r="K42" s="243"/>
      <c r="L42" s="244"/>
      <c r="M42" s="241"/>
    </row>
    <row r="43" spans="1:13" ht="27" customHeight="1" x14ac:dyDescent="0.2">
      <c r="A43" s="1292"/>
      <c r="B43" s="1293"/>
      <c r="C43" s="1293"/>
      <c r="D43" s="1294"/>
      <c r="E43" s="1298" t="s">
        <v>469</v>
      </c>
      <c r="F43" s="1299"/>
      <c r="G43" s="1299"/>
      <c r="H43" s="1300"/>
      <c r="I43" s="234"/>
      <c r="J43" s="225" t="s">
        <v>78</v>
      </c>
      <c r="K43" s="226" t="s">
        <v>78</v>
      </c>
      <c r="L43" s="227"/>
      <c r="M43" s="234"/>
    </row>
    <row r="44" spans="1:13" ht="13.5" customHeight="1" x14ac:dyDescent="0.2">
      <c r="A44" s="1292"/>
      <c r="B44" s="1293"/>
      <c r="C44" s="1293"/>
      <c r="D44" s="1294"/>
      <c r="E44" s="238"/>
      <c r="F44" s="239"/>
      <c r="G44" s="239"/>
      <c r="H44" s="240"/>
      <c r="I44" s="241"/>
      <c r="J44" s="242"/>
      <c r="K44" s="243"/>
      <c r="L44" s="244"/>
      <c r="M44" s="241"/>
    </row>
    <row r="45" spans="1:13" ht="13.5" customHeight="1" x14ac:dyDescent="0.2">
      <c r="A45" s="1330" t="s">
        <v>65</v>
      </c>
      <c r="B45" s="1331"/>
      <c r="C45" s="1331"/>
      <c r="D45" s="1332"/>
      <c r="E45" s="1297" t="s">
        <v>470</v>
      </c>
      <c r="F45" s="1295"/>
      <c r="G45" s="1295"/>
      <c r="H45" s="1296"/>
      <c r="I45" s="234" t="s">
        <v>471</v>
      </c>
      <c r="J45" s="235" t="s">
        <v>78</v>
      </c>
      <c r="K45" s="236" t="s">
        <v>78</v>
      </c>
      <c r="L45" s="237"/>
      <c r="M45" s="234"/>
    </row>
    <row r="46" spans="1:13" ht="13.5" customHeight="1" x14ac:dyDescent="0.2">
      <c r="A46" s="1292"/>
      <c r="B46" s="1293"/>
      <c r="C46" s="1293"/>
      <c r="D46" s="1294"/>
      <c r="E46" s="238"/>
      <c r="F46" s="239"/>
      <c r="G46" s="239"/>
      <c r="H46" s="240"/>
      <c r="I46" s="241"/>
      <c r="J46" s="242"/>
      <c r="K46" s="243"/>
      <c r="L46" s="244"/>
      <c r="M46" s="241"/>
    </row>
    <row r="47" spans="1:13" ht="27" customHeight="1" x14ac:dyDescent="0.2">
      <c r="A47" s="269"/>
      <c r="B47" s="270"/>
      <c r="C47" s="270"/>
      <c r="D47" s="271"/>
      <c r="E47" s="1338" t="s">
        <v>472</v>
      </c>
      <c r="F47" s="1339"/>
      <c r="G47" s="1339"/>
      <c r="H47" s="1340"/>
      <c r="I47" s="257"/>
      <c r="J47" s="225" t="s">
        <v>78</v>
      </c>
      <c r="K47" s="226" t="s">
        <v>78</v>
      </c>
      <c r="L47" s="227"/>
      <c r="M47" s="1341" t="s">
        <v>473</v>
      </c>
    </row>
    <row r="48" spans="1:13" ht="13.5" customHeight="1" x14ac:dyDescent="0.2">
      <c r="A48" s="1292"/>
      <c r="B48" s="1293"/>
      <c r="C48" s="1293"/>
      <c r="D48" s="1294"/>
      <c r="E48" s="272"/>
      <c r="F48" s="232" t="s">
        <v>247</v>
      </c>
      <c r="G48" s="1295" t="s">
        <v>474</v>
      </c>
      <c r="H48" s="1296"/>
      <c r="I48" s="234"/>
      <c r="J48" s="235"/>
      <c r="K48" s="236"/>
      <c r="L48" s="237"/>
      <c r="M48" s="1342"/>
    </row>
    <row r="49" spans="1:13" ht="27" customHeight="1" x14ac:dyDescent="0.2">
      <c r="A49" s="1292"/>
      <c r="B49" s="1293"/>
      <c r="C49" s="1293"/>
      <c r="D49" s="1294"/>
      <c r="E49" s="231"/>
      <c r="F49" s="232" t="s">
        <v>247</v>
      </c>
      <c r="G49" s="1295" t="s">
        <v>475</v>
      </c>
      <c r="H49" s="1296"/>
      <c r="I49" s="234"/>
      <c r="J49" s="235"/>
      <c r="K49" s="236"/>
      <c r="L49" s="237"/>
      <c r="M49" s="1342"/>
    </row>
    <row r="50" spans="1:13" ht="13.5" customHeight="1" x14ac:dyDescent="0.2">
      <c r="A50" s="1292"/>
      <c r="B50" s="1293"/>
      <c r="C50" s="1293"/>
      <c r="D50" s="1294"/>
      <c r="E50" s="231"/>
      <c r="F50" s="232"/>
      <c r="G50" s="1295" t="s">
        <v>476</v>
      </c>
      <c r="H50" s="1296"/>
      <c r="I50" s="234"/>
      <c r="J50" s="235"/>
      <c r="K50" s="236"/>
      <c r="L50" s="237"/>
      <c r="M50" s="234"/>
    </row>
    <row r="51" spans="1:13" ht="40.5" customHeight="1" x14ac:dyDescent="0.2">
      <c r="A51" s="1292"/>
      <c r="B51" s="1293"/>
      <c r="C51" s="1293"/>
      <c r="D51" s="1294"/>
      <c r="E51" s="231"/>
      <c r="F51" s="232" t="s">
        <v>247</v>
      </c>
      <c r="G51" s="1295" t="s">
        <v>1003</v>
      </c>
      <c r="H51" s="1296"/>
      <c r="I51" s="234"/>
      <c r="J51" s="235"/>
      <c r="K51" s="236"/>
      <c r="L51" s="237"/>
      <c r="M51" s="234"/>
    </row>
    <row r="52" spans="1:13" ht="13.5" customHeight="1" x14ac:dyDescent="0.2">
      <c r="A52" s="1292"/>
      <c r="B52" s="1293"/>
      <c r="C52" s="1293"/>
      <c r="D52" s="1294"/>
      <c r="E52" s="231"/>
      <c r="F52" s="232"/>
      <c r="G52" s="232"/>
      <c r="H52" s="233" t="s">
        <v>477</v>
      </c>
      <c r="I52" s="234"/>
      <c r="J52" s="235"/>
      <c r="K52" s="236"/>
      <c r="L52" s="237"/>
      <c r="M52" s="234"/>
    </row>
    <row r="53" spans="1:13" ht="13.5" customHeight="1" x14ac:dyDescent="0.2">
      <c r="A53" s="1292"/>
      <c r="B53" s="1293"/>
      <c r="C53" s="1293"/>
      <c r="D53" s="1294"/>
      <c r="E53" s="231"/>
      <c r="F53" s="232"/>
      <c r="G53" s="232"/>
      <c r="H53" s="233" t="s">
        <v>478</v>
      </c>
      <c r="I53" s="234"/>
      <c r="J53" s="235"/>
      <c r="K53" s="236"/>
      <c r="L53" s="237"/>
      <c r="M53" s="234"/>
    </row>
    <row r="54" spans="1:13" ht="13.5" customHeight="1" x14ac:dyDescent="0.2">
      <c r="A54" s="1292"/>
      <c r="B54" s="1293"/>
      <c r="C54" s="1293"/>
      <c r="D54" s="1294"/>
      <c r="E54" s="231"/>
      <c r="F54" s="232"/>
      <c r="G54" s="232"/>
      <c r="H54" s="233" t="s">
        <v>479</v>
      </c>
      <c r="I54" s="234"/>
      <c r="J54" s="235"/>
      <c r="K54" s="236"/>
      <c r="L54" s="237"/>
      <c r="M54" s="234"/>
    </row>
    <row r="55" spans="1:13" x14ac:dyDescent="0.2">
      <c r="A55" s="274"/>
      <c r="B55" s="275"/>
      <c r="C55" s="275"/>
      <c r="D55" s="276"/>
      <c r="E55" s="247"/>
      <c r="F55" s="248"/>
      <c r="G55" s="248"/>
      <c r="H55" s="249"/>
      <c r="I55" s="250"/>
      <c r="J55" s="251"/>
      <c r="K55" s="252"/>
      <c r="L55" s="253"/>
      <c r="M55" s="250"/>
    </row>
    <row r="56" spans="1:13" x14ac:dyDescent="0.2">
      <c r="A56" s="277" t="s">
        <v>480</v>
      </c>
      <c r="B56" s="278"/>
      <c r="C56" s="278"/>
      <c r="D56" s="278"/>
      <c r="E56" s="279"/>
      <c r="F56" s="280"/>
      <c r="G56" s="280"/>
      <c r="H56" s="280"/>
      <c r="I56" s="281"/>
      <c r="J56" s="282"/>
      <c r="K56" s="282"/>
      <c r="L56" s="282"/>
      <c r="M56" s="283"/>
    </row>
    <row r="57" spans="1:13" ht="55" customHeight="1" x14ac:dyDescent="0.2">
      <c r="A57" s="1292" t="s">
        <v>481</v>
      </c>
      <c r="B57" s="1293"/>
      <c r="C57" s="1293"/>
      <c r="D57" s="1294"/>
      <c r="E57" s="1297" t="s">
        <v>482</v>
      </c>
      <c r="F57" s="1295"/>
      <c r="G57" s="1295"/>
      <c r="H57" s="1296"/>
      <c r="I57" s="234" t="s">
        <v>483</v>
      </c>
      <c r="J57" s="235" t="s">
        <v>78</v>
      </c>
      <c r="K57" s="236" t="s">
        <v>78</v>
      </c>
      <c r="L57" s="237"/>
      <c r="M57" s="284"/>
    </row>
    <row r="58" spans="1:13" ht="13.5" customHeight="1" x14ac:dyDescent="0.2">
      <c r="A58" s="269"/>
      <c r="B58" s="270"/>
      <c r="C58" s="270"/>
      <c r="D58" s="271"/>
      <c r="E58" s="261"/>
      <c r="F58" s="262"/>
      <c r="G58" s="262"/>
      <c r="H58" s="263"/>
      <c r="I58" s="264"/>
      <c r="J58" s="265"/>
      <c r="K58" s="266"/>
      <c r="L58" s="267"/>
      <c r="M58" s="264"/>
    </row>
    <row r="59" spans="1:13" ht="13.5" customHeight="1" x14ac:dyDescent="0.2">
      <c r="A59" s="1292"/>
      <c r="B59" s="1293"/>
      <c r="C59" s="1293"/>
      <c r="D59" s="1294"/>
      <c r="E59" s="1298" t="s">
        <v>484</v>
      </c>
      <c r="F59" s="1299"/>
      <c r="G59" s="1299"/>
      <c r="H59" s="1300"/>
      <c r="I59" s="234"/>
      <c r="J59" s="235"/>
      <c r="K59" s="236"/>
      <c r="L59" s="237"/>
      <c r="M59" s="234"/>
    </row>
    <row r="60" spans="1:13" ht="41.5" customHeight="1" x14ac:dyDescent="0.2">
      <c r="A60" s="1292"/>
      <c r="B60" s="1293"/>
      <c r="C60" s="1293"/>
      <c r="D60" s="1294"/>
      <c r="E60" s="1297" t="s">
        <v>485</v>
      </c>
      <c r="F60" s="1295"/>
      <c r="G60" s="1295"/>
      <c r="H60" s="1296"/>
      <c r="I60" s="234"/>
      <c r="J60" s="235" t="s">
        <v>78</v>
      </c>
      <c r="K60" s="236" t="s">
        <v>78</v>
      </c>
      <c r="L60" s="237"/>
      <c r="M60" s="234"/>
    </row>
    <row r="61" spans="1:13" ht="56" customHeight="1" x14ac:dyDescent="0.2">
      <c r="A61" s="1292"/>
      <c r="B61" s="1293"/>
      <c r="C61" s="1293"/>
      <c r="D61" s="1294"/>
      <c r="E61" s="238"/>
      <c r="F61" s="239" t="s">
        <v>196</v>
      </c>
      <c r="G61" s="1343" t="s">
        <v>486</v>
      </c>
      <c r="H61" s="1344"/>
      <c r="I61" s="241"/>
      <c r="J61" s="242"/>
      <c r="K61" s="243"/>
      <c r="L61" s="244"/>
      <c r="M61" s="241"/>
    </row>
    <row r="62" spans="1:13" ht="13.5" customHeight="1" x14ac:dyDescent="0.2">
      <c r="A62" s="1292"/>
      <c r="B62" s="1293"/>
      <c r="C62" s="1293"/>
      <c r="D62" s="1294"/>
      <c r="E62" s="1297" t="s">
        <v>487</v>
      </c>
      <c r="F62" s="1295"/>
      <c r="G62" s="1295"/>
      <c r="H62" s="1296"/>
      <c r="I62" s="234"/>
      <c r="J62" s="235"/>
      <c r="K62" s="236"/>
      <c r="L62" s="237"/>
      <c r="M62" s="234"/>
    </row>
    <row r="63" spans="1:13" ht="27" customHeight="1" x14ac:dyDescent="0.2">
      <c r="A63" s="1292"/>
      <c r="B63" s="1293"/>
      <c r="C63" s="1293"/>
      <c r="D63" s="1294"/>
      <c r="E63" s="1297" t="s">
        <v>488</v>
      </c>
      <c r="F63" s="1295"/>
      <c r="G63" s="1295"/>
      <c r="H63" s="1296"/>
      <c r="I63" s="234"/>
      <c r="J63" s="235" t="s">
        <v>78</v>
      </c>
      <c r="K63" s="236" t="s">
        <v>78</v>
      </c>
      <c r="L63" s="237"/>
      <c r="M63" s="234"/>
    </row>
    <row r="64" spans="1:13" ht="13.5" customHeight="1" x14ac:dyDescent="0.2">
      <c r="A64" s="269"/>
      <c r="B64" s="270"/>
      <c r="C64" s="270"/>
      <c r="D64" s="271"/>
      <c r="E64" s="261"/>
      <c r="F64" s="262"/>
      <c r="G64" s="262"/>
      <c r="H64" s="263"/>
      <c r="I64" s="264"/>
      <c r="J64" s="265"/>
      <c r="K64" s="266"/>
      <c r="L64" s="267"/>
      <c r="M64" s="264"/>
    </row>
    <row r="65" spans="1:13" ht="13.5" customHeight="1" x14ac:dyDescent="0.2">
      <c r="A65" s="1292"/>
      <c r="B65" s="1293"/>
      <c r="C65" s="1293"/>
      <c r="D65" s="1294"/>
      <c r="E65" s="1298" t="s">
        <v>489</v>
      </c>
      <c r="F65" s="1299"/>
      <c r="G65" s="1299"/>
      <c r="H65" s="1300"/>
      <c r="I65" s="1345" t="s">
        <v>490</v>
      </c>
      <c r="J65" s="235"/>
      <c r="K65" s="236"/>
      <c r="L65" s="237"/>
      <c r="M65" s="234"/>
    </row>
    <row r="66" spans="1:13" ht="27" customHeight="1" x14ac:dyDescent="0.2">
      <c r="A66" s="1292"/>
      <c r="B66" s="1293"/>
      <c r="C66" s="1293"/>
      <c r="D66" s="1294"/>
      <c r="E66" s="1297" t="s">
        <v>491</v>
      </c>
      <c r="F66" s="1295"/>
      <c r="G66" s="1295"/>
      <c r="H66" s="1296"/>
      <c r="I66" s="1334"/>
      <c r="J66" s="235" t="s">
        <v>78</v>
      </c>
      <c r="K66" s="236" t="s">
        <v>78</v>
      </c>
      <c r="L66" s="237"/>
      <c r="M66" s="234"/>
    </row>
    <row r="67" spans="1:13" ht="13.5" customHeight="1" x14ac:dyDescent="0.2">
      <c r="A67" s="228"/>
      <c r="B67" s="229"/>
      <c r="C67" s="229"/>
      <c r="D67" s="230"/>
      <c r="E67" s="231"/>
      <c r="F67" s="232"/>
      <c r="G67" s="232"/>
      <c r="H67" s="233"/>
      <c r="I67" s="234"/>
      <c r="J67" s="235"/>
      <c r="K67" s="236"/>
      <c r="L67" s="237"/>
      <c r="M67" s="234"/>
    </row>
    <row r="68" spans="1:13" ht="40.5" customHeight="1" x14ac:dyDescent="0.2">
      <c r="A68" s="1292"/>
      <c r="B68" s="1293"/>
      <c r="C68" s="1293"/>
      <c r="D68" s="1294"/>
      <c r="E68" s="1298" t="s">
        <v>492</v>
      </c>
      <c r="F68" s="1299"/>
      <c r="G68" s="1299"/>
      <c r="H68" s="1300"/>
      <c r="I68" s="268"/>
      <c r="J68" s="225" t="s">
        <v>2</v>
      </c>
      <c r="K68" s="226" t="s">
        <v>2</v>
      </c>
      <c r="L68" s="227" t="s">
        <v>2</v>
      </c>
      <c r="M68" s="268"/>
    </row>
    <row r="69" spans="1:13" ht="13.5" customHeight="1" x14ac:dyDescent="0.2">
      <c r="A69" s="274"/>
      <c r="B69" s="275"/>
      <c r="C69" s="275"/>
      <c r="D69" s="276"/>
      <c r="E69" s="247"/>
      <c r="F69" s="248"/>
      <c r="G69" s="248"/>
      <c r="H69" s="249"/>
      <c r="I69" s="250"/>
      <c r="J69" s="251"/>
      <c r="K69" s="252"/>
      <c r="L69" s="253"/>
      <c r="M69" s="250"/>
    </row>
    <row r="70" spans="1:13" x14ac:dyDescent="0.2">
      <c r="A70" s="277" t="s">
        <v>493</v>
      </c>
      <c r="B70" s="278"/>
      <c r="C70" s="278"/>
      <c r="D70" s="278"/>
      <c r="E70" s="279"/>
      <c r="F70" s="280"/>
      <c r="G70" s="280"/>
      <c r="H70" s="280"/>
      <c r="I70" s="281"/>
      <c r="J70" s="282"/>
      <c r="K70" s="282"/>
      <c r="L70" s="282"/>
      <c r="M70" s="283"/>
    </row>
    <row r="71" spans="1:13" ht="41.5" customHeight="1" x14ac:dyDescent="0.2">
      <c r="A71" s="1292" t="s">
        <v>197</v>
      </c>
      <c r="B71" s="1293"/>
      <c r="C71" s="1293"/>
      <c r="D71" s="1294"/>
      <c r="E71" s="1297" t="s">
        <v>198</v>
      </c>
      <c r="F71" s="1295"/>
      <c r="G71" s="1295"/>
      <c r="H71" s="1296"/>
      <c r="I71" s="234" t="s">
        <v>494</v>
      </c>
      <c r="J71" s="235" t="s">
        <v>78</v>
      </c>
      <c r="K71" s="236" t="s">
        <v>78</v>
      </c>
      <c r="L71" s="237"/>
      <c r="M71" s="1346" t="s">
        <v>495</v>
      </c>
    </row>
    <row r="72" spans="1:13" ht="66.5" customHeight="1" x14ac:dyDescent="0.2">
      <c r="A72" s="1292"/>
      <c r="B72" s="1293"/>
      <c r="C72" s="1293"/>
      <c r="D72" s="1294"/>
      <c r="E72" s="231"/>
      <c r="F72" s="232" t="s">
        <v>196</v>
      </c>
      <c r="G72" s="1295" t="s">
        <v>496</v>
      </c>
      <c r="H72" s="1296"/>
      <c r="I72" s="234"/>
      <c r="J72" s="235"/>
      <c r="K72" s="236"/>
      <c r="L72" s="237"/>
      <c r="M72" s="1342"/>
    </row>
    <row r="73" spans="1:13" ht="13.5" customHeight="1" x14ac:dyDescent="0.2">
      <c r="A73" s="285"/>
      <c r="B73" s="286"/>
      <c r="C73" s="286"/>
      <c r="D73" s="287"/>
      <c r="E73" s="261"/>
      <c r="F73" s="262"/>
      <c r="G73" s="262"/>
      <c r="H73" s="263"/>
      <c r="I73" s="264"/>
      <c r="J73" s="265"/>
      <c r="K73" s="266"/>
      <c r="L73" s="267"/>
      <c r="M73" s="264"/>
    </row>
    <row r="74" spans="1:13" ht="33" customHeight="1" x14ac:dyDescent="0.2">
      <c r="A74" s="1330" t="s">
        <v>202</v>
      </c>
      <c r="B74" s="1331"/>
      <c r="C74" s="1331"/>
      <c r="D74" s="1332"/>
      <c r="E74" s="1298" t="s">
        <v>497</v>
      </c>
      <c r="F74" s="1299"/>
      <c r="G74" s="1299"/>
      <c r="H74" s="1300"/>
      <c r="I74" s="268" t="s">
        <v>498</v>
      </c>
      <c r="J74" s="225" t="s">
        <v>78</v>
      </c>
      <c r="K74" s="226" t="s">
        <v>78</v>
      </c>
      <c r="L74" s="227"/>
      <c r="M74" s="1345" t="s">
        <v>499</v>
      </c>
    </row>
    <row r="75" spans="1:13" ht="13.5" customHeight="1" x14ac:dyDescent="0.2">
      <c r="A75" s="285"/>
      <c r="B75" s="286"/>
      <c r="C75" s="286"/>
      <c r="D75" s="287"/>
      <c r="E75" s="261"/>
      <c r="F75" s="262"/>
      <c r="G75" s="262"/>
      <c r="H75" s="263"/>
      <c r="I75" s="264"/>
      <c r="J75" s="265"/>
      <c r="K75" s="266"/>
      <c r="L75" s="267"/>
      <c r="M75" s="1347"/>
    </row>
    <row r="76" spans="1:13" ht="27" customHeight="1" x14ac:dyDescent="0.2">
      <c r="A76" s="1330" t="s">
        <v>203</v>
      </c>
      <c r="B76" s="1331"/>
      <c r="C76" s="1331"/>
      <c r="D76" s="1332"/>
      <c r="E76" s="1298" t="s">
        <v>304</v>
      </c>
      <c r="F76" s="1299"/>
      <c r="G76" s="1299"/>
      <c r="H76" s="1300"/>
      <c r="I76" s="268" t="s">
        <v>500</v>
      </c>
      <c r="J76" s="225" t="s">
        <v>78</v>
      </c>
      <c r="K76" s="226" t="s">
        <v>78</v>
      </c>
      <c r="L76" s="227"/>
      <c r="M76" s="268" t="s">
        <v>204</v>
      </c>
    </row>
    <row r="77" spans="1:13" ht="13.5" customHeight="1" x14ac:dyDescent="0.2">
      <c r="A77" s="269"/>
      <c r="B77" s="270"/>
      <c r="C77" s="270"/>
      <c r="D77" s="271"/>
      <c r="E77" s="254"/>
      <c r="F77" s="255"/>
      <c r="G77" s="255"/>
      <c r="H77" s="256"/>
      <c r="I77" s="257"/>
      <c r="J77" s="258"/>
      <c r="K77" s="259"/>
      <c r="L77" s="260"/>
      <c r="M77" s="257"/>
    </row>
    <row r="78" spans="1:13" ht="54" customHeight="1" x14ac:dyDescent="0.2">
      <c r="A78" s="1330" t="s">
        <v>205</v>
      </c>
      <c r="B78" s="1331"/>
      <c r="C78" s="1331"/>
      <c r="D78" s="1332"/>
      <c r="E78" s="1298" t="s">
        <v>206</v>
      </c>
      <c r="F78" s="1299"/>
      <c r="G78" s="1299"/>
      <c r="H78" s="1300"/>
      <c r="I78" s="268" t="s">
        <v>1018</v>
      </c>
      <c r="J78" s="225" t="s">
        <v>78</v>
      </c>
      <c r="K78" s="226" t="s">
        <v>78</v>
      </c>
      <c r="L78" s="227"/>
      <c r="M78" s="268" t="s">
        <v>204</v>
      </c>
    </row>
    <row r="79" spans="1:13" ht="13.5" customHeight="1" x14ac:dyDescent="0.2">
      <c r="A79" s="269"/>
      <c r="B79" s="270"/>
      <c r="C79" s="270"/>
      <c r="D79" s="271"/>
      <c r="E79" s="254"/>
      <c r="F79" s="255"/>
      <c r="G79" s="255"/>
      <c r="H79" s="256"/>
      <c r="I79" s="257"/>
      <c r="J79" s="258"/>
      <c r="K79" s="259"/>
      <c r="L79" s="260"/>
      <c r="M79" s="257"/>
    </row>
    <row r="80" spans="1:13" ht="62.5" customHeight="1" x14ac:dyDescent="0.2">
      <c r="A80" s="1330" t="s">
        <v>207</v>
      </c>
      <c r="B80" s="1331"/>
      <c r="C80" s="1331"/>
      <c r="D80" s="1332"/>
      <c r="E80" s="1298" t="s">
        <v>208</v>
      </c>
      <c r="F80" s="1299"/>
      <c r="G80" s="1299"/>
      <c r="H80" s="1300"/>
      <c r="I80" s="268" t="s">
        <v>501</v>
      </c>
      <c r="J80" s="225" t="s">
        <v>78</v>
      </c>
      <c r="K80" s="226" t="s">
        <v>78</v>
      </c>
      <c r="L80" s="227"/>
      <c r="M80" s="288" t="s">
        <v>502</v>
      </c>
    </row>
    <row r="81" spans="1:13" ht="13.5" customHeight="1" x14ac:dyDescent="0.2">
      <c r="A81" s="285"/>
      <c r="B81" s="286"/>
      <c r="C81" s="286"/>
      <c r="D81" s="287"/>
      <c r="E81" s="261"/>
      <c r="F81" s="262"/>
      <c r="G81" s="262"/>
      <c r="H81" s="263"/>
      <c r="I81" s="264"/>
      <c r="J81" s="265"/>
      <c r="K81" s="266"/>
      <c r="L81" s="267"/>
      <c r="M81" s="264"/>
    </row>
    <row r="82" spans="1:13" ht="36.5" customHeight="1" x14ac:dyDescent="0.2">
      <c r="A82" s="1292" t="s">
        <v>209</v>
      </c>
      <c r="B82" s="1293"/>
      <c r="C82" s="1293"/>
      <c r="D82" s="1294"/>
      <c r="E82" s="1297" t="s">
        <v>503</v>
      </c>
      <c r="F82" s="1295"/>
      <c r="G82" s="1295"/>
      <c r="H82" s="1296"/>
      <c r="I82" s="234" t="s">
        <v>504</v>
      </c>
      <c r="J82" s="235" t="s">
        <v>78</v>
      </c>
      <c r="K82" s="236" t="s">
        <v>78</v>
      </c>
      <c r="L82" s="237"/>
      <c r="M82" s="234" t="s">
        <v>505</v>
      </c>
    </row>
    <row r="83" spans="1:13" ht="13.5" customHeight="1" x14ac:dyDescent="0.2">
      <c r="A83" s="269"/>
      <c r="B83" s="270"/>
      <c r="C83" s="270"/>
      <c r="D83" s="271"/>
      <c r="E83" s="254"/>
      <c r="F83" s="255"/>
      <c r="G83" s="255"/>
      <c r="H83" s="256"/>
      <c r="I83" s="257"/>
      <c r="J83" s="258"/>
      <c r="K83" s="259"/>
      <c r="L83" s="260"/>
      <c r="M83" s="257"/>
    </row>
    <row r="84" spans="1:13" ht="41.5" customHeight="1" x14ac:dyDescent="0.2">
      <c r="A84" s="1292"/>
      <c r="B84" s="1293"/>
      <c r="C84" s="1293"/>
      <c r="D84" s="1294"/>
      <c r="E84" s="1298" t="s">
        <v>506</v>
      </c>
      <c r="F84" s="1299"/>
      <c r="G84" s="1299"/>
      <c r="H84" s="1300"/>
      <c r="I84" s="268"/>
      <c r="J84" s="225" t="s">
        <v>78</v>
      </c>
      <c r="K84" s="226" t="s">
        <v>78</v>
      </c>
      <c r="L84" s="227"/>
      <c r="M84" s="234"/>
    </row>
    <row r="85" spans="1:13" ht="13.5" customHeight="1" x14ac:dyDescent="0.2">
      <c r="A85" s="269"/>
      <c r="B85" s="270"/>
      <c r="C85" s="270"/>
      <c r="D85" s="271"/>
      <c r="E85" s="261"/>
      <c r="F85" s="262"/>
      <c r="G85" s="262"/>
      <c r="H85" s="263"/>
      <c r="I85" s="264"/>
      <c r="J85" s="265"/>
      <c r="K85" s="266"/>
      <c r="L85" s="267"/>
      <c r="M85" s="264"/>
    </row>
    <row r="86" spans="1:13" x14ac:dyDescent="0.2">
      <c r="A86" s="228"/>
      <c r="B86" s="229"/>
      <c r="C86" s="229"/>
      <c r="D86" s="230"/>
      <c r="E86" s="1348" t="s">
        <v>507</v>
      </c>
      <c r="F86" s="1287"/>
      <c r="G86" s="1287"/>
      <c r="H86" s="1288"/>
      <c r="I86" s="234"/>
      <c r="J86" s="225" t="s">
        <v>78</v>
      </c>
      <c r="K86" s="226" t="s">
        <v>78</v>
      </c>
      <c r="L86" s="237"/>
      <c r="M86" s="234" t="s">
        <v>508</v>
      </c>
    </row>
    <row r="87" spans="1:13" ht="13.5" customHeight="1" x14ac:dyDescent="0.2">
      <c r="A87" s="285"/>
      <c r="B87" s="286"/>
      <c r="C87" s="286"/>
      <c r="D87" s="287"/>
      <c r="E87" s="261"/>
      <c r="F87" s="262"/>
      <c r="G87" s="262"/>
      <c r="H87" s="263"/>
      <c r="I87" s="264"/>
      <c r="J87" s="265"/>
      <c r="K87" s="266"/>
      <c r="L87" s="267"/>
      <c r="M87" s="264"/>
    </row>
    <row r="88" spans="1:13" ht="27" customHeight="1" x14ac:dyDescent="0.2">
      <c r="A88" s="1330" t="s">
        <v>210</v>
      </c>
      <c r="B88" s="1331"/>
      <c r="C88" s="1331"/>
      <c r="D88" s="1332"/>
      <c r="E88" s="1298" t="s">
        <v>211</v>
      </c>
      <c r="F88" s="1299"/>
      <c r="G88" s="1299"/>
      <c r="H88" s="1300"/>
      <c r="I88" s="268" t="s">
        <v>509</v>
      </c>
      <c r="J88" s="225" t="s">
        <v>78</v>
      </c>
      <c r="K88" s="226" t="s">
        <v>78</v>
      </c>
      <c r="L88" s="227"/>
      <c r="M88" s="268" t="s">
        <v>510</v>
      </c>
    </row>
    <row r="89" spans="1:13" ht="13.5" customHeight="1" x14ac:dyDescent="0.2">
      <c r="A89" s="269"/>
      <c r="B89" s="270"/>
      <c r="C89" s="270"/>
      <c r="D89" s="271"/>
      <c r="E89" s="261"/>
      <c r="F89" s="262"/>
      <c r="G89" s="262"/>
      <c r="H89" s="263"/>
      <c r="I89" s="264"/>
      <c r="J89" s="265"/>
      <c r="K89" s="266"/>
      <c r="L89" s="267"/>
      <c r="M89" s="264"/>
    </row>
    <row r="90" spans="1:13" ht="27" customHeight="1" x14ac:dyDescent="0.2">
      <c r="A90" s="1292"/>
      <c r="B90" s="1293"/>
      <c r="C90" s="1293"/>
      <c r="D90" s="1294"/>
      <c r="E90" s="1298" t="s">
        <v>212</v>
      </c>
      <c r="F90" s="1299"/>
      <c r="G90" s="1299"/>
      <c r="H90" s="1300"/>
      <c r="I90" s="268"/>
      <c r="J90" s="225" t="s">
        <v>78</v>
      </c>
      <c r="K90" s="226" t="s">
        <v>78</v>
      </c>
      <c r="L90" s="227" t="s">
        <v>78</v>
      </c>
      <c r="M90" s="268"/>
    </row>
    <row r="91" spans="1:13" ht="13.5" customHeight="1" x14ac:dyDescent="0.2">
      <c r="A91" s="269"/>
      <c r="B91" s="270"/>
      <c r="C91" s="270"/>
      <c r="D91" s="271"/>
      <c r="E91" s="261"/>
      <c r="F91" s="262"/>
      <c r="G91" s="262"/>
      <c r="H91" s="263"/>
      <c r="I91" s="264"/>
      <c r="J91" s="265"/>
      <c r="K91" s="266"/>
      <c r="L91" s="267"/>
      <c r="M91" s="264"/>
    </row>
    <row r="92" spans="1:13" ht="28" customHeight="1" x14ac:dyDescent="0.2">
      <c r="A92" s="1292"/>
      <c r="B92" s="1293"/>
      <c r="C92" s="1293"/>
      <c r="D92" s="1294"/>
      <c r="E92" s="1297" t="s">
        <v>511</v>
      </c>
      <c r="F92" s="1295"/>
      <c r="G92" s="1295"/>
      <c r="H92" s="1296"/>
      <c r="I92" s="234"/>
      <c r="J92" s="235" t="s">
        <v>78</v>
      </c>
      <c r="K92" s="236" t="s">
        <v>78</v>
      </c>
      <c r="L92" s="237"/>
      <c r="M92" s="1334" t="s">
        <v>512</v>
      </c>
    </row>
    <row r="93" spans="1:13" ht="13.5" customHeight="1" x14ac:dyDescent="0.2">
      <c r="A93" s="269"/>
      <c r="B93" s="270"/>
      <c r="C93" s="270"/>
      <c r="D93" s="271"/>
      <c r="E93" s="254"/>
      <c r="F93" s="255" t="s">
        <v>196</v>
      </c>
      <c r="G93" s="255" t="s">
        <v>513</v>
      </c>
      <c r="H93" s="256"/>
      <c r="I93" s="257"/>
      <c r="J93" s="258"/>
      <c r="K93" s="259"/>
      <c r="L93" s="260"/>
      <c r="M93" s="1334"/>
    </row>
    <row r="94" spans="1:13" ht="13.5" customHeight="1" x14ac:dyDescent="0.2">
      <c r="A94" s="269"/>
      <c r="B94" s="270"/>
      <c r="C94" s="270"/>
      <c r="D94" s="271"/>
      <c r="E94" s="261"/>
      <c r="F94" s="262"/>
      <c r="G94" s="262"/>
      <c r="H94" s="263"/>
      <c r="I94" s="264"/>
      <c r="J94" s="265"/>
      <c r="K94" s="266"/>
      <c r="L94" s="267"/>
      <c r="M94" s="1347"/>
    </row>
    <row r="95" spans="1:13" ht="40.5" customHeight="1" x14ac:dyDescent="0.2">
      <c r="A95" s="1292"/>
      <c r="B95" s="1293"/>
      <c r="C95" s="1293"/>
      <c r="D95" s="1294"/>
      <c r="E95" s="1298" t="s">
        <v>213</v>
      </c>
      <c r="F95" s="1299"/>
      <c r="G95" s="1299"/>
      <c r="H95" s="1300"/>
      <c r="I95" s="268"/>
      <c r="J95" s="225" t="s">
        <v>78</v>
      </c>
      <c r="K95" s="226" t="s">
        <v>78</v>
      </c>
      <c r="L95" s="227" t="s">
        <v>78</v>
      </c>
      <c r="M95" s="268"/>
    </row>
    <row r="96" spans="1:13" ht="40.5" customHeight="1" x14ac:dyDescent="0.2">
      <c r="A96" s="269"/>
      <c r="B96" s="270"/>
      <c r="C96" s="270"/>
      <c r="D96" s="271"/>
      <c r="E96" s="293" t="s">
        <v>78</v>
      </c>
      <c r="F96" s="294" t="s">
        <v>199</v>
      </c>
      <c r="G96" s="1295" t="s">
        <v>214</v>
      </c>
      <c r="H96" s="1349"/>
      <c r="I96" s="257"/>
      <c r="J96" s="258"/>
      <c r="K96" s="259"/>
      <c r="L96" s="260"/>
      <c r="M96" s="257"/>
    </row>
    <row r="97" spans="1:13" ht="54" customHeight="1" x14ac:dyDescent="0.2">
      <c r="A97" s="269"/>
      <c r="B97" s="270"/>
      <c r="C97" s="270"/>
      <c r="D97" s="271"/>
      <c r="E97" s="293" t="s">
        <v>78</v>
      </c>
      <c r="F97" s="294" t="s">
        <v>200</v>
      </c>
      <c r="G97" s="1295" t="s">
        <v>215</v>
      </c>
      <c r="H97" s="1349"/>
      <c r="I97" s="257"/>
      <c r="J97" s="258"/>
      <c r="K97" s="259"/>
      <c r="L97" s="260"/>
      <c r="M97" s="257"/>
    </row>
    <row r="98" spans="1:13" ht="13.5" customHeight="1" x14ac:dyDescent="0.2">
      <c r="A98" s="1292"/>
      <c r="B98" s="1293"/>
      <c r="C98" s="1293"/>
      <c r="D98" s="1294"/>
      <c r="E98" s="293" t="s">
        <v>78</v>
      </c>
      <c r="F98" s="232" t="s">
        <v>201</v>
      </c>
      <c r="G98" s="1295" t="s">
        <v>216</v>
      </c>
      <c r="H98" s="1296"/>
      <c r="I98" s="234"/>
      <c r="J98" s="235"/>
      <c r="K98" s="236"/>
      <c r="L98" s="237"/>
      <c r="M98" s="234"/>
    </row>
    <row r="99" spans="1:13" ht="13.5" customHeight="1" x14ac:dyDescent="0.2">
      <c r="A99" s="269"/>
      <c r="B99" s="270"/>
      <c r="C99" s="270"/>
      <c r="D99" s="271"/>
      <c r="E99" s="293" t="s">
        <v>78</v>
      </c>
      <c r="F99" s="255" t="s">
        <v>217</v>
      </c>
      <c r="G99" s="1336" t="s">
        <v>218</v>
      </c>
      <c r="H99" s="1337"/>
      <c r="I99" s="257"/>
      <c r="J99" s="258"/>
      <c r="K99" s="259"/>
      <c r="L99" s="260"/>
      <c r="M99" s="257"/>
    </row>
    <row r="100" spans="1:13" ht="54" customHeight="1" x14ac:dyDescent="0.2">
      <c r="A100" s="1292"/>
      <c r="B100" s="1293"/>
      <c r="C100" s="1293"/>
      <c r="D100" s="1294"/>
      <c r="E100" s="293" t="s">
        <v>78</v>
      </c>
      <c r="F100" s="232" t="s">
        <v>219</v>
      </c>
      <c r="G100" s="1295" t="s">
        <v>220</v>
      </c>
      <c r="H100" s="1296"/>
      <c r="I100" s="234"/>
      <c r="J100" s="235"/>
      <c r="K100" s="236"/>
      <c r="L100" s="237"/>
      <c r="M100" s="234"/>
    </row>
    <row r="101" spans="1:13" x14ac:dyDescent="0.2">
      <c r="A101" s="228"/>
      <c r="B101" s="229"/>
      <c r="C101" s="229"/>
      <c r="D101" s="230"/>
      <c r="E101" s="293"/>
      <c r="F101" s="232"/>
      <c r="G101" s="232" t="s">
        <v>0</v>
      </c>
      <c r="H101" s="233" t="s">
        <v>221</v>
      </c>
      <c r="I101" s="234"/>
      <c r="J101" s="235"/>
      <c r="K101" s="236"/>
      <c r="L101" s="237"/>
      <c r="M101" s="234"/>
    </row>
    <row r="102" spans="1:13" x14ac:dyDescent="0.2">
      <c r="A102" s="228"/>
      <c r="B102" s="229"/>
      <c r="C102" s="229"/>
      <c r="D102" s="230"/>
      <c r="E102" s="293"/>
      <c r="F102" s="232"/>
      <c r="G102" s="232" t="s">
        <v>29</v>
      </c>
      <c r="H102" s="233" t="s">
        <v>222</v>
      </c>
      <c r="I102" s="234"/>
      <c r="J102" s="235"/>
      <c r="K102" s="236"/>
      <c r="L102" s="237"/>
      <c r="M102" s="234"/>
    </row>
    <row r="103" spans="1:13" ht="13.5" customHeight="1" x14ac:dyDescent="0.2">
      <c r="A103" s="269"/>
      <c r="B103" s="270"/>
      <c r="C103" s="270"/>
      <c r="D103" s="271"/>
      <c r="E103" s="254"/>
      <c r="F103" s="255"/>
      <c r="G103" s="255"/>
      <c r="H103" s="256"/>
      <c r="I103" s="257"/>
      <c r="J103" s="258"/>
      <c r="K103" s="259"/>
      <c r="L103" s="260"/>
      <c r="M103" s="257"/>
    </row>
    <row r="104" spans="1:13" ht="40.5" customHeight="1" x14ac:dyDescent="0.2">
      <c r="A104" s="1292"/>
      <c r="B104" s="1293"/>
      <c r="C104" s="1293"/>
      <c r="D104" s="1294"/>
      <c r="E104" s="1298" t="s">
        <v>223</v>
      </c>
      <c r="F104" s="1299"/>
      <c r="G104" s="1299"/>
      <c r="H104" s="1300"/>
      <c r="I104" s="268"/>
      <c r="J104" s="225" t="s">
        <v>78</v>
      </c>
      <c r="K104" s="226" t="s">
        <v>78</v>
      </c>
      <c r="L104" s="227" t="s">
        <v>78</v>
      </c>
      <c r="M104" s="268"/>
    </row>
    <row r="105" spans="1:13" ht="27" customHeight="1" x14ac:dyDescent="0.2">
      <c r="A105" s="1292"/>
      <c r="B105" s="1293"/>
      <c r="C105" s="1293"/>
      <c r="D105" s="1294"/>
      <c r="E105" s="231"/>
      <c r="F105" s="232" t="s">
        <v>196</v>
      </c>
      <c r="G105" s="1295" t="s">
        <v>224</v>
      </c>
      <c r="H105" s="1296"/>
      <c r="I105" s="234"/>
      <c r="J105" s="235"/>
      <c r="K105" s="236"/>
      <c r="L105" s="237"/>
      <c r="M105" s="234"/>
    </row>
    <row r="106" spans="1:13" ht="13.5" customHeight="1" x14ac:dyDescent="0.2">
      <c r="A106" s="1292"/>
      <c r="B106" s="1293"/>
      <c r="C106" s="1293"/>
      <c r="D106" s="1294"/>
      <c r="E106" s="231"/>
      <c r="F106" s="232" t="s">
        <v>196</v>
      </c>
      <c r="G106" s="1295" t="s">
        <v>225</v>
      </c>
      <c r="H106" s="1296"/>
      <c r="I106" s="234"/>
      <c r="J106" s="235"/>
      <c r="K106" s="236"/>
      <c r="L106" s="237"/>
      <c r="M106" s="234"/>
    </row>
    <row r="107" spans="1:13" ht="12" customHeight="1" x14ac:dyDescent="0.2">
      <c r="A107" s="269"/>
      <c r="B107" s="270"/>
      <c r="C107" s="270"/>
      <c r="D107" s="271"/>
      <c r="E107" s="261"/>
      <c r="F107" s="262"/>
      <c r="G107" s="262"/>
      <c r="H107" s="263"/>
      <c r="I107" s="264"/>
      <c r="J107" s="265"/>
      <c r="K107" s="266"/>
      <c r="L107" s="267"/>
      <c r="M107" s="264"/>
    </row>
    <row r="108" spans="1:13" ht="40.5" customHeight="1" x14ac:dyDescent="0.2">
      <c r="A108" s="1292"/>
      <c r="B108" s="1293"/>
      <c r="C108" s="1293"/>
      <c r="D108" s="1294"/>
      <c r="E108" s="1298" t="s">
        <v>226</v>
      </c>
      <c r="F108" s="1299"/>
      <c r="G108" s="1299"/>
      <c r="H108" s="1300"/>
      <c r="I108" s="268" t="s">
        <v>227</v>
      </c>
      <c r="J108" s="225" t="s">
        <v>78</v>
      </c>
      <c r="K108" s="226" t="s">
        <v>78</v>
      </c>
      <c r="L108" s="227" t="s">
        <v>78</v>
      </c>
      <c r="M108" s="268"/>
    </row>
    <row r="109" spans="1:13" ht="12" customHeight="1" x14ac:dyDescent="0.2">
      <c r="A109" s="269"/>
      <c r="B109" s="521"/>
      <c r="C109" s="521"/>
      <c r="D109" s="271"/>
      <c r="E109" s="261"/>
      <c r="F109" s="262"/>
      <c r="G109" s="262"/>
      <c r="H109" s="263"/>
      <c r="I109" s="264"/>
      <c r="J109" s="265"/>
      <c r="K109" s="266"/>
      <c r="L109" s="267"/>
      <c r="M109" s="264"/>
    </row>
    <row r="110" spans="1:13" ht="13.5" customHeight="1" x14ac:dyDescent="0.2">
      <c r="A110" s="1292"/>
      <c r="B110" s="1293"/>
      <c r="C110" s="1293"/>
      <c r="D110" s="1294"/>
      <c r="E110" s="1297" t="s">
        <v>228</v>
      </c>
      <c r="F110" s="1295"/>
      <c r="G110" s="1295"/>
      <c r="H110" s="1296"/>
      <c r="I110" s="1334" t="s">
        <v>514</v>
      </c>
      <c r="J110" s="235" t="s">
        <v>78</v>
      </c>
      <c r="K110" s="236" t="s">
        <v>78</v>
      </c>
      <c r="L110" s="237" t="s">
        <v>78</v>
      </c>
      <c r="M110" s="234" t="s">
        <v>229</v>
      </c>
    </row>
    <row r="111" spans="1:13" ht="27" customHeight="1" x14ac:dyDescent="0.2">
      <c r="A111" s="1292"/>
      <c r="B111" s="1293"/>
      <c r="C111" s="1293"/>
      <c r="D111" s="1294"/>
      <c r="E111" s="231" t="s">
        <v>78</v>
      </c>
      <c r="F111" s="1295" t="s">
        <v>230</v>
      </c>
      <c r="G111" s="1295"/>
      <c r="H111" s="1296"/>
      <c r="I111" s="1334"/>
      <c r="J111" s="235"/>
      <c r="K111" s="236"/>
      <c r="L111" s="237"/>
      <c r="M111" s="234" t="s">
        <v>231</v>
      </c>
    </row>
    <row r="112" spans="1:13" ht="40.5" customHeight="1" x14ac:dyDescent="0.2">
      <c r="A112" s="1292"/>
      <c r="B112" s="1293"/>
      <c r="C112" s="1293"/>
      <c r="D112" s="1294"/>
      <c r="E112" s="231" t="s">
        <v>78</v>
      </c>
      <c r="F112" s="1295" t="s">
        <v>232</v>
      </c>
      <c r="G112" s="1295"/>
      <c r="H112" s="1296"/>
      <c r="I112" s="1334"/>
      <c r="J112" s="235"/>
      <c r="K112" s="236"/>
      <c r="L112" s="237"/>
      <c r="M112" s="234"/>
    </row>
    <row r="113" spans="1:13" ht="40.5" customHeight="1" x14ac:dyDescent="0.2">
      <c r="A113" s="1292"/>
      <c r="B113" s="1293"/>
      <c r="C113" s="1293"/>
      <c r="D113" s="1294"/>
      <c r="E113" s="231" t="s">
        <v>78</v>
      </c>
      <c r="F113" s="1295" t="s">
        <v>233</v>
      </c>
      <c r="G113" s="1295"/>
      <c r="H113" s="1296"/>
      <c r="I113" s="1334"/>
      <c r="J113" s="235"/>
      <c r="K113" s="236"/>
      <c r="L113" s="237"/>
      <c r="M113" s="234"/>
    </row>
    <row r="114" spans="1:13" ht="27" customHeight="1" x14ac:dyDescent="0.2">
      <c r="A114" s="1292"/>
      <c r="B114" s="1293"/>
      <c r="C114" s="1293"/>
      <c r="D114" s="1294"/>
      <c r="E114" s="231" t="s">
        <v>78</v>
      </c>
      <c r="F114" s="1295" t="s">
        <v>234</v>
      </c>
      <c r="G114" s="1295"/>
      <c r="H114" s="1296"/>
      <c r="I114" s="234"/>
      <c r="J114" s="235"/>
      <c r="K114" s="236"/>
      <c r="L114" s="237"/>
      <c r="M114" s="234"/>
    </row>
    <row r="115" spans="1:13" ht="67.5" customHeight="1" x14ac:dyDescent="0.2">
      <c r="A115" s="1292"/>
      <c r="B115" s="1293"/>
      <c r="C115" s="1293"/>
      <c r="D115" s="1294"/>
      <c r="E115" s="231" t="s">
        <v>78</v>
      </c>
      <c r="F115" s="1295" t="s">
        <v>235</v>
      </c>
      <c r="G115" s="1295"/>
      <c r="H115" s="1296"/>
      <c r="I115" s="234"/>
      <c r="J115" s="235"/>
      <c r="K115" s="236"/>
      <c r="L115" s="237"/>
      <c r="M115" s="234"/>
    </row>
    <row r="116" spans="1:13" ht="40.5" customHeight="1" x14ac:dyDescent="0.2">
      <c r="A116" s="228"/>
      <c r="B116" s="229"/>
      <c r="C116" s="229"/>
      <c r="D116" s="230"/>
      <c r="E116" s="231" t="s">
        <v>78</v>
      </c>
      <c r="F116" s="1295" t="s">
        <v>236</v>
      </c>
      <c r="G116" s="1350"/>
      <c r="H116" s="1335"/>
      <c r="I116" s="234"/>
      <c r="J116" s="235"/>
      <c r="K116" s="236"/>
      <c r="L116" s="237"/>
      <c r="M116" s="234"/>
    </row>
    <row r="117" spans="1:13" ht="12" customHeight="1" x14ac:dyDescent="0.2">
      <c r="A117" s="269"/>
      <c r="B117" s="270"/>
      <c r="C117" s="270"/>
      <c r="D117" s="271"/>
      <c r="E117" s="261"/>
      <c r="F117" s="262"/>
      <c r="G117" s="262"/>
      <c r="H117" s="263"/>
      <c r="I117" s="264"/>
      <c r="J117" s="265"/>
      <c r="K117" s="266"/>
      <c r="L117" s="267"/>
      <c r="M117" s="264"/>
    </row>
    <row r="118" spans="1:13" ht="27" customHeight="1" x14ac:dyDescent="0.2">
      <c r="A118" s="1292"/>
      <c r="B118" s="1293"/>
      <c r="C118" s="1293"/>
      <c r="D118" s="1294"/>
      <c r="E118" s="1298" t="s">
        <v>515</v>
      </c>
      <c r="F118" s="1299"/>
      <c r="G118" s="1299"/>
      <c r="H118" s="1300"/>
      <c r="I118" s="1345" t="s">
        <v>516</v>
      </c>
      <c r="J118" s="225" t="s">
        <v>78</v>
      </c>
      <c r="K118" s="226" t="s">
        <v>78</v>
      </c>
      <c r="L118" s="227"/>
      <c r="M118" s="234"/>
    </row>
    <row r="119" spans="1:13" ht="13.5" customHeight="1" x14ac:dyDescent="0.2">
      <c r="A119" s="1292"/>
      <c r="B119" s="1293"/>
      <c r="C119" s="1293"/>
      <c r="D119" s="1294"/>
      <c r="E119" s="231"/>
      <c r="F119" s="232" t="s">
        <v>196</v>
      </c>
      <c r="G119" s="1295" t="s">
        <v>517</v>
      </c>
      <c r="H119" s="1296"/>
      <c r="I119" s="1334"/>
      <c r="J119" s="235"/>
      <c r="K119" s="236"/>
      <c r="L119" s="237"/>
      <c r="M119" s="234"/>
    </row>
    <row r="120" spans="1:13" ht="12" customHeight="1" x14ac:dyDescent="0.2">
      <c r="A120" s="269"/>
      <c r="B120" s="270"/>
      <c r="C120" s="270"/>
      <c r="D120" s="271"/>
      <c r="E120" s="261"/>
      <c r="F120" s="262"/>
      <c r="G120" s="262"/>
      <c r="H120" s="263"/>
      <c r="I120" s="264"/>
      <c r="J120" s="265"/>
      <c r="K120" s="266"/>
      <c r="L120" s="267"/>
      <c r="M120" s="264"/>
    </row>
    <row r="121" spans="1:13" ht="27" customHeight="1" x14ac:dyDescent="0.2">
      <c r="A121" s="269"/>
      <c r="B121" s="270"/>
      <c r="C121" s="270"/>
      <c r="D121" s="271"/>
      <c r="E121" s="1338" t="s">
        <v>237</v>
      </c>
      <c r="F121" s="1339"/>
      <c r="G121" s="1339"/>
      <c r="H121" s="1340"/>
      <c r="I121" s="295" t="s">
        <v>238</v>
      </c>
      <c r="J121" s="225" t="s">
        <v>78</v>
      </c>
      <c r="K121" s="226" t="s">
        <v>78</v>
      </c>
      <c r="L121" s="260"/>
      <c r="M121" s="257"/>
    </row>
    <row r="122" spans="1:13" ht="12" customHeight="1" x14ac:dyDescent="0.2">
      <c r="A122" s="269"/>
      <c r="B122" s="270"/>
      <c r="C122" s="270"/>
      <c r="D122" s="271"/>
      <c r="E122" s="261"/>
      <c r="F122" s="262"/>
      <c r="G122" s="262"/>
      <c r="H122" s="263"/>
      <c r="I122" s="264"/>
      <c r="J122" s="265"/>
      <c r="K122" s="266"/>
      <c r="L122" s="267"/>
      <c r="M122" s="264"/>
    </row>
    <row r="123" spans="1:13" x14ac:dyDescent="0.2">
      <c r="A123" s="269"/>
      <c r="B123" s="270"/>
      <c r="C123" s="270"/>
      <c r="D123" s="271"/>
      <c r="E123" s="1338" t="s">
        <v>518</v>
      </c>
      <c r="F123" s="1339"/>
      <c r="G123" s="1339"/>
      <c r="H123" s="1340"/>
      <c r="I123" s="295"/>
      <c r="J123" s="225" t="s">
        <v>78</v>
      </c>
      <c r="K123" s="226" t="s">
        <v>78</v>
      </c>
      <c r="L123" s="260"/>
      <c r="M123" s="257"/>
    </row>
    <row r="124" spans="1:13" ht="12" customHeight="1" x14ac:dyDescent="0.2">
      <c r="A124" s="285"/>
      <c r="B124" s="286"/>
      <c r="C124" s="286"/>
      <c r="D124" s="287"/>
      <c r="E124" s="261"/>
      <c r="F124" s="262"/>
      <c r="G124" s="262"/>
      <c r="H124" s="263"/>
      <c r="I124" s="264"/>
      <c r="J124" s="265"/>
      <c r="K124" s="266"/>
      <c r="L124" s="267"/>
      <c r="M124" s="264"/>
    </row>
    <row r="125" spans="1:13" ht="41" customHeight="1" x14ac:dyDescent="0.2">
      <c r="A125" s="1355" t="s">
        <v>1008</v>
      </c>
      <c r="B125" s="1356"/>
      <c r="C125" s="1356"/>
      <c r="D125" s="1357"/>
      <c r="E125" s="1361" t="s">
        <v>1004</v>
      </c>
      <c r="F125" s="1362"/>
      <c r="G125" s="1362"/>
      <c r="H125" s="1363"/>
      <c r="I125" s="771" t="s">
        <v>1007</v>
      </c>
      <c r="J125" s="772" t="s">
        <v>78</v>
      </c>
      <c r="K125" s="773" t="s">
        <v>78</v>
      </c>
      <c r="L125" s="774"/>
      <c r="M125" s="771" t="s">
        <v>850</v>
      </c>
    </row>
    <row r="126" spans="1:13" ht="13.5" customHeight="1" x14ac:dyDescent="0.2">
      <c r="A126" s="775"/>
      <c r="B126" s="776"/>
      <c r="C126" s="776"/>
      <c r="D126" s="777"/>
      <c r="E126" s="778"/>
      <c r="F126" s="779"/>
      <c r="G126" s="779"/>
      <c r="H126" s="780"/>
      <c r="I126" s="781"/>
      <c r="J126" s="782"/>
      <c r="K126" s="783"/>
      <c r="L126" s="784"/>
      <c r="M126" s="795"/>
    </row>
    <row r="127" spans="1:13" ht="41.25" customHeight="1" x14ac:dyDescent="0.2">
      <c r="A127" s="1355"/>
      <c r="B127" s="1356"/>
      <c r="C127" s="1356"/>
      <c r="D127" s="1357"/>
      <c r="E127" s="1358" t="s">
        <v>1005</v>
      </c>
      <c r="F127" s="1359"/>
      <c r="G127" s="1359"/>
      <c r="H127" s="1360"/>
      <c r="I127" s="785"/>
      <c r="J127" s="786" t="s">
        <v>78</v>
      </c>
      <c r="K127" s="787" t="s">
        <v>78</v>
      </c>
      <c r="L127" s="788" t="s">
        <v>78</v>
      </c>
      <c r="M127" s="796" t="s">
        <v>1006</v>
      </c>
    </row>
    <row r="128" spans="1:13" ht="13.5" customHeight="1" x14ac:dyDescent="0.2">
      <c r="A128" s="789"/>
      <c r="B128" s="790"/>
      <c r="C128" s="790"/>
      <c r="D128" s="791"/>
      <c r="E128" s="792"/>
      <c r="F128" s="793"/>
      <c r="G128" s="793"/>
      <c r="H128" s="794"/>
      <c r="I128" s="785"/>
      <c r="J128" s="786"/>
      <c r="K128" s="787"/>
      <c r="L128" s="788"/>
      <c r="M128" s="796"/>
    </row>
    <row r="129" spans="1:13" ht="42" customHeight="1" x14ac:dyDescent="0.2">
      <c r="A129" s="1330" t="s">
        <v>239</v>
      </c>
      <c r="B129" s="1331"/>
      <c r="C129" s="1331"/>
      <c r="D129" s="1332"/>
      <c r="E129" s="1298" t="s">
        <v>240</v>
      </c>
      <c r="F129" s="1299"/>
      <c r="G129" s="1299"/>
      <c r="H129" s="1300"/>
      <c r="I129" s="764" t="s">
        <v>519</v>
      </c>
      <c r="J129" s="768" t="s">
        <v>78</v>
      </c>
      <c r="K129" s="226" t="s">
        <v>78</v>
      </c>
      <c r="L129" s="769"/>
      <c r="M129" s="1351" t="s">
        <v>520</v>
      </c>
    </row>
    <row r="130" spans="1:13" ht="13.5" customHeight="1" x14ac:dyDescent="0.2">
      <c r="A130" s="1292"/>
      <c r="B130" s="1353"/>
      <c r="C130" s="1353"/>
      <c r="D130" s="1294"/>
      <c r="E130" s="758"/>
      <c r="F130" s="759" t="s">
        <v>196</v>
      </c>
      <c r="G130" s="1295" t="s">
        <v>241</v>
      </c>
      <c r="H130" s="1296"/>
      <c r="I130" s="762"/>
      <c r="J130" s="235"/>
      <c r="K130" s="236"/>
      <c r="L130" s="237"/>
      <c r="M130" s="1352"/>
    </row>
    <row r="131" spans="1:13" ht="28.5" customHeight="1" x14ac:dyDescent="0.2">
      <c r="A131" s="755"/>
      <c r="B131" s="756"/>
      <c r="C131" s="756"/>
      <c r="D131" s="757"/>
      <c r="E131" s="800"/>
      <c r="F131" s="806" t="s">
        <v>196</v>
      </c>
      <c r="G131" s="1354" t="s">
        <v>242</v>
      </c>
      <c r="H131" s="1296"/>
      <c r="I131" s="801"/>
      <c r="J131" s="235"/>
      <c r="K131" s="506"/>
      <c r="L131" s="237"/>
      <c r="M131" s="1352"/>
    </row>
    <row r="132" spans="1:13" ht="13.5" customHeight="1" x14ac:dyDescent="0.2">
      <c r="A132" s="269"/>
      <c r="B132" s="270"/>
      <c r="C132" s="270"/>
      <c r="D132" s="271"/>
      <c r="E132" s="261"/>
      <c r="F132" s="807"/>
      <c r="G132" s="807"/>
      <c r="H132" s="808"/>
      <c r="I132" s="264"/>
      <c r="J132" s="265"/>
      <c r="K132" s="266"/>
      <c r="L132" s="267"/>
      <c r="M132" s="1352"/>
    </row>
    <row r="133" spans="1:13" ht="27" customHeight="1" x14ac:dyDescent="0.2">
      <c r="A133" s="1292"/>
      <c r="B133" s="1293"/>
      <c r="C133" s="1293"/>
      <c r="D133" s="1294"/>
      <c r="E133" s="1298" t="s">
        <v>243</v>
      </c>
      <c r="F133" s="1299"/>
      <c r="G133" s="1299"/>
      <c r="H133" s="1300"/>
      <c r="I133" s="268"/>
      <c r="J133" s="225" t="s">
        <v>78</v>
      </c>
      <c r="K133" s="226" t="s">
        <v>78</v>
      </c>
      <c r="L133" s="227"/>
      <c r="M133" s="1352"/>
    </row>
    <row r="134" spans="1:13" ht="12" customHeight="1" x14ac:dyDescent="0.2">
      <c r="A134" s="269"/>
      <c r="B134" s="270"/>
      <c r="C134" s="270"/>
      <c r="D134" s="271"/>
      <c r="E134" s="261"/>
      <c r="F134" s="262"/>
      <c r="G134" s="262"/>
      <c r="H134" s="263"/>
      <c r="I134" s="264"/>
      <c r="J134" s="265"/>
      <c r="K134" s="266"/>
      <c r="L134" s="267"/>
      <c r="M134" s="1352"/>
    </row>
    <row r="135" spans="1:13" ht="27" customHeight="1" x14ac:dyDescent="0.2">
      <c r="A135" s="1292"/>
      <c r="B135" s="1293"/>
      <c r="C135" s="1293"/>
      <c r="D135" s="1294"/>
      <c r="E135" s="1298" t="s">
        <v>244</v>
      </c>
      <c r="F135" s="1299"/>
      <c r="G135" s="1299"/>
      <c r="H135" s="1300"/>
      <c r="I135" s="234" t="s">
        <v>521</v>
      </c>
      <c r="J135" s="225" t="s">
        <v>78</v>
      </c>
      <c r="K135" s="226" t="s">
        <v>78</v>
      </c>
      <c r="L135" s="227"/>
      <c r="M135" s="234"/>
    </row>
    <row r="136" spans="1:13" ht="12" customHeight="1" x14ac:dyDescent="0.2">
      <c r="A136" s="269"/>
      <c r="B136" s="270"/>
      <c r="C136" s="270"/>
      <c r="D136" s="271"/>
      <c r="E136" s="261"/>
      <c r="F136" s="262"/>
      <c r="G136" s="262"/>
      <c r="H136" s="263"/>
      <c r="I136" s="264"/>
      <c r="J136" s="265"/>
      <c r="K136" s="266"/>
      <c r="L136" s="267"/>
      <c r="M136" s="257"/>
    </row>
    <row r="137" spans="1:13" ht="13.5" customHeight="1" x14ac:dyDescent="0.2">
      <c r="A137" s="1292"/>
      <c r="B137" s="1293"/>
      <c r="C137" s="1293"/>
      <c r="D137" s="1294"/>
      <c r="E137" s="1298" t="s">
        <v>245</v>
      </c>
      <c r="F137" s="1299"/>
      <c r="G137" s="1299"/>
      <c r="H137" s="1300"/>
      <c r="I137" s="268"/>
      <c r="J137" s="225" t="s">
        <v>78</v>
      </c>
      <c r="K137" s="226" t="s">
        <v>78</v>
      </c>
      <c r="L137" s="227"/>
      <c r="M137" s="234"/>
    </row>
    <row r="138" spans="1:13" ht="12" customHeight="1" x14ac:dyDescent="0.2">
      <c r="A138" s="269"/>
      <c r="B138" s="270"/>
      <c r="C138" s="270"/>
      <c r="D138" s="271"/>
      <c r="E138" s="254"/>
      <c r="F138" s="255"/>
      <c r="G138" s="255"/>
      <c r="H138" s="256"/>
      <c r="I138" s="257"/>
      <c r="J138" s="258"/>
      <c r="K138" s="259"/>
      <c r="L138" s="260"/>
      <c r="M138" s="257"/>
    </row>
    <row r="139" spans="1:13" ht="27" customHeight="1" x14ac:dyDescent="0.2">
      <c r="A139" s="1292"/>
      <c r="B139" s="1293"/>
      <c r="C139" s="1293"/>
      <c r="D139" s="1294"/>
      <c r="E139" s="1298" t="s">
        <v>246</v>
      </c>
      <c r="F139" s="1299"/>
      <c r="G139" s="1299"/>
      <c r="H139" s="1300"/>
      <c r="I139" s="268"/>
      <c r="J139" s="225" t="s">
        <v>78</v>
      </c>
      <c r="K139" s="226" t="s">
        <v>78</v>
      </c>
      <c r="L139" s="227"/>
      <c r="M139" s="284"/>
    </row>
    <row r="140" spans="1:13" ht="14" customHeight="1" x14ac:dyDescent="0.2">
      <c r="A140" s="285"/>
      <c r="B140" s="286"/>
      <c r="C140" s="286"/>
      <c r="D140" s="287"/>
      <c r="E140" s="261"/>
      <c r="F140" s="807"/>
      <c r="G140" s="807"/>
      <c r="H140" s="808"/>
      <c r="I140" s="264"/>
      <c r="J140" s="265"/>
      <c r="K140" s="266"/>
      <c r="L140" s="267"/>
      <c r="M140" s="264"/>
    </row>
    <row r="141" spans="1:13" ht="27" customHeight="1" x14ac:dyDescent="0.2">
      <c r="A141" s="1292" t="s">
        <v>248</v>
      </c>
      <c r="B141" s="1353"/>
      <c r="C141" s="1353"/>
      <c r="D141" s="1294"/>
      <c r="E141" s="1297" t="s">
        <v>249</v>
      </c>
      <c r="F141" s="1354"/>
      <c r="G141" s="1354"/>
      <c r="H141" s="1296"/>
      <c r="I141" s="801" t="s">
        <v>522</v>
      </c>
      <c r="J141" s="235" t="s">
        <v>78</v>
      </c>
      <c r="K141" s="506" t="s">
        <v>78</v>
      </c>
      <c r="L141" s="237" t="s">
        <v>78</v>
      </c>
      <c r="M141" s="1334" t="s">
        <v>523</v>
      </c>
    </row>
    <row r="142" spans="1:13" ht="12" customHeight="1" x14ac:dyDescent="0.2">
      <c r="A142" s="269"/>
      <c r="B142" s="521"/>
      <c r="C142" s="521"/>
      <c r="D142" s="271"/>
      <c r="E142" s="261"/>
      <c r="F142" s="807"/>
      <c r="G142" s="807"/>
      <c r="H142" s="808"/>
      <c r="I142" s="264"/>
      <c r="J142" s="265"/>
      <c r="K142" s="266"/>
      <c r="L142" s="267"/>
      <c r="M142" s="1334"/>
    </row>
    <row r="143" spans="1:13" ht="13.5" customHeight="1" x14ac:dyDescent="0.2">
      <c r="A143" s="1292"/>
      <c r="B143" s="1353"/>
      <c r="C143" s="1353"/>
      <c r="D143" s="1294"/>
      <c r="E143" s="1298" t="s">
        <v>524</v>
      </c>
      <c r="F143" s="1299"/>
      <c r="G143" s="1299"/>
      <c r="H143" s="1300"/>
      <c r="I143" s="804"/>
      <c r="J143" s="809" t="s">
        <v>78</v>
      </c>
      <c r="K143" s="226" t="s">
        <v>78</v>
      </c>
      <c r="L143" s="811"/>
      <c r="M143" s="1334"/>
    </row>
    <row r="144" spans="1:13" ht="13.5" customHeight="1" x14ac:dyDescent="0.2">
      <c r="A144" s="296"/>
      <c r="B144" s="297"/>
      <c r="C144" s="297"/>
      <c r="D144" s="298"/>
      <c r="E144" s="261"/>
      <c r="F144" s="807"/>
      <c r="G144" s="807"/>
      <c r="H144" s="808"/>
      <c r="I144" s="264"/>
      <c r="J144" s="265"/>
      <c r="K144" s="266"/>
      <c r="L144" s="267"/>
      <c r="M144" s="1347"/>
    </row>
    <row r="145" spans="1:13" ht="13.5" customHeight="1" x14ac:dyDescent="0.2">
      <c r="A145" s="1292" t="s">
        <v>229</v>
      </c>
      <c r="B145" s="1293"/>
      <c r="C145" s="1293"/>
      <c r="D145" s="1294"/>
      <c r="E145" s="1297" t="s">
        <v>250</v>
      </c>
      <c r="F145" s="1295"/>
      <c r="G145" s="1295"/>
      <c r="H145" s="1296"/>
      <c r="I145" s="234" t="s">
        <v>525</v>
      </c>
      <c r="J145" s="235" t="s">
        <v>78</v>
      </c>
      <c r="K145" s="236" t="s">
        <v>78</v>
      </c>
      <c r="L145" s="237"/>
      <c r="M145" s="234" t="s">
        <v>229</v>
      </c>
    </row>
    <row r="146" spans="1:13" ht="13.5" customHeight="1" x14ac:dyDescent="0.2">
      <c r="A146" s="1292"/>
      <c r="B146" s="1293"/>
      <c r="C146" s="1293"/>
      <c r="D146" s="1294"/>
      <c r="E146" s="231" t="s">
        <v>78</v>
      </c>
      <c r="F146" s="1295" t="s">
        <v>251</v>
      </c>
      <c r="G146" s="1295"/>
      <c r="H146" s="1296"/>
      <c r="I146" s="234"/>
      <c r="J146" s="235"/>
      <c r="K146" s="236"/>
      <c r="L146" s="237"/>
      <c r="M146" s="234"/>
    </row>
    <row r="147" spans="1:13" ht="13.5" customHeight="1" x14ac:dyDescent="0.2">
      <c r="A147" s="1292"/>
      <c r="B147" s="1293"/>
      <c r="C147" s="1293"/>
      <c r="D147" s="1294"/>
      <c r="E147" s="231" t="s">
        <v>78</v>
      </c>
      <c r="F147" s="1295" t="s">
        <v>252</v>
      </c>
      <c r="G147" s="1295"/>
      <c r="H147" s="1296"/>
      <c r="I147" s="234"/>
      <c r="J147" s="235"/>
      <c r="K147" s="236"/>
      <c r="L147" s="237"/>
      <c r="M147" s="234"/>
    </row>
    <row r="148" spans="1:13" ht="13.5" customHeight="1" x14ac:dyDescent="0.2">
      <c r="A148" s="1292"/>
      <c r="B148" s="1293"/>
      <c r="C148" s="1293"/>
      <c r="D148" s="1294"/>
      <c r="E148" s="231" t="s">
        <v>78</v>
      </c>
      <c r="F148" s="1295" t="s">
        <v>253</v>
      </c>
      <c r="G148" s="1295"/>
      <c r="H148" s="1296"/>
      <c r="I148" s="234"/>
      <c r="J148" s="235"/>
      <c r="K148" s="236"/>
      <c r="L148" s="237"/>
      <c r="M148" s="234"/>
    </row>
    <row r="149" spans="1:13" ht="13.5" customHeight="1" x14ac:dyDescent="0.2">
      <c r="A149" s="1292"/>
      <c r="B149" s="1293"/>
      <c r="C149" s="1293"/>
      <c r="D149" s="1294"/>
      <c r="E149" s="231" t="s">
        <v>78</v>
      </c>
      <c r="F149" s="1295" t="s">
        <v>254</v>
      </c>
      <c r="G149" s="1295"/>
      <c r="H149" s="1296"/>
      <c r="I149" s="234"/>
      <c r="J149" s="235"/>
      <c r="K149" s="236"/>
      <c r="L149" s="237"/>
      <c r="M149" s="234"/>
    </row>
    <row r="150" spans="1:13" ht="13.5" customHeight="1" x14ac:dyDescent="0.2">
      <c r="A150" s="1292"/>
      <c r="B150" s="1293"/>
      <c r="C150" s="1293"/>
      <c r="D150" s="1294"/>
      <c r="E150" s="231" t="s">
        <v>78</v>
      </c>
      <c r="F150" s="1295" t="s">
        <v>255</v>
      </c>
      <c r="G150" s="1295"/>
      <c r="H150" s="1296"/>
      <c r="I150" s="234"/>
      <c r="J150" s="235"/>
      <c r="K150" s="236"/>
      <c r="L150" s="237"/>
      <c r="M150" s="234"/>
    </row>
    <row r="151" spans="1:13" ht="13.5" customHeight="1" x14ac:dyDescent="0.2">
      <c r="A151" s="1292"/>
      <c r="B151" s="1293"/>
      <c r="C151" s="1293"/>
      <c r="D151" s="1294"/>
      <c r="E151" s="231" t="s">
        <v>78</v>
      </c>
      <c r="F151" s="1295" t="s">
        <v>256</v>
      </c>
      <c r="G151" s="1295"/>
      <c r="H151" s="1296"/>
      <c r="I151" s="234"/>
      <c r="J151" s="235"/>
      <c r="K151" s="236"/>
      <c r="L151" s="237"/>
      <c r="M151" s="234"/>
    </row>
    <row r="152" spans="1:13" ht="13.5" customHeight="1" x14ac:dyDescent="0.2">
      <c r="A152" s="1292"/>
      <c r="B152" s="1293"/>
      <c r="C152" s="1293"/>
      <c r="D152" s="1294"/>
      <c r="E152" s="231" t="s">
        <v>78</v>
      </c>
      <c r="F152" s="1295" t="s">
        <v>257</v>
      </c>
      <c r="G152" s="1295"/>
      <c r="H152" s="1296"/>
      <c r="I152" s="234"/>
      <c r="J152" s="235"/>
      <c r="K152" s="236"/>
      <c r="L152" s="237"/>
      <c r="M152" s="234"/>
    </row>
    <row r="153" spans="1:13" ht="13.5" customHeight="1" x14ac:dyDescent="0.2">
      <c r="A153" s="1292"/>
      <c r="B153" s="1293"/>
      <c r="C153" s="1293"/>
      <c r="D153" s="1294"/>
      <c r="E153" s="231" t="s">
        <v>78</v>
      </c>
      <c r="F153" s="1295" t="s">
        <v>258</v>
      </c>
      <c r="G153" s="1295"/>
      <c r="H153" s="1296"/>
      <c r="I153" s="234"/>
      <c r="J153" s="235"/>
      <c r="K153" s="236"/>
      <c r="L153" s="237"/>
      <c r="M153" s="234"/>
    </row>
    <row r="154" spans="1:13" ht="13.5" customHeight="1" x14ac:dyDescent="0.2">
      <c r="A154" s="1292"/>
      <c r="B154" s="1293"/>
      <c r="C154" s="1293"/>
      <c r="D154" s="1294"/>
      <c r="E154" s="231" t="s">
        <v>78</v>
      </c>
      <c r="F154" s="1295" t="s">
        <v>259</v>
      </c>
      <c r="G154" s="1295"/>
      <c r="H154" s="1296"/>
      <c r="I154" s="234"/>
      <c r="J154" s="235"/>
      <c r="K154" s="236"/>
      <c r="L154" s="237"/>
      <c r="M154" s="234"/>
    </row>
    <row r="155" spans="1:13" ht="13.5" customHeight="1" x14ac:dyDescent="0.2">
      <c r="A155" s="494"/>
      <c r="B155" s="495"/>
      <c r="C155" s="495"/>
      <c r="D155" s="496"/>
      <c r="E155" s="556" t="s">
        <v>78</v>
      </c>
      <c r="F155" s="1287" t="s">
        <v>824</v>
      </c>
      <c r="G155" s="1287"/>
      <c r="H155" s="1288"/>
      <c r="I155" s="493"/>
      <c r="J155" s="235"/>
      <c r="K155" s="236"/>
      <c r="L155" s="237"/>
      <c r="M155" s="493"/>
    </row>
    <row r="156" spans="1:13" ht="13.5" customHeight="1" x14ac:dyDescent="0.2">
      <c r="A156" s="1292"/>
      <c r="B156" s="1293"/>
      <c r="C156" s="1293"/>
      <c r="D156" s="1294"/>
      <c r="E156" s="231" t="s">
        <v>78</v>
      </c>
      <c r="F156" s="1295" t="s">
        <v>260</v>
      </c>
      <c r="G156" s="1295"/>
      <c r="H156" s="1296"/>
      <c r="I156" s="234"/>
      <c r="J156" s="235"/>
      <c r="K156" s="236"/>
      <c r="L156" s="237"/>
      <c r="M156" s="234"/>
    </row>
    <row r="157" spans="1:13" ht="13.5" customHeight="1" x14ac:dyDescent="0.2">
      <c r="A157" s="296"/>
      <c r="B157" s="297"/>
      <c r="C157" s="297"/>
      <c r="D157" s="298"/>
      <c r="E157" s="261"/>
      <c r="F157" s="262"/>
      <c r="G157" s="262"/>
      <c r="H157" s="263"/>
      <c r="I157" s="264"/>
      <c r="J157" s="265"/>
      <c r="K157" s="266"/>
      <c r="L157" s="267"/>
      <c r="M157" s="264"/>
    </row>
    <row r="158" spans="1:13" ht="90.5" customHeight="1" x14ac:dyDescent="0.2">
      <c r="A158" s="1292" t="s">
        <v>261</v>
      </c>
      <c r="B158" s="1293"/>
      <c r="C158" s="1293"/>
      <c r="D158" s="1294"/>
      <c r="E158" s="1297" t="s">
        <v>262</v>
      </c>
      <c r="F158" s="1295"/>
      <c r="G158" s="1295"/>
      <c r="H158" s="1296"/>
      <c r="I158" s="234" t="s">
        <v>526</v>
      </c>
      <c r="J158" s="235" t="s">
        <v>78</v>
      </c>
      <c r="K158" s="236" t="s">
        <v>78</v>
      </c>
      <c r="L158" s="237"/>
      <c r="M158" s="288" t="s">
        <v>527</v>
      </c>
    </row>
    <row r="159" spans="1:13" ht="13.5" customHeight="1" x14ac:dyDescent="0.2">
      <c r="A159" s="269"/>
      <c r="B159" s="270"/>
      <c r="C159" s="270"/>
      <c r="D159" s="271"/>
      <c r="E159" s="261"/>
      <c r="F159" s="262"/>
      <c r="G159" s="262"/>
      <c r="H159" s="263"/>
      <c r="I159" s="264"/>
      <c r="J159" s="265"/>
      <c r="K159" s="266"/>
      <c r="L159" s="267"/>
      <c r="M159" s="264"/>
    </row>
    <row r="160" spans="1:13" ht="27" customHeight="1" x14ac:dyDescent="0.2">
      <c r="A160" s="1292"/>
      <c r="B160" s="1293"/>
      <c r="C160" s="1293"/>
      <c r="D160" s="1294"/>
      <c r="E160" s="1298" t="s">
        <v>263</v>
      </c>
      <c r="F160" s="1299"/>
      <c r="G160" s="1299"/>
      <c r="H160" s="1300"/>
      <c r="I160" s="268"/>
      <c r="J160" s="225" t="s">
        <v>78</v>
      </c>
      <c r="K160" s="226" t="s">
        <v>78</v>
      </c>
      <c r="L160" s="227"/>
      <c r="M160" s="268"/>
    </row>
    <row r="161" spans="1:13" ht="13.5" customHeight="1" x14ac:dyDescent="0.2">
      <c r="A161" s="269"/>
      <c r="B161" s="270"/>
      <c r="C161" s="270"/>
      <c r="D161" s="271"/>
      <c r="E161" s="261"/>
      <c r="F161" s="262"/>
      <c r="G161" s="262"/>
      <c r="H161" s="263"/>
      <c r="I161" s="264"/>
      <c r="J161" s="265"/>
      <c r="K161" s="266"/>
      <c r="L161" s="267"/>
      <c r="M161" s="264"/>
    </row>
    <row r="162" spans="1:13" ht="13.5" customHeight="1" x14ac:dyDescent="0.2">
      <c r="A162" s="1292"/>
      <c r="B162" s="1293"/>
      <c r="C162" s="1293"/>
      <c r="D162" s="1294"/>
      <c r="E162" s="1298" t="s">
        <v>264</v>
      </c>
      <c r="F162" s="1299"/>
      <c r="G162" s="1299"/>
      <c r="H162" s="1300"/>
      <c r="I162" s="268"/>
      <c r="J162" s="225" t="s">
        <v>78</v>
      </c>
      <c r="K162" s="226" t="s">
        <v>78</v>
      </c>
      <c r="L162" s="227"/>
      <c r="M162" s="268" t="s">
        <v>265</v>
      </c>
    </row>
    <row r="163" spans="1:13" ht="13.5" customHeight="1" x14ac:dyDescent="0.2">
      <c r="A163" s="494"/>
      <c r="B163" s="495"/>
      <c r="C163" s="495"/>
      <c r="D163" s="496"/>
      <c r="E163" s="497"/>
      <c r="F163" s="505"/>
      <c r="G163" s="505"/>
      <c r="H163" s="498"/>
      <c r="I163" s="493"/>
      <c r="J163" s="235"/>
      <c r="K163" s="506"/>
      <c r="L163" s="237"/>
      <c r="M163" s="493"/>
    </row>
    <row r="164" spans="1:13" ht="55" customHeight="1" x14ac:dyDescent="0.2">
      <c r="A164" s="494"/>
      <c r="B164" s="495"/>
      <c r="C164" s="495"/>
      <c r="D164" s="496"/>
      <c r="E164" s="1284" t="s">
        <v>825</v>
      </c>
      <c r="F164" s="1285"/>
      <c r="G164" s="1285"/>
      <c r="H164" s="1286"/>
      <c r="I164" s="561"/>
      <c r="J164" s="563" t="s">
        <v>2</v>
      </c>
      <c r="K164" s="226" t="s">
        <v>2</v>
      </c>
      <c r="L164" s="507"/>
      <c r="M164" s="499"/>
    </row>
    <row r="165" spans="1:13" ht="13.5" customHeight="1" x14ac:dyDescent="0.2">
      <c r="A165" s="494"/>
      <c r="B165" s="495"/>
      <c r="C165" s="495"/>
      <c r="D165" s="496"/>
      <c r="E165" s="556"/>
      <c r="F165" s="562" t="s">
        <v>826</v>
      </c>
      <c r="G165" s="1289" t="s">
        <v>1019</v>
      </c>
      <c r="H165" s="1288"/>
      <c r="I165" s="558"/>
      <c r="J165" s="235"/>
      <c r="K165" s="506"/>
      <c r="L165" s="511"/>
      <c r="M165" s="493"/>
    </row>
    <row r="166" spans="1:13" ht="13.5" customHeight="1" x14ac:dyDescent="0.2">
      <c r="A166" s="494"/>
      <c r="B166" s="495"/>
      <c r="C166" s="495"/>
      <c r="D166" s="496"/>
      <c r="E166" s="556"/>
      <c r="F166" s="562"/>
      <c r="G166" s="1289"/>
      <c r="H166" s="1288"/>
      <c r="I166" s="558"/>
      <c r="J166" s="235"/>
      <c r="K166" s="506"/>
      <c r="L166" s="511"/>
      <c r="M166" s="493"/>
    </row>
    <row r="167" spans="1:13" ht="13.5" customHeight="1" x14ac:dyDescent="0.2">
      <c r="A167" s="494"/>
      <c r="B167" s="495"/>
      <c r="C167" s="495"/>
      <c r="D167" s="496"/>
      <c r="E167" s="556"/>
      <c r="F167" s="562"/>
      <c r="G167" s="1289"/>
      <c r="H167" s="1288"/>
      <c r="I167" s="558"/>
      <c r="J167" s="235"/>
      <c r="K167" s="506"/>
      <c r="L167" s="511"/>
      <c r="M167" s="493"/>
    </row>
    <row r="168" spans="1:13" ht="13.5" customHeight="1" x14ac:dyDescent="0.2">
      <c r="A168" s="494"/>
      <c r="B168" s="495"/>
      <c r="C168" s="495"/>
      <c r="D168" s="496"/>
      <c r="E168" s="556"/>
      <c r="F168" s="562"/>
      <c r="G168" s="1289"/>
      <c r="H168" s="1288"/>
      <c r="I168" s="558"/>
      <c r="J168" s="235"/>
      <c r="K168" s="506"/>
      <c r="L168" s="511"/>
      <c r="M168" s="493"/>
    </row>
    <row r="169" spans="1:13" ht="14.25" customHeight="1" x14ac:dyDescent="0.2">
      <c r="A169" s="494"/>
      <c r="B169" s="495"/>
      <c r="C169" s="495"/>
      <c r="D169" s="496"/>
      <c r="E169" s="556"/>
      <c r="F169" s="562"/>
      <c r="G169" s="1289"/>
      <c r="H169" s="1288"/>
      <c r="I169" s="558"/>
      <c r="J169" s="235"/>
      <c r="K169" s="506"/>
      <c r="L169" s="511"/>
      <c r="M169" s="493"/>
    </row>
    <row r="170" spans="1:13" ht="13" customHeight="1" x14ac:dyDescent="0.2">
      <c r="A170" s="494"/>
      <c r="B170" s="495"/>
      <c r="C170" s="495"/>
      <c r="D170" s="496"/>
      <c r="E170" s="238"/>
      <c r="F170" s="559"/>
      <c r="G170" s="1290"/>
      <c r="H170" s="1291"/>
      <c r="I170" s="241"/>
      <c r="J170" s="564"/>
      <c r="K170" s="243"/>
      <c r="L170" s="515"/>
      <c r="M170" s="241"/>
    </row>
    <row r="171" spans="1:13" ht="81.5" customHeight="1" x14ac:dyDescent="0.2">
      <c r="A171" s="494"/>
      <c r="B171" s="495"/>
      <c r="C171" s="495"/>
      <c r="D171" s="496"/>
      <c r="E171" s="1284" t="s">
        <v>882</v>
      </c>
      <c r="F171" s="1285"/>
      <c r="G171" s="1285"/>
      <c r="H171" s="1286"/>
      <c r="I171" s="558"/>
      <c r="J171" s="235" t="s">
        <v>2</v>
      </c>
      <c r="K171" s="506" t="s">
        <v>2</v>
      </c>
      <c r="L171" s="511"/>
      <c r="M171" s="508"/>
    </row>
    <row r="172" spans="1:13" ht="15" customHeight="1" x14ac:dyDescent="0.2">
      <c r="A172" s="494"/>
      <c r="B172" s="495"/>
      <c r="C172" s="495"/>
      <c r="D172" s="496"/>
      <c r="E172" s="556" t="s">
        <v>827</v>
      </c>
      <c r="F172" s="1289" t="s">
        <v>828</v>
      </c>
      <c r="G172" s="1289"/>
      <c r="H172" s="1288"/>
      <c r="I172" s="558"/>
      <c r="J172" s="235"/>
      <c r="K172" s="506"/>
      <c r="L172" s="511"/>
      <c r="M172" s="508"/>
    </row>
    <row r="173" spans="1:13" ht="41.5" customHeight="1" x14ac:dyDescent="0.2">
      <c r="A173" s="494"/>
      <c r="B173" s="495"/>
      <c r="C173" s="495"/>
      <c r="D173" s="496"/>
      <c r="E173" s="556"/>
      <c r="F173" s="562" t="s">
        <v>829</v>
      </c>
      <c r="G173" s="1289" t="s">
        <v>872</v>
      </c>
      <c r="H173" s="1288"/>
      <c r="I173" s="558"/>
      <c r="J173" s="235"/>
      <c r="K173" s="506"/>
      <c r="L173" s="511"/>
      <c r="M173" s="508"/>
    </row>
    <row r="174" spans="1:13" ht="27.5" customHeight="1" x14ac:dyDescent="0.2">
      <c r="A174" s="494"/>
      <c r="B174" s="495"/>
      <c r="C174" s="495"/>
      <c r="D174" s="496"/>
      <c r="E174" s="556"/>
      <c r="F174" s="562" t="s">
        <v>829</v>
      </c>
      <c r="G174" s="1289" t="s">
        <v>873</v>
      </c>
      <c r="H174" s="1288"/>
      <c r="I174" s="558"/>
      <c r="J174" s="235"/>
      <c r="K174" s="506"/>
      <c r="L174" s="511"/>
      <c r="M174" s="508"/>
    </row>
    <row r="175" spans="1:13" ht="13.5" customHeight="1" x14ac:dyDescent="0.2">
      <c r="A175" s="285"/>
      <c r="B175" s="286"/>
      <c r="C175" s="286"/>
      <c r="D175" s="287"/>
      <c r="E175" s="261"/>
      <c r="F175" s="807"/>
      <c r="G175" s="807"/>
      <c r="H175" s="808"/>
      <c r="I175" s="264"/>
      <c r="J175" s="265"/>
      <c r="K175" s="266"/>
      <c r="L175" s="520"/>
      <c r="M175" s="517"/>
    </row>
    <row r="176" spans="1:13" ht="56" customHeight="1" x14ac:dyDescent="0.2">
      <c r="A176" s="1278" t="s">
        <v>830</v>
      </c>
      <c r="B176" s="1279"/>
      <c r="C176" s="1279"/>
      <c r="D176" s="1280"/>
      <c r="E176" s="1301" t="s">
        <v>831</v>
      </c>
      <c r="F176" s="1302"/>
      <c r="G176" s="1302"/>
      <c r="H176" s="1303"/>
      <c r="I176" s="801" t="s">
        <v>1009</v>
      </c>
      <c r="J176" s="572" t="s">
        <v>78</v>
      </c>
      <c r="K176" s="575" t="s">
        <v>78</v>
      </c>
      <c r="L176" s="567"/>
      <c r="M176" s="801" t="s">
        <v>836</v>
      </c>
    </row>
    <row r="177" spans="1:13" ht="17.25" customHeight="1" x14ac:dyDescent="0.2">
      <c r="A177" s="528"/>
      <c r="B177" s="529"/>
      <c r="C177" s="529"/>
      <c r="D177" s="530"/>
      <c r="E177" s="568" t="s">
        <v>247</v>
      </c>
      <c r="F177" s="1364" t="s">
        <v>832</v>
      </c>
      <c r="G177" s="1364"/>
      <c r="H177" s="1365"/>
      <c r="I177" s="522"/>
      <c r="J177" s="523"/>
      <c r="K177" s="524"/>
      <c r="L177" s="525"/>
      <c r="M177" s="522"/>
    </row>
    <row r="178" spans="1:13" ht="13.5" customHeight="1" x14ac:dyDescent="0.2">
      <c r="A178" s="528"/>
      <c r="B178" s="529"/>
      <c r="C178" s="529"/>
      <c r="D178" s="530"/>
      <c r="E178" s="556" t="s">
        <v>78</v>
      </c>
      <c r="F178" s="1287" t="s">
        <v>833</v>
      </c>
      <c r="G178" s="1287"/>
      <c r="H178" s="1288"/>
      <c r="I178" s="522"/>
      <c r="J178" s="523"/>
      <c r="K178" s="524"/>
      <c r="L178" s="525"/>
      <c r="M178" s="522"/>
    </row>
    <row r="179" spans="1:13" ht="15.75" customHeight="1" x14ac:dyDescent="0.2">
      <c r="A179" s="528"/>
      <c r="B179" s="529"/>
      <c r="C179" s="529"/>
      <c r="D179" s="530"/>
      <c r="E179" s="556"/>
      <c r="F179" s="1287"/>
      <c r="G179" s="1287"/>
      <c r="H179" s="1288"/>
      <c r="I179" s="522"/>
      <c r="J179" s="523"/>
      <c r="K179" s="524"/>
      <c r="L179" s="525"/>
      <c r="M179" s="522"/>
    </row>
    <row r="180" spans="1:13" ht="18.75" customHeight="1" x14ac:dyDescent="0.2">
      <c r="A180" s="528"/>
      <c r="B180" s="529"/>
      <c r="C180" s="529"/>
      <c r="D180" s="530"/>
      <c r="E180" s="556" t="s">
        <v>78</v>
      </c>
      <c r="F180" s="1287" t="s">
        <v>834</v>
      </c>
      <c r="G180" s="1287"/>
      <c r="H180" s="1288"/>
      <c r="I180" s="522"/>
      <c r="J180" s="523"/>
      <c r="K180" s="524"/>
      <c r="L180" s="525"/>
      <c r="M180" s="522"/>
    </row>
    <row r="181" spans="1:13" ht="13.5" customHeight="1" x14ac:dyDescent="0.2">
      <c r="A181" s="528"/>
      <c r="B181" s="529"/>
      <c r="C181" s="529"/>
      <c r="D181" s="530"/>
      <c r="E181" s="556" t="s">
        <v>78</v>
      </c>
      <c r="F181" s="1287" t="s">
        <v>835</v>
      </c>
      <c r="G181" s="1287"/>
      <c r="H181" s="1288"/>
      <c r="I181" s="522"/>
      <c r="J181" s="523"/>
      <c r="K181" s="524"/>
      <c r="L181" s="525"/>
      <c r="M181" s="522"/>
    </row>
    <row r="182" spans="1:13" ht="13.5" customHeight="1" x14ac:dyDescent="0.2">
      <c r="A182" s="528"/>
      <c r="B182" s="529"/>
      <c r="C182" s="529"/>
      <c r="D182" s="530"/>
      <c r="E182" s="556"/>
      <c r="F182" s="1287"/>
      <c r="G182" s="1287"/>
      <c r="H182" s="1288"/>
      <c r="I182" s="522"/>
      <c r="J182" s="523"/>
      <c r="K182" s="524"/>
      <c r="L182" s="525"/>
      <c r="M182" s="522"/>
    </row>
    <row r="183" spans="1:13" ht="13.5" customHeight="1" x14ac:dyDescent="0.2">
      <c r="A183" s="528"/>
      <c r="B183" s="529"/>
      <c r="C183" s="529"/>
      <c r="D183" s="530"/>
      <c r="E183" s="569"/>
      <c r="F183" s="570"/>
      <c r="G183" s="570"/>
      <c r="H183" s="571"/>
      <c r="I183" s="522"/>
      <c r="J183" s="523"/>
      <c r="K183" s="524"/>
      <c r="L183" s="525"/>
      <c r="M183" s="522"/>
    </row>
    <row r="184" spans="1:13" ht="13.5" customHeight="1" x14ac:dyDescent="0.2">
      <c r="A184" s="528"/>
      <c r="B184" s="529"/>
      <c r="C184" s="529"/>
      <c r="D184" s="530"/>
      <c r="E184" s="568" t="s">
        <v>247</v>
      </c>
      <c r="F184" s="1364" t="s">
        <v>837</v>
      </c>
      <c r="G184" s="1364"/>
      <c r="H184" s="1365"/>
      <c r="I184" s="522"/>
      <c r="J184" s="523"/>
      <c r="K184" s="524"/>
      <c r="L184" s="525"/>
      <c r="M184" s="522"/>
    </row>
    <row r="185" spans="1:13" ht="13.5" customHeight="1" x14ac:dyDescent="0.2">
      <c r="A185" s="528"/>
      <c r="B185" s="529"/>
      <c r="C185" s="529"/>
      <c r="D185" s="530"/>
      <c r="E185" s="556" t="s">
        <v>78</v>
      </c>
      <c r="F185" s="1287" t="s">
        <v>838</v>
      </c>
      <c r="G185" s="1287"/>
      <c r="H185" s="1288"/>
      <c r="I185" s="522"/>
      <c r="J185" s="523"/>
      <c r="K185" s="524"/>
      <c r="L185" s="525"/>
      <c r="M185" s="522"/>
    </row>
    <row r="186" spans="1:13" ht="13.5" customHeight="1" x14ac:dyDescent="0.2">
      <c r="A186" s="528"/>
      <c r="B186" s="529"/>
      <c r="C186" s="529"/>
      <c r="D186" s="530"/>
      <c r="E186" s="556"/>
      <c r="F186" s="1287"/>
      <c r="G186" s="1287"/>
      <c r="H186" s="1288"/>
      <c r="I186" s="522"/>
      <c r="J186" s="523"/>
      <c r="K186" s="524"/>
      <c r="L186" s="525"/>
      <c r="M186" s="522"/>
    </row>
    <row r="187" spans="1:13" ht="13.5" customHeight="1" x14ac:dyDescent="0.2">
      <c r="A187" s="528"/>
      <c r="B187" s="529"/>
      <c r="C187" s="529"/>
      <c r="D187" s="530"/>
      <c r="E187" s="556"/>
      <c r="F187" s="1287"/>
      <c r="G187" s="1287"/>
      <c r="H187" s="1288"/>
      <c r="I187" s="522"/>
      <c r="J187" s="523"/>
      <c r="K187" s="524"/>
      <c r="L187" s="525"/>
      <c r="M187" s="522"/>
    </row>
    <row r="188" spans="1:13" ht="13.5" customHeight="1" x14ac:dyDescent="0.2">
      <c r="A188" s="528"/>
      <c r="B188" s="529"/>
      <c r="C188" s="529"/>
      <c r="D188" s="530"/>
      <c r="E188" s="556" t="s">
        <v>78</v>
      </c>
      <c r="F188" s="1287" t="s">
        <v>839</v>
      </c>
      <c r="G188" s="1287"/>
      <c r="H188" s="1288"/>
      <c r="I188" s="522"/>
      <c r="J188" s="523"/>
      <c r="K188" s="524"/>
      <c r="L188" s="525"/>
      <c r="M188" s="522"/>
    </row>
    <row r="189" spans="1:13" ht="14" customHeight="1" x14ac:dyDescent="0.2">
      <c r="A189" s="528"/>
      <c r="B189" s="529"/>
      <c r="C189" s="529"/>
      <c r="D189" s="530"/>
      <c r="E189" s="556" t="s">
        <v>78</v>
      </c>
      <c r="F189" s="1287" t="s">
        <v>840</v>
      </c>
      <c r="G189" s="1287"/>
      <c r="H189" s="1288"/>
      <c r="I189" s="522"/>
      <c r="J189" s="523"/>
      <c r="K189" s="524"/>
      <c r="L189" s="525"/>
      <c r="M189" s="522"/>
    </row>
    <row r="190" spans="1:13" ht="13.5" customHeight="1" x14ac:dyDescent="0.2">
      <c r="A190" s="528"/>
      <c r="B190" s="529"/>
      <c r="C190" s="529"/>
      <c r="D190" s="530"/>
      <c r="E190" s="261"/>
      <c r="F190" s="262"/>
      <c r="G190" s="262"/>
      <c r="H190" s="263"/>
      <c r="I190" s="517"/>
      <c r="J190" s="518"/>
      <c r="K190" s="519"/>
      <c r="L190" s="520"/>
      <c r="M190" s="517"/>
    </row>
    <row r="191" spans="1:13" ht="54" customHeight="1" x14ac:dyDescent="0.2">
      <c r="A191" s="528"/>
      <c r="B191" s="529"/>
      <c r="C191" s="529"/>
      <c r="D191" s="530"/>
      <c r="E191" s="1284" t="s">
        <v>1017</v>
      </c>
      <c r="F191" s="1285"/>
      <c r="G191" s="1285"/>
      <c r="H191" s="1286"/>
      <c r="I191" s="558" t="s">
        <v>842</v>
      </c>
      <c r="J191" s="565" t="s">
        <v>78</v>
      </c>
      <c r="K191" s="566" t="s">
        <v>78</v>
      </c>
      <c r="L191" s="567"/>
      <c r="M191" s="558" t="s">
        <v>841</v>
      </c>
    </row>
    <row r="192" spans="1:13" ht="42" customHeight="1" x14ac:dyDescent="0.2">
      <c r="A192" s="528"/>
      <c r="B192" s="529"/>
      <c r="C192" s="529"/>
      <c r="D192" s="530"/>
      <c r="E192" s="556" t="s">
        <v>196</v>
      </c>
      <c r="F192" s="1287" t="s">
        <v>874</v>
      </c>
      <c r="G192" s="1287"/>
      <c r="H192" s="1288"/>
      <c r="I192" s="522"/>
      <c r="J192" s="523"/>
      <c r="K192" s="524"/>
      <c r="L192" s="525"/>
      <c r="M192" s="522"/>
    </row>
    <row r="193" spans="1:13" ht="43" customHeight="1" x14ac:dyDescent="0.2">
      <c r="A193" s="528"/>
      <c r="B193" s="529"/>
      <c r="C193" s="529"/>
      <c r="D193" s="530"/>
      <c r="E193" s="556" t="s">
        <v>196</v>
      </c>
      <c r="F193" s="1287" t="s">
        <v>843</v>
      </c>
      <c r="G193" s="1287"/>
      <c r="H193" s="1288"/>
      <c r="I193" s="522"/>
      <c r="J193" s="523"/>
      <c r="K193" s="524"/>
      <c r="L193" s="525"/>
      <c r="M193" s="522"/>
    </row>
    <row r="194" spans="1:13" ht="13.5" customHeight="1" x14ac:dyDescent="0.2">
      <c r="A194" s="528"/>
      <c r="B194" s="529"/>
      <c r="C194" s="529"/>
      <c r="D194" s="530"/>
      <c r="E194" s="261"/>
      <c r="F194" s="262"/>
      <c r="G194" s="262"/>
      <c r="H194" s="263"/>
      <c r="I194" s="517"/>
      <c r="J194" s="518"/>
      <c r="K194" s="519"/>
      <c r="L194" s="520"/>
      <c r="M194" s="517"/>
    </row>
    <row r="195" spans="1:13" ht="30" customHeight="1" x14ac:dyDescent="0.2">
      <c r="A195" s="528"/>
      <c r="B195" s="529"/>
      <c r="C195" s="529"/>
      <c r="D195" s="530"/>
      <c r="E195" s="1284" t="s">
        <v>844</v>
      </c>
      <c r="F195" s="1285"/>
      <c r="G195" s="1285"/>
      <c r="H195" s="1286"/>
      <c r="I195" s="522"/>
      <c r="J195" s="572" t="s">
        <v>2</v>
      </c>
      <c r="K195" s="573" t="s">
        <v>2</v>
      </c>
      <c r="L195" s="525"/>
      <c r="M195" s="522"/>
    </row>
    <row r="196" spans="1:13" ht="13.5" customHeight="1" x14ac:dyDescent="0.2">
      <c r="A196" s="528"/>
      <c r="B196" s="529"/>
      <c r="C196" s="529"/>
      <c r="D196" s="530"/>
      <c r="E196" s="805"/>
      <c r="F196" s="799"/>
      <c r="G196" s="799"/>
      <c r="H196" s="798"/>
      <c r="I196" s="522"/>
      <c r="J196" s="572"/>
      <c r="K196" s="573"/>
      <c r="L196" s="525"/>
      <c r="M196" s="522"/>
    </row>
    <row r="197" spans="1:13" ht="55.5" customHeight="1" x14ac:dyDescent="0.2">
      <c r="A197" s="1330" t="s">
        <v>195</v>
      </c>
      <c r="B197" s="1331"/>
      <c r="C197" s="1331"/>
      <c r="D197" s="1332"/>
      <c r="E197" s="1366" t="s">
        <v>876</v>
      </c>
      <c r="F197" s="1367"/>
      <c r="G197" s="1367"/>
      <c r="H197" s="1368"/>
      <c r="I197" s="804" t="s">
        <v>1021</v>
      </c>
      <c r="J197" s="565" t="s">
        <v>78</v>
      </c>
      <c r="K197" s="813" t="s">
        <v>2</v>
      </c>
      <c r="L197" s="814"/>
      <c r="M197" s="815"/>
    </row>
    <row r="198" spans="1:13" ht="13.5" customHeight="1" x14ac:dyDescent="0.2">
      <c r="A198" s="269"/>
      <c r="B198" s="270"/>
      <c r="C198" s="270"/>
      <c r="D198" s="271"/>
      <c r="E198" s="261"/>
      <c r="F198" s="559"/>
      <c r="G198" s="559"/>
      <c r="H198" s="560"/>
      <c r="I198" s="264"/>
      <c r="J198" s="265"/>
      <c r="K198" s="266"/>
      <c r="L198" s="267"/>
      <c r="M198" s="517"/>
    </row>
    <row r="199" spans="1:13" ht="108" customHeight="1" x14ac:dyDescent="0.2">
      <c r="A199" s="269"/>
      <c r="B199" s="270"/>
      <c r="C199" s="270"/>
      <c r="D199" s="271"/>
      <c r="E199" s="1366" t="s">
        <v>877</v>
      </c>
      <c r="F199" s="1367"/>
      <c r="G199" s="1367"/>
      <c r="H199" s="1368"/>
      <c r="I199" s="257"/>
      <c r="J199" s="572" t="s">
        <v>2</v>
      </c>
      <c r="K199" s="574" t="s">
        <v>2</v>
      </c>
      <c r="L199" s="260"/>
      <c r="M199" s="522"/>
    </row>
    <row r="200" spans="1:13" ht="13.5" customHeight="1" x14ac:dyDescent="0.2">
      <c r="A200" s="285"/>
      <c r="B200" s="286"/>
      <c r="C200" s="286"/>
      <c r="D200" s="287"/>
      <c r="E200" s="261"/>
      <c r="F200" s="807"/>
      <c r="G200" s="807"/>
      <c r="H200" s="808"/>
      <c r="I200" s="264"/>
      <c r="J200" s="265"/>
      <c r="K200" s="266"/>
      <c r="L200" s="267"/>
      <c r="M200" s="264"/>
    </row>
    <row r="201" spans="1:13" ht="40.5" customHeight="1" x14ac:dyDescent="0.2">
      <c r="A201" s="1292" t="s">
        <v>266</v>
      </c>
      <c r="B201" s="1353"/>
      <c r="C201" s="1353"/>
      <c r="D201" s="1294"/>
      <c r="E201" s="1297" t="s">
        <v>267</v>
      </c>
      <c r="F201" s="1354"/>
      <c r="G201" s="1354"/>
      <c r="H201" s="1296"/>
      <c r="I201" s="801" t="s">
        <v>528</v>
      </c>
      <c r="J201" s="235" t="s">
        <v>78</v>
      </c>
      <c r="K201" s="506" t="s">
        <v>78</v>
      </c>
      <c r="L201" s="237"/>
      <c r="M201" s="801" t="s">
        <v>529</v>
      </c>
    </row>
    <row r="202" spans="1:13" ht="13.5" customHeight="1" x14ac:dyDescent="0.2">
      <c r="A202" s="296"/>
      <c r="B202" s="297"/>
      <c r="C202" s="297"/>
      <c r="D202" s="298"/>
      <c r="E202" s="261"/>
      <c r="F202" s="262"/>
      <c r="G202" s="262"/>
      <c r="H202" s="263"/>
      <c r="I202" s="264"/>
      <c r="J202" s="265"/>
      <c r="K202" s="266"/>
      <c r="L202" s="267"/>
      <c r="M202" s="264"/>
    </row>
    <row r="203" spans="1:13" ht="42.5" customHeight="1" x14ac:dyDescent="0.2">
      <c r="A203" s="1330" t="s">
        <v>259</v>
      </c>
      <c r="B203" s="1331"/>
      <c r="C203" s="1331"/>
      <c r="D203" s="1332"/>
      <c r="E203" s="1298" t="s">
        <v>268</v>
      </c>
      <c r="F203" s="1299"/>
      <c r="G203" s="1299"/>
      <c r="H203" s="1300"/>
      <c r="I203" s="268" t="s">
        <v>530</v>
      </c>
      <c r="J203" s="225" t="s">
        <v>78</v>
      </c>
      <c r="K203" s="226" t="s">
        <v>78</v>
      </c>
      <c r="L203" s="227"/>
      <c r="M203" s="1372" t="s">
        <v>531</v>
      </c>
    </row>
    <row r="204" spans="1:13" ht="13.5" customHeight="1" x14ac:dyDescent="0.2">
      <c r="A204" s="269"/>
      <c r="B204" s="270"/>
      <c r="C204" s="270"/>
      <c r="D204" s="271"/>
      <c r="E204" s="254"/>
      <c r="F204" s="255" t="s">
        <v>269</v>
      </c>
      <c r="G204" s="255"/>
      <c r="H204" s="256"/>
      <c r="I204" s="257"/>
      <c r="J204" s="258"/>
      <c r="K204" s="259"/>
      <c r="L204" s="260"/>
      <c r="M204" s="1373"/>
    </row>
    <row r="205" spans="1:13" ht="13.5" customHeight="1" x14ac:dyDescent="0.2">
      <c r="A205" s="269"/>
      <c r="B205" s="270"/>
      <c r="C205" s="270"/>
      <c r="D205" s="271"/>
      <c r="E205" s="254"/>
      <c r="F205" s="255"/>
      <c r="G205" s="1336" t="s">
        <v>408</v>
      </c>
      <c r="H205" s="1337"/>
      <c r="I205" s="257"/>
      <c r="J205" s="258"/>
      <c r="K205" s="259"/>
      <c r="L205" s="260"/>
      <c r="M205" s="1373"/>
    </row>
    <row r="206" spans="1:13" ht="13.5" customHeight="1" x14ac:dyDescent="0.2">
      <c r="A206" s="269"/>
      <c r="B206" s="270"/>
      <c r="C206" s="270"/>
      <c r="D206" s="271"/>
      <c r="E206" s="254"/>
      <c r="F206" s="255"/>
      <c r="G206" s="1336" t="s">
        <v>408</v>
      </c>
      <c r="H206" s="1337"/>
      <c r="I206" s="257"/>
      <c r="J206" s="258"/>
      <c r="K206" s="259"/>
      <c r="L206" s="260"/>
      <c r="M206" s="1373"/>
    </row>
    <row r="207" spans="1:13" ht="13.5" customHeight="1" x14ac:dyDescent="0.2">
      <c r="A207" s="269"/>
      <c r="B207" s="270"/>
      <c r="C207" s="270"/>
      <c r="D207" s="271"/>
      <c r="E207" s="261"/>
      <c r="F207" s="262"/>
      <c r="G207" s="262"/>
      <c r="H207" s="263"/>
      <c r="I207" s="264"/>
      <c r="J207" s="265"/>
      <c r="K207" s="266"/>
      <c r="L207" s="267"/>
      <c r="M207" s="291"/>
    </row>
    <row r="208" spans="1:13" ht="13.5" customHeight="1" x14ac:dyDescent="0.2">
      <c r="A208" s="269"/>
      <c r="B208" s="270"/>
      <c r="C208" s="270"/>
      <c r="D208" s="271"/>
      <c r="E208" s="1387" t="s">
        <v>532</v>
      </c>
      <c r="F208" s="1388"/>
      <c r="G208" s="1388"/>
      <c r="H208" s="1389"/>
      <c r="I208" s="257"/>
      <c r="J208" s="235" t="s">
        <v>78</v>
      </c>
      <c r="K208" s="236" t="s">
        <v>78</v>
      </c>
      <c r="L208" s="260"/>
      <c r="M208" s="234"/>
    </row>
    <row r="209" spans="1:13" ht="13.5" customHeight="1" x14ac:dyDescent="0.2">
      <c r="A209" s="269"/>
      <c r="B209" s="270"/>
      <c r="C209" s="270"/>
      <c r="D209" s="271"/>
      <c r="E209" s="261"/>
      <c r="F209" s="262"/>
      <c r="G209" s="262"/>
      <c r="H209" s="263"/>
      <c r="I209" s="264"/>
      <c r="J209" s="265"/>
      <c r="K209" s="266"/>
      <c r="L209" s="267"/>
      <c r="M209" s="292"/>
    </row>
    <row r="210" spans="1:13" ht="13.5" customHeight="1" x14ac:dyDescent="0.2">
      <c r="A210" s="269"/>
      <c r="B210" s="270"/>
      <c r="C210" s="270"/>
      <c r="D210" s="271"/>
      <c r="E210" s="1387" t="s">
        <v>533</v>
      </c>
      <c r="F210" s="1388"/>
      <c r="G210" s="1388"/>
      <c r="H210" s="1389"/>
      <c r="I210" s="257"/>
      <c r="J210" s="235" t="s">
        <v>78</v>
      </c>
      <c r="K210" s="236" t="s">
        <v>78</v>
      </c>
      <c r="L210" s="260"/>
      <c r="M210" s="234" t="s">
        <v>534</v>
      </c>
    </row>
    <row r="211" spans="1:13" ht="13.5" customHeight="1" x14ac:dyDescent="0.2">
      <c r="A211" s="269"/>
      <c r="B211" s="270"/>
      <c r="C211" s="270"/>
      <c r="D211" s="271"/>
      <c r="E211" s="261"/>
      <c r="F211" s="262"/>
      <c r="G211" s="262"/>
      <c r="H211" s="263"/>
      <c r="I211" s="264"/>
      <c r="J211" s="265"/>
      <c r="K211" s="266"/>
      <c r="L211" s="267"/>
      <c r="M211" s="292"/>
    </row>
    <row r="212" spans="1:13" ht="15" customHeight="1" x14ac:dyDescent="0.2">
      <c r="A212" s="1292"/>
      <c r="B212" s="1293"/>
      <c r="C212" s="1293"/>
      <c r="D212" s="1294"/>
      <c r="E212" s="1298" t="s">
        <v>305</v>
      </c>
      <c r="F212" s="1299"/>
      <c r="G212" s="1299"/>
      <c r="H212" s="1300"/>
      <c r="I212" s="1345" t="s">
        <v>306</v>
      </c>
      <c r="J212" s="225"/>
      <c r="K212" s="226"/>
      <c r="L212" s="227"/>
      <c r="M212" s="1369" t="s">
        <v>307</v>
      </c>
    </row>
    <row r="213" spans="1:13" ht="54.5" customHeight="1" x14ac:dyDescent="0.2">
      <c r="A213" s="1292"/>
      <c r="B213" s="1293"/>
      <c r="C213" s="1293"/>
      <c r="D213" s="1294"/>
      <c r="E213" s="1297" t="s">
        <v>308</v>
      </c>
      <c r="F213" s="1295"/>
      <c r="G213" s="1295"/>
      <c r="H213" s="1296"/>
      <c r="I213" s="1334"/>
      <c r="J213" s="235" t="s">
        <v>78</v>
      </c>
      <c r="K213" s="236" t="s">
        <v>78</v>
      </c>
      <c r="L213" s="237" t="s">
        <v>78</v>
      </c>
      <c r="M213" s="1370"/>
    </row>
    <row r="214" spans="1:13" ht="14.25" customHeight="1" x14ac:dyDescent="0.2">
      <c r="A214" s="228"/>
      <c r="B214" s="229"/>
      <c r="C214" s="229"/>
      <c r="D214" s="230"/>
      <c r="E214" s="231"/>
      <c r="F214" s="1287"/>
      <c r="G214" s="1287"/>
      <c r="H214" s="1288"/>
      <c r="I214" s="234"/>
      <c r="J214" s="235"/>
      <c r="K214" s="236"/>
      <c r="L214" s="237"/>
      <c r="M214" s="1371"/>
    </row>
    <row r="215" spans="1:13" ht="30" customHeight="1" x14ac:dyDescent="0.2">
      <c r="A215" s="1292"/>
      <c r="B215" s="1293"/>
      <c r="C215" s="1293"/>
      <c r="D215" s="1294"/>
      <c r="E215" s="1298" t="s">
        <v>309</v>
      </c>
      <c r="F215" s="1299"/>
      <c r="G215" s="1299"/>
      <c r="H215" s="1300"/>
      <c r="I215" s="1345"/>
      <c r="J215" s="225" t="s">
        <v>78</v>
      </c>
      <c r="K215" s="226" t="s">
        <v>78</v>
      </c>
      <c r="L215" s="227" t="s">
        <v>78</v>
      </c>
      <c r="M215" s="268"/>
    </row>
    <row r="216" spans="1:13" ht="13.5" customHeight="1" x14ac:dyDescent="0.2">
      <c r="A216" s="269"/>
      <c r="B216" s="270"/>
      <c r="C216" s="270"/>
      <c r="D216" s="271"/>
      <c r="E216" s="254"/>
      <c r="F216" s="255" t="s">
        <v>269</v>
      </c>
      <c r="G216" s="255"/>
      <c r="H216" s="256"/>
      <c r="I216" s="1334"/>
      <c r="J216" s="258"/>
      <c r="K216" s="259"/>
      <c r="L216" s="260"/>
      <c r="M216" s="234"/>
    </row>
    <row r="217" spans="1:13" ht="13.5" customHeight="1" x14ac:dyDescent="0.2">
      <c r="A217" s="269"/>
      <c r="B217" s="270"/>
      <c r="C217" s="270"/>
      <c r="D217" s="271"/>
      <c r="E217" s="254"/>
      <c r="F217" s="255"/>
      <c r="G217" s="1336" t="s">
        <v>409</v>
      </c>
      <c r="H217" s="1337"/>
      <c r="I217" s="257"/>
      <c r="J217" s="258"/>
      <c r="K217" s="259"/>
      <c r="L217" s="260"/>
      <c r="M217" s="234"/>
    </row>
    <row r="218" spans="1:13" ht="13.5" customHeight="1" x14ac:dyDescent="0.2">
      <c r="A218" s="269"/>
      <c r="B218" s="521"/>
      <c r="C218" s="521"/>
      <c r="D218" s="271"/>
      <c r="E218" s="254"/>
      <c r="F218" s="535"/>
      <c r="G218" s="1374"/>
      <c r="H218" s="1337"/>
      <c r="I218" s="257"/>
      <c r="J218" s="258"/>
      <c r="K218" s="536"/>
      <c r="L218" s="260"/>
      <c r="M218" s="257"/>
    </row>
    <row r="219" spans="1:13" ht="15" customHeight="1" x14ac:dyDescent="0.2">
      <c r="A219" s="1292"/>
      <c r="B219" s="1353"/>
      <c r="C219" s="1353"/>
      <c r="D219" s="1294"/>
      <c r="E219" s="1298" t="s">
        <v>310</v>
      </c>
      <c r="F219" s="1299"/>
      <c r="G219" s="1299"/>
      <c r="H219" s="1300"/>
      <c r="I219" s="1341" t="s">
        <v>311</v>
      </c>
      <c r="J219" s="501" t="s">
        <v>78</v>
      </c>
      <c r="K219" s="226" t="s">
        <v>78</v>
      </c>
      <c r="L219" s="502" t="s">
        <v>78</v>
      </c>
      <c r="M219" s="503"/>
    </row>
    <row r="220" spans="1:13" ht="28.5" customHeight="1" x14ac:dyDescent="0.2">
      <c r="A220" s="228"/>
      <c r="B220" s="229"/>
      <c r="C220" s="229"/>
      <c r="D220" s="230"/>
      <c r="E220" s="1348" t="s">
        <v>315</v>
      </c>
      <c r="F220" s="1289"/>
      <c r="G220" s="1289"/>
      <c r="H220" s="1288"/>
      <c r="I220" s="1342"/>
      <c r="J220" s="235"/>
      <c r="K220" s="506"/>
      <c r="L220" s="237"/>
      <c r="M220" s="500"/>
    </row>
    <row r="221" spans="1:13" ht="30" customHeight="1" x14ac:dyDescent="0.2">
      <c r="A221" s="228"/>
      <c r="B221" s="229"/>
      <c r="C221" s="229"/>
      <c r="D221" s="230"/>
      <c r="E221" s="504"/>
      <c r="F221" s="537"/>
      <c r="G221" s="1289" t="s">
        <v>317</v>
      </c>
      <c r="H221" s="1288"/>
      <c r="I221" s="1342"/>
      <c r="J221" s="235"/>
      <c r="K221" s="506"/>
      <c r="L221" s="237"/>
      <c r="M221" s="500"/>
    </row>
    <row r="222" spans="1:13" ht="15" customHeight="1" x14ac:dyDescent="0.2">
      <c r="A222" s="228"/>
      <c r="B222" s="229"/>
      <c r="C222" s="229"/>
      <c r="D222" s="230"/>
      <c r="E222" s="289"/>
      <c r="F222" s="290"/>
      <c r="G222" s="1287" t="s">
        <v>316</v>
      </c>
      <c r="H222" s="1288"/>
      <c r="I222" s="273"/>
      <c r="J222" s="235"/>
      <c r="K222" s="236"/>
      <c r="L222" s="237"/>
      <c r="M222" s="234"/>
    </row>
    <row r="223" spans="1:13" ht="13.5" customHeight="1" x14ac:dyDescent="0.2">
      <c r="A223" s="269"/>
      <c r="B223" s="270"/>
      <c r="C223" s="270"/>
      <c r="D223" s="271"/>
      <c r="E223" s="261"/>
      <c r="F223" s="262"/>
      <c r="G223" s="262"/>
      <c r="H223" s="263"/>
      <c r="I223" s="241"/>
      <c r="J223" s="265"/>
      <c r="K223" s="266"/>
      <c r="L223" s="267"/>
      <c r="M223" s="264"/>
    </row>
    <row r="224" spans="1:13" ht="13.5" customHeight="1" x14ac:dyDescent="0.2">
      <c r="A224" s="1292"/>
      <c r="B224" s="1293"/>
      <c r="C224" s="1293"/>
      <c r="D224" s="1294"/>
      <c r="E224" s="1298" t="s">
        <v>312</v>
      </c>
      <c r="F224" s="1299"/>
      <c r="G224" s="1299"/>
      <c r="H224" s="1300"/>
      <c r="I224" s="1345"/>
      <c r="J224" s="225" t="s">
        <v>78</v>
      </c>
      <c r="K224" s="226" t="s">
        <v>78</v>
      </c>
      <c r="L224" s="227" t="s">
        <v>78</v>
      </c>
      <c r="M224" s="268"/>
    </row>
    <row r="225" spans="1:14" ht="13.5" customHeight="1" x14ac:dyDescent="0.2">
      <c r="A225" s="269"/>
      <c r="B225" s="270"/>
      <c r="C225" s="270"/>
      <c r="D225" s="271"/>
      <c r="E225" s="254"/>
      <c r="F225" s="255" t="s">
        <v>269</v>
      </c>
      <c r="G225" s="255"/>
      <c r="H225" s="256"/>
      <c r="I225" s="1334"/>
      <c r="J225" s="258"/>
      <c r="K225" s="259"/>
      <c r="L225" s="260"/>
      <c r="M225" s="234"/>
    </row>
    <row r="226" spans="1:14" ht="13.5" customHeight="1" x14ac:dyDescent="0.2">
      <c r="A226" s="269"/>
      <c r="B226" s="270"/>
      <c r="C226" s="270"/>
      <c r="D226" s="271"/>
      <c r="E226" s="254"/>
      <c r="F226" s="255"/>
      <c r="G226" s="1336" t="s">
        <v>409</v>
      </c>
      <c r="H226" s="1337"/>
      <c r="I226" s="257"/>
      <c r="J226" s="258"/>
      <c r="K226" s="259"/>
      <c r="L226" s="260"/>
      <c r="M226" s="234"/>
    </row>
    <row r="227" spans="1:14" ht="13.5" customHeight="1" x14ac:dyDescent="0.2">
      <c r="A227" s="285"/>
      <c r="B227" s="286"/>
      <c r="C227" s="286"/>
      <c r="D227" s="287"/>
      <c r="E227" s="261"/>
      <c r="F227" s="262"/>
      <c r="G227" s="1375"/>
      <c r="H227" s="1376"/>
      <c r="I227" s="264"/>
      <c r="J227" s="265"/>
      <c r="K227" s="266"/>
      <c r="L227" s="267"/>
      <c r="M227" s="264"/>
    </row>
    <row r="228" spans="1:14" ht="29" customHeight="1" x14ac:dyDescent="0.2">
      <c r="A228" s="1281" t="s">
        <v>845</v>
      </c>
      <c r="B228" s="1282"/>
      <c r="C228" s="1282"/>
      <c r="D228" s="1283"/>
      <c r="E228" s="1284" t="s">
        <v>881</v>
      </c>
      <c r="F228" s="1285"/>
      <c r="G228" s="1285"/>
      <c r="H228" s="1286"/>
      <c r="I228" s="762" t="s">
        <v>1010</v>
      </c>
      <c r="J228" s="572" t="s">
        <v>2</v>
      </c>
      <c r="K228" s="573" t="s">
        <v>2</v>
      </c>
      <c r="L228" s="525"/>
      <c r="M228" s="522"/>
    </row>
    <row r="229" spans="1:14" ht="55.5" customHeight="1" x14ac:dyDescent="0.2">
      <c r="A229" s="528"/>
      <c r="B229" s="529"/>
      <c r="C229" s="529"/>
      <c r="D229" s="530"/>
      <c r="E229" s="761" t="s">
        <v>78</v>
      </c>
      <c r="F229" s="1285" t="s">
        <v>1014</v>
      </c>
      <c r="G229" s="1285"/>
      <c r="H229" s="1286"/>
      <c r="I229" s="257"/>
      <c r="J229" s="572"/>
      <c r="K229" s="573"/>
      <c r="L229" s="525"/>
      <c r="M229" s="295" t="s">
        <v>1011</v>
      </c>
      <c r="N229" s="797"/>
    </row>
    <row r="230" spans="1:14" ht="40.5" customHeight="1" x14ac:dyDescent="0.2">
      <c r="A230" s="528"/>
      <c r="B230" s="529"/>
      <c r="C230" s="529"/>
      <c r="D230" s="530"/>
      <c r="E230" s="758"/>
      <c r="F230" s="759" t="s">
        <v>196</v>
      </c>
      <c r="G230" s="1287" t="s">
        <v>875</v>
      </c>
      <c r="H230" s="1288"/>
      <c r="I230" s="257"/>
      <c r="J230" s="572"/>
      <c r="K230" s="573"/>
      <c r="L230" s="525"/>
      <c r="M230" s="522"/>
    </row>
    <row r="231" spans="1:14" ht="14" customHeight="1" x14ac:dyDescent="0.2">
      <c r="A231" s="528"/>
      <c r="B231" s="529"/>
      <c r="C231" s="529"/>
      <c r="D231" s="530"/>
      <c r="E231" s="758"/>
      <c r="F231" s="759"/>
      <c r="G231" s="759"/>
      <c r="H231" s="760" t="s">
        <v>846</v>
      </c>
      <c r="I231" s="522"/>
      <c r="J231" s="526"/>
      <c r="K231" s="527"/>
      <c r="L231" s="525"/>
      <c r="M231" s="522"/>
    </row>
    <row r="232" spans="1:14" ht="13.5" customHeight="1" x14ac:dyDescent="0.2">
      <c r="A232" s="528"/>
      <c r="B232" s="529"/>
      <c r="C232" s="529"/>
      <c r="D232" s="530"/>
      <c r="E232" s="765"/>
      <c r="F232" s="754"/>
      <c r="G232" s="754"/>
      <c r="H232" s="753"/>
      <c r="I232" s="522"/>
      <c r="J232" s="526"/>
      <c r="K232" s="527"/>
      <c r="L232" s="525"/>
      <c r="M232" s="522"/>
    </row>
    <row r="233" spans="1:14" ht="35" customHeight="1" x14ac:dyDescent="0.2">
      <c r="A233" s="528"/>
      <c r="B233" s="529"/>
      <c r="C233" s="529"/>
      <c r="D233" s="530"/>
      <c r="E233" s="761" t="s">
        <v>78</v>
      </c>
      <c r="F233" s="1285" t="s">
        <v>847</v>
      </c>
      <c r="G233" s="1285"/>
      <c r="H233" s="1286"/>
      <c r="I233" s="522"/>
      <c r="J233" s="526"/>
      <c r="K233" s="527"/>
      <c r="L233" s="525"/>
      <c r="M233" s="801" t="s">
        <v>1020</v>
      </c>
    </row>
    <row r="234" spans="1:14" ht="13.5" customHeight="1" x14ac:dyDescent="0.2">
      <c r="A234" s="528"/>
      <c r="B234" s="529"/>
      <c r="C234" s="529"/>
      <c r="D234" s="530"/>
      <c r="E234" s="765"/>
      <c r="F234" s="754"/>
      <c r="G234" s="754"/>
      <c r="H234" s="753"/>
      <c r="I234" s="522"/>
      <c r="J234" s="526"/>
      <c r="K234" s="527"/>
      <c r="L234" s="525"/>
      <c r="M234" s="522"/>
    </row>
    <row r="235" spans="1:14" ht="42.5" customHeight="1" x14ac:dyDescent="0.2">
      <c r="A235" s="528"/>
      <c r="B235" s="529"/>
      <c r="C235" s="529"/>
      <c r="D235" s="530"/>
      <c r="E235" s="761" t="s">
        <v>78</v>
      </c>
      <c r="F235" s="1285" t="s">
        <v>1015</v>
      </c>
      <c r="G235" s="1285"/>
      <c r="H235" s="1286"/>
      <c r="I235" s="522"/>
      <c r="J235" s="526"/>
      <c r="K235" s="527"/>
      <c r="L235" s="525"/>
      <c r="M235" s="762" t="s">
        <v>841</v>
      </c>
    </row>
    <row r="236" spans="1:14" ht="13.5" customHeight="1" x14ac:dyDescent="0.2">
      <c r="A236" s="532"/>
      <c r="B236" s="533"/>
      <c r="C236" s="533"/>
      <c r="D236" s="534"/>
      <c r="E236" s="516"/>
      <c r="F236" s="829"/>
      <c r="G236" s="829"/>
      <c r="H236" s="830"/>
      <c r="I236" s="517"/>
      <c r="J236" s="518"/>
      <c r="K236" s="519"/>
      <c r="L236" s="520"/>
      <c r="M236" s="517"/>
    </row>
    <row r="237" spans="1:14" ht="40.5" customHeight="1" x14ac:dyDescent="0.2">
      <c r="A237" s="1292" t="s">
        <v>1022</v>
      </c>
      <c r="B237" s="1353"/>
      <c r="C237" s="1353"/>
      <c r="D237" s="1294"/>
      <c r="E237" s="1348" t="s">
        <v>1023</v>
      </c>
      <c r="F237" s="1289"/>
      <c r="G237" s="1289"/>
      <c r="H237" s="1288"/>
      <c r="I237" s="824" t="s">
        <v>1024</v>
      </c>
      <c r="J237" s="572"/>
      <c r="K237" s="573"/>
      <c r="L237" s="567"/>
      <c r="M237" s="824"/>
    </row>
    <row r="238" spans="1:14" ht="13.5" customHeight="1" x14ac:dyDescent="0.2">
      <c r="A238" s="821"/>
      <c r="B238" s="822"/>
      <c r="C238" s="822"/>
      <c r="D238" s="823"/>
      <c r="E238" s="832"/>
      <c r="F238" s="819"/>
      <c r="G238" s="819"/>
      <c r="H238" s="820"/>
      <c r="I238" s="828"/>
      <c r="J238" s="833"/>
      <c r="K238" s="834"/>
      <c r="L238" s="835"/>
      <c r="M238" s="828"/>
    </row>
    <row r="239" spans="1:14" ht="35" customHeight="1" x14ac:dyDescent="0.2">
      <c r="A239" s="1292"/>
      <c r="B239" s="1293"/>
      <c r="C239" s="1293"/>
      <c r="D239" s="1294"/>
      <c r="E239" s="1298" t="s">
        <v>1025</v>
      </c>
      <c r="F239" s="1299"/>
      <c r="G239" s="1299"/>
      <c r="H239" s="1300"/>
      <c r="I239" s="827" t="s">
        <v>1026</v>
      </c>
      <c r="J239" s="565" t="s">
        <v>78</v>
      </c>
      <c r="K239" s="813" t="s">
        <v>78</v>
      </c>
      <c r="L239" s="831"/>
      <c r="M239" s="827" t="s">
        <v>1027</v>
      </c>
    </row>
    <row r="240" spans="1:14" ht="14" customHeight="1" x14ac:dyDescent="0.2">
      <c r="A240" s="296"/>
      <c r="B240" s="297"/>
      <c r="C240" s="297"/>
      <c r="D240" s="298"/>
      <c r="E240" s="238"/>
      <c r="F240" s="825"/>
      <c r="G240" s="825"/>
      <c r="H240" s="826"/>
      <c r="I240" s="828"/>
      <c r="J240" s="833"/>
      <c r="K240" s="834"/>
      <c r="L240" s="835"/>
      <c r="M240" s="828"/>
    </row>
    <row r="241" spans="1:13" ht="40.5" customHeight="1" x14ac:dyDescent="0.2">
      <c r="A241" s="1292" t="s">
        <v>270</v>
      </c>
      <c r="B241" s="1353"/>
      <c r="C241" s="1353"/>
      <c r="D241" s="1294"/>
      <c r="E241" s="1297" t="s">
        <v>271</v>
      </c>
      <c r="F241" s="1354"/>
      <c r="G241" s="1354"/>
      <c r="H241" s="1296"/>
      <c r="I241" s="801" t="s">
        <v>535</v>
      </c>
      <c r="J241" s="235" t="s">
        <v>78</v>
      </c>
      <c r="K241" s="506" t="s">
        <v>78</v>
      </c>
      <c r="L241" s="237"/>
      <c r="M241" s="801" t="s">
        <v>536</v>
      </c>
    </row>
    <row r="242" spans="1:13" ht="13.5" customHeight="1" x14ac:dyDescent="0.2">
      <c r="A242" s="269"/>
      <c r="B242" s="270"/>
      <c r="C242" s="270"/>
      <c r="D242" s="271"/>
      <c r="E242" s="261"/>
      <c r="F242" s="262"/>
      <c r="G242" s="262"/>
      <c r="H242" s="263"/>
      <c r="I242" s="264"/>
      <c r="J242" s="265"/>
      <c r="K242" s="266"/>
      <c r="L242" s="267"/>
      <c r="M242" s="264"/>
    </row>
    <row r="243" spans="1:13" ht="54" customHeight="1" x14ac:dyDescent="0.2">
      <c r="A243" s="1292"/>
      <c r="B243" s="1293"/>
      <c r="C243" s="1293"/>
      <c r="D243" s="1294"/>
      <c r="E243" s="1298" t="s">
        <v>272</v>
      </c>
      <c r="F243" s="1299"/>
      <c r="G243" s="1299"/>
      <c r="H243" s="1300"/>
      <c r="I243" s="268"/>
      <c r="J243" s="225" t="s">
        <v>78</v>
      </c>
      <c r="K243" s="226" t="s">
        <v>78</v>
      </c>
      <c r="L243" s="227"/>
      <c r="M243" s="268" t="s">
        <v>537</v>
      </c>
    </row>
    <row r="244" spans="1:13" ht="13.5" customHeight="1" x14ac:dyDescent="0.2">
      <c r="A244" s="285"/>
      <c r="B244" s="286"/>
      <c r="C244" s="286"/>
      <c r="D244" s="287"/>
      <c r="E244" s="261"/>
      <c r="F244" s="262"/>
      <c r="G244" s="262"/>
      <c r="H244" s="263"/>
      <c r="I244" s="264"/>
      <c r="J244" s="265"/>
      <c r="K244" s="266"/>
      <c r="L244" s="267"/>
      <c r="M244" s="264"/>
    </row>
    <row r="245" spans="1:13" ht="14" customHeight="1" x14ac:dyDescent="0.2">
      <c r="A245" s="1330" t="s">
        <v>273</v>
      </c>
      <c r="B245" s="1331"/>
      <c r="C245" s="1331"/>
      <c r="D245" s="1332"/>
      <c r="E245" s="1298" t="s">
        <v>274</v>
      </c>
      <c r="F245" s="1299"/>
      <c r="G245" s="1299"/>
      <c r="H245" s="1300"/>
      <c r="I245" s="268" t="s">
        <v>538</v>
      </c>
      <c r="J245" s="225" t="s">
        <v>78</v>
      </c>
      <c r="K245" s="226" t="s">
        <v>78</v>
      </c>
      <c r="L245" s="227"/>
      <c r="M245" s="1341" t="s">
        <v>539</v>
      </c>
    </row>
    <row r="246" spans="1:13" ht="13.5" customHeight="1" x14ac:dyDescent="0.2">
      <c r="A246" s="228"/>
      <c r="B246" s="229"/>
      <c r="C246" s="229"/>
      <c r="D246" s="230"/>
      <c r="E246" s="254"/>
      <c r="F246" s="255"/>
      <c r="G246" s="255"/>
      <c r="H246" s="256"/>
      <c r="I246" s="257"/>
      <c r="J246" s="258"/>
      <c r="K246" s="259"/>
      <c r="L246" s="260"/>
      <c r="M246" s="1342"/>
    </row>
    <row r="247" spans="1:13" ht="54" customHeight="1" x14ac:dyDescent="0.2">
      <c r="A247" s="1330" t="s">
        <v>275</v>
      </c>
      <c r="B247" s="1331"/>
      <c r="C247" s="1331"/>
      <c r="D247" s="1332"/>
      <c r="E247" s="1298" t="s">
        <v>276</v>
      </c>
      <c r="F247" s="1299"/>
      <c r="G247" s="1299"/>
      <c r="H247" s="1300"/>
      <c r="I247" s="1345" t="s">
        <v>540</v>
      </c>
      <c r="J247" s="225" t="s">
        <v>78</v>
      </c>
      <c r="K247" s="226" t="s">
        <v>78</v>
      </c>
      <c r="L247" s="227"/>
      <c r="M247" s="268" t="s">
        <v>541</v>
      </c>
    </row>
    <row r="248" spans="1:13" ht="13.5" customHeight="1" x14ac:dyDescent="0.2">
      <c r="A248" s="1292"/>
      <c r="B248" s="1293"/>
      <c r="C248" s="1293"/>
      <c r="D248" s="1294"/>
      <c r="E248" s="231"/>
      <c r="F248" s="1295" t="s">
        <v>277</v>
      </c>
      <c r="G248" s="1295"/>
      <c r="H248" s="1296"/>
      <c r="I248" s="1334"/>
      <c r="J248" s="235"/>
      <c r="K248" s="236"/>
      <c r="L248" s="237"/>
      <c r="M248" s="234"/>
    </row>
    <row r="249" spans="1:13" ht="13.5" customHeight="1" x14ac:dyDescent="0.2">
      <c r="A249" s="1292"/>
      <c r="B249" s="1293"/>
      <c r="C249" s="1293"/>
      <c r="D249" s="1294"/>
      <c r="E249" s="231"/>
      <c r="F249" s="1295" t="s">
        <v>278</v>
      </c>
      <c r="G249" s="1295"/>
      <c r="H249" s="1296"/>
      <c r="I249" s="1334"/>
      <c r="J249" s="235"/>
      <c r="K249" s="236"/>
      <c r="L249" s="237"/>
      <c r="M249" s="234"/>
    </row>
    <row r="250" spans="1:13" ht="13.5" customHeight="1" x14ac:dyDescent="0.2">
      <c r="A250" s="1292"/>
      <c r="B250" s="1293"/>
      <c r="C250" s="1293"/>
      <c r="D250" s="1294"/>
      <c r="E250" s="231"/>
      <c r="F250" s="1295" t="s">
        <v>279</v>
      </c>
      <c r="G250" s="1295"/>
      <c r="H250" s="1296"/>
      <c r="I250" s="1334"/>
      <c r="J250" s="235"/>
      <c r="K250" s="236"/>
      <c r="L250" s="237"/>
      <c r="M250" s="234"/>
    </row>
    <row r="251" spans="1:13" ht="13.5" customHeight="1" x14ac:dyDescent="0.2">
      <c r="A251" s="1292"/>
      <c r="B251" s="1293"/>
      <c r="C251" s="1293"/>
      <c r="D251" s="1294"/>
      <c r="E251" s="231"/>
      <c r="F251" s="1295" t="s">
        <v>280</v>
      </c>
      <c r="G251" s="1295"/>
      <c r="H251" s="1296"/>
      <c r="I251" s="1334"/>
      <c r="J251" s="235"/>
      <c r="K251" s="236"/>
      <c r="L251" s="237"/>
      <c r="M251" s="257"/>
    </row>
    <row r="252" spans="1:13" ht="13.5" customHeight="1" x14ac:dyDescent="0.2">
      <c r="A252" s="228"/>
      <c r="B252" s="229"/>
      <c r="C252" s="229"/>
      <c r="D252" s="230"/>
      <c r="E252" s="261"/>
      <c r="F252" s="262"/>
      <c r="G252" s="262"/>
      <c r="H252" s="263"/>
      <c r="I252" s="264"/>
      <c r="J252" s="265"/>
      <c r="K252" s="266"/>
      <c r="L252" s="267"/>
      <c r="M252" s="241"/>
    </row>
    <row r="253" spans="1:13" ht="30.75" customHeight="1" x14ac:dyDescent="0.2">
      <c r="A253" s="1292"/>
      <c r="B253" s="1293"/>
      <c r="C253" s="1293"/>
      <c r="D253" s="1294"/>
      <c r="E253" s="1298" t="s">
        <v>542</v>
      </c>
      <c r="F253" s="1299"/>
      <c r="G253" s="1299"/>
      <c r="H253" s="1300"/>
      <c r="I253" s="268"/>
      <c r="J253" s="1377" t="s">
        <v>78</v>
      </c>
      <c r="K253" s="1379" t="s">
        <v>78</v>
      </c>
      <c r="L253" s="1381" t="s">
        <v>78</v>
      </c>
      <c r="M253" s="234"/>
    </row>
    <row r="254" spans="1:13" ht="13.5" customHeight="1" x14ac:dyDescent="0.2">
      <c r="A254" s="228"/>
      <c r="B254" s="229"/>
      <c r="C254" s="229"/>
      <c r="D254" s="230"/>
      <c r="E254" s="261"/>
      <c r="F254" s="262"/>
      <c r="G254" s="262"/>
      <c r="H254" s="263"/>
      <c r="I254" s="264"/>
      <c r="J254" s="1378"/>
      <c r="K254" s="1380"/>
      <c r="L254" s="1382"/>
      <c r="M254" s="257"/>
    </row>
    <row r="255" spans="1:13" ht="13.5" customHeight="1" x14ac:dyDescent="0.2">
      <c r="A255" s="1292"/>
      <c r="B255" s="1293"/>
      <c r="C255" s="1293"/>
      <c r="D255" s="1294"/>
      <c r="E255" s="1298" t="s">
        <v>281</v>
      </c>
      <c r="F255" s="1299"/>
      <c r="G255" s="1299"/>
      <c r="H255" s="1300"/>
      <c r="I255" s="268"/>
      <c r="J255" s="225" t="s">
        <v>78</v>
      </c>
      <c r="K255" s="226" t="s">
        <v>78</v>
      </c>
      <c r="L255" s="227" t="s">
        <v>78</v>
      </c>
      <c r="M255" s="268" t="s">
        <v>282</v>
      </c>
    </row>
    <row r="256" spans="1:13" ht="13.5" customHeight="1" x14ac:dyDescent="0.2">
      <c r="A256" s="755"/>
      <c r="B256" s="766"/>
      <c r="C256" s="766"/>
      <c r="D256" s="757"/>
      <c r="E256" s="254"/>
      <c r="F256" s="767"/>
      <c r="G256" s="767"/>
      <c r="H256" s="763"/>
      <c r="I256" s="257"/>
      <c r="J256" s="258"/>
      <c r="K256" s="536"/>
      <c r="L256" s="260"/>
      <c r="M256" s="257"/>
    </row>
    <row r="257" spans="1:13" ht="54" customHeight="1" x14ac:dyDescent="0.2">
      <c r="A257" s="1330" t="s">
        <v>283</v>
      </c>
      <c r="B257" s="1331"/>
      <c r="C257" s="1331"/>
      <c r="D257" s="1332"/>
      <c r="E257" s="1298" t="s">
        <v>284</v>
      </c>
      <c r="F257" s="1299"/>
      <c r="G257" s="1299"/>
      <c r="H257" s="1300"/>
      <c r="I257" s="764" t="s">
        <v>1012</v>
      </c>
      <c r="J257" s="768" t="s">
        <v>78</v>
      </c>
      <c r="K257" s="226" t="s">
        <v>78</v>
      </c>
      <c r="L257" s="769" t="s">
        <v>78</v>
      </c>
      <c r="M257" s="1345" t="s">
        <v>543</v>
      </c>
    </row>
    <row r="258" spans="1:13" ht="40.5" customHeight="1" x14ac:dyDescent="0.2">
      <c r="A258" s="1292"/>
      <c r="B258" s="1353"/>
      <c r="C258" s="1353"/>
      <c r="D258" s="1294"/>
      <c r="E258" s="758" t="s">
        <v>196</v>
      </c>
      <c r="F258" s="1354" t="s">
        <v>285</v>
      </c>
      <c r="G258" s="1354"/>
      <c r="H258" s="1296"/>
      <c r="I258" s="762"/>
      <c r="J258" s="235"/>
      <c r="K258" s="506"/>
      <c r="L258" s="237"/>
      <c r="M258" s="1334"/>
    </row>
    <row r="259" spans="1:13" ht="13.5" customHeight="1" x14ac:dyDescent="0.2">
      <c r="A259" s="1292"/>
      <c r="B259" s="1293"/>
      <c r="C259" s="1293"/>
      <c r="D259" s="1294"/>
      <c r="E259" s="231"/>
      <c r="F259" s="232" t="s">
        <v>286</v>
      </c>
      <c r="G259" s="1295" t="s">
        <v>287</v>
      </c>
      <c r="H259" s="1296"/>
      <c r="I259" s="234"/>
      <c r="J259" s="235"/>
      <c r="K259" s="236"/>
      <c r="L259" s="237"/>
      <c r="M259" s="234"/>
    </row>
    <row r="260" spans="1:13" ht="13.5" customHeight="1" x14ac:dyDescent="0.2">
      <c r="A260" s="228"/>
      <c r="B260" s="229"/>
      <c r="C260" s="229"/>
      <c r="D260" s="230"/>
      <c r="E260" s="261"/>
      <c r="F260" s="262"/>
      <c r="G260" s="262"/>
      <c r="H260" s="263"/>
      <c r="I260" s="264"/>
      <c r="J260" s="265"/>
      <c r="K260" s="266"/>
      <c r="L260" s="267"/>
      <c r="M260" s="264"/>
    </row>
    <row r="261" spans="1:13" ht="27" customHeight="1" x14ac:dyDescent="0.2">
      <c r="A261" s="1292"/>
      <c r="B261" s="1293"/>
      <c r="C261" s="1293"/>
      <c r="D261" s="1294"/>
      <c r="E261" s="1298" t="s">
        <v>288</v>
      </c>
      <c r="F261" s="1299"/>
      <c r="G261" s="1299"/>
      <c r="H261" s="1300"/>
      <c r="I261" s="268"/>
      <c r="J261" s="225" t="s">
        <v>78</v>
      </c>
      <c r="K261" s="226" t="s">
        <v>78</v>
      </c>
      <c r="L261" s="227" t="s">
        <v>78</v>
      </c>
      <c r="M261" s="299"/>
    </row>
    <row r="262" spans="1:13" ht="13.5" customHeight="1" x14ac:dyDescent="0.2">
      <c r="A262" s="1292"/>
      <c r="B262" s="1293"/>
      <c r="C262" s="1293"/>
      <c r="D262" s="1294"/>
      <c r="E262" s="231"/>
      <c r="F262" s="232" t="s">
        <v>286</v>
      </c>
      <c r="G262" s="1295" t="s">
        <v>289</v>
      </c>
      <c r="H262" s="1296"/>
      <c r="I262" s="234"/>
      <c r="J262" s="235"/>
      <c r="K262" s="236"/>
      <c r="L262" s="237"/>
      <c r="M262" s="234"/>
    </row>
    <row r="263" spans="1:13" ht="13.5" customHeight="1" x14ac:dyDescent="0.2">
      <c r="A263" s="269"/>
      <c r="B263" s="270"/>
      <c r="C263" s="270"/>
      <c r="D263" s="271"/>
      <c r="E263" s="261"/>
      <c r="F263" s="262"/>
      <c r="G263" s="262"/>
      <c r="H263" s="263"/>
      <c r="I263" s="264"/>
      <c r="J263" s="265"/>
      <c r="K263" s="266"/>
      <c r="L263" s="267"/>
      <c r="M263" s="264"/>
    </row>
    <row r="264" spans="1:13" ht="27" customHeight="1" x14ac:dyDescent="0.2">
      <c r="A264" s="1292"/>
      <c r="B264" s="1293"/>
      <c r="C264" s="1293"/>
      <c r="D264" s="1294"/>
      <c r="E264" s="1298" t="s">
        <v>290</v>
      </c>
      <c r="F264" s="1299"/>
      <c r="G264" s="1299"/>
      <c r="H264" s="1300"/>
      <c r="I264" s="268"/>
      <c r="J264" s="225" t="s">
        <v>78</v>
      </c>
      <c r="K264" s="226" t="s">
        <v>78</v>
      </c>
      <c r="L264" s="227" t="s">
        <v>78</v>
      </c>
      <c r="M264" s="268" t="s">
        <v>544</v>
      </c>
    </row>
    <row r="265" spans="1:13" ht="13.5" customHeight="1" x14ac:dyDescent="0.2">
      <c r="A265" s="296"/>
      <c r="B265" s="297"/>
      <c r="C265" s="297"/>
      <c r="D265" s="298"/>
      <c r="E265" s="238"/>
      <c r="F265" s="802"/>
      <c r="G265" s="802"/>
      <c r="H265" s="803"/>
      <c r="I265" s="241"/>
      <c r="J265" s="810"/>
      <c r="K265" s="243"/>
      <c r="L265" s="812"/>
      <c r="M265" s="241"/>
    </row>
    <row r="266" spans="1:13" ht="41.5" customHeight="1" x14ac:dyDescent="0.2">
      <c r="A266" s="1281" t="s">
        <v>848</v>
      </c>
      <c r="B266" s="1282"/>
      <c r="C266" s="1282"/>
      <c r="D266" s="1283"/>
      <c r="E266" s="1348" t="s">
        <v>849</v>
      </c>
      <c r="F266" s="1289"/>
      <c r="G266" s="1289"/>
      <c r="H266" s="1288"/>
      <c r="I266" s="801" t="s">
        <v>1013</v>
      </c>
      <c r="J266" s="235" t="s">
        <v>78</v>
      </c>
      <c r="K266" s="506" t="s">
        <v>78</v>
      </c>
      <c r="L266" s="567"/>
      <c r="M266" s="801" t="s">
        <v>850</v>
      </c>
    </row>
    <row r="267" spans="1:13" ht="42" customHeight="1" x14ac:dyDescent="0.2">
      <c r="A267" s="553"/>
      <c r="B267" s="554"/>
      <c r="C267" s="554"/>
      <c r="D267" s="555"/>
      <c r="E267" s="556" t="s">
        <v>196</v>
      </c>
      <c r="F267" s="1287" t="s">
        <v>878</v>
      </c>
      <c r="G267" s="1287"/>
      <c r="H267" s="1288"/>
      <c r="I267" s="558"/>
      <c r="J267" s="572"/>
      <c r="K267" s="575"/>
      <c r="L267" s="567"/>
      <c r="M267" s="558"/>
    </row>
    <row r="268" spans="1:13" ht="17.25" customHeight="1" x14ac:dyDescent="0.2">
      <c r="A268" s="538"/>
      <c r="B268" s="539"/>
      <c r="C268" s="539"/>
      <c r="D268" s="540"/>
      <c r="E268" s="556"/>
      <c r="F268" s="557"/>
      <c r="G268" s="1390" t="s">
        <v>851</v>
      </c>
      <c r="H268" s="1391"/>
      <c r="I268" s="508"/>
      <c r="J268" s="526"/>
      <c r="K268" s="541"/>
      <c r="L268" s="531"/>
      <c r="M268" s="508"/>
    </row>
    <row r="269" spans="1:13" ht="42.5" customHeight="1" x14ac:dyDescent="0.2">
      <c r="A269" s="538"/>
      <c r="B269" s="539"/>
      <c r="C269" s="539"/>
      <c r="D269" s="540"/>
      <c r="E269" s="556" t="s">
        <v>196</v>
      </c>
      <c r="F269" s="1287" t="s">
        <v>879</v>
      </c>
      <c r="G269" s="1287"/>
      <c r="H269" s="1288"/>
      <c r="I269" s="508"/>
      <c r="J269" s="509"/>
      <c r="K269" s="510"/>
      <c r="L269" s="511"/>
      <c r="M269" s="508"/>
    </row>
    <row r="270" spans="1:13" ht="13.5" customHeight="1" x14ac:dyDescent="0.2">
      <c r="A270" s="538"/>
      <c r="B270" s="539"/>
      <c r="C270" s="539"/>
      <c r="D270" s="540"/>
      <c r="E270" s="238"/>
      <c r="F270" s="802"/>
      <c r="G270" s="802"/>
      <c r="H270" s="803"/>
      <c r="I270" s="512"/>
      <c r="J270" s="513"/>
      <c r="K270" s="514"/>
      <c r="L270" s="515"/>
      <c r="M270" s="512"/>
    </row>
    <row r="271" spans="1:13" ht="28.5" customHeight="1" x14ac:dyDescent="0.2">
      <c r="A271" s="816"/>
      <c r="B271" s="817"/>
      <c r="C271" s="817"/>
      <c r="D271" s="818"/>
      <c r="E271" s="1348" t="s">
        <v>880</v>
      </c>
      <c r="F271" s="1289"/>
      <c r="G271" s="1289"/>
      <c r="H271" s="1288"/>
      <c r="I271" s="508"/>
      <c r="J271" s="235" t="s">
        <v>78</v>
      </c>
      <c r="K271" s="506" t="s">
        <v>78</v>
      </c>
      <c r="L271" s="567"/>
      <c r="M271" s="801" t="s">
        <v>852</v>
      </c>
    </row>
    <row r="272" spans="1:13" ht="15.75" customHeight="1" x14ac:dyDescent="0.2">
      <c r="A272" s="538"/>
      <c r="B272" s="539"/>
      <c r="C272" s="539"/>
      <c r="D272" s="540"/>
      <c r="E272" s="556" t="s">
        <v>78</v>
      </c>
      <c r="F272" s="1287" t="s">
        <v>853</v>
      </c>
      <c r="G272" s="1287"/>
      <c r="H272" s="1288"/>
      <c r="I272" s="508"/>
      <c r="J272" s="572"/>
      <c r="K272" s="575"/>
      <c r="L272" s="567"/>
      <c r="M272" s="558"/>
    </row>
    <row r="273" spans="1:13" ht="29.25" customHeight="1" x14ac:dyDescent="0.2">
      <c r="A273" s="538"/>
      <c r="B273" s="539"/>
      <c r="C273" s="539"/>
      <c r="D273" s="540"/>
      <c r="E273" s="556" t="s">
        <v>78</v>
      </c>
      <c r="F273" s="1287" t="s">
        <v>854</v>
      </c>
      <c r="G273" s="1287"/>
      <c r="H273" s="1288"/>
      <c r="I273" s="508"/>
      <c r="J273" s="572"/>
      <c r="K273" s="575"/>
      <c r="L273" s="567"/>
      <c r="M273" s="558"/>
    </row>
    <row r="274" spans="1:13" ht="18.75" customHeight="1" x14ac:dyDescent="0.2">
      <c r="A274" s="538"/>
      <c r="B274" s="539"/>
      <c r="C274" s="539"/>
      <c r="D274" s="540"/>
      <c r="E274" s="556" t="s">
        <v>78</v>
      </c>
      <c r="F274" s="1287" t="s">
        <v>855</v>
      </c>
      <c r="G274" s="1287"/>
      <c r="H274" s="1288"/>
      <c r="I274" s="508"/>
      <c r="J274" s="572"/>
      <c r="K274" s="575"/>
      <c r="L274" s="567"/>
      <c r="M274" s="558"/>
    </row>
    <row r="275" spans="1:13" ht="17.25" customHeight="1" x14ac:dyDescent="0.2">
      <c r="A275" s="538"/>
      <c r="B275" s="539"/>
      <c r="C275" s="539"/>
      <c r="D275" s="540"/>
      <c r="E275" s="556" t="s">
        <v>78</v>
      </c>
      <c r="F275" s="1287" t="s">
        <v>856</v>
      </c>
      <c r="G275" s="1287"/>
      <c r="H275" s="1288"/>
      <c r="I275" s="508"/>
      <c r="J275" s="572"/>
      <c r="K275" s="575"/>
      <c r="L275" s="567"/>
      <c r="M275" s="558"/>
    </row>
    <row r="276" spans="1:13" ht="30" customHeight="1" x14ac:dyDescent="0.2">
      <c r="A276" s="538"/>
      <c r="B276" s="539"/>
      <c r="C276" s="539"/>
      <c r="D276" s="540"/>
      <c r="E276" s="556" t="s">
        <v>78</v>
      </c>
      <c r="F276" s="1287" t="s">
        <v>857</v>
      </c>
      <c r="G276" s="1287"/>
      <c r="H276" s="1288"/>
      <c r="I276" s="508"/>
      <c r="J276" s="572"/>
      <c r="K276" s="575"/>
      <c r="L276" s="567"/>
      <c r="M276" s="558"/>
    </row>
    <row r="277" spans="1:13" ht="18" customHeight="1" x14ac:dyDescent="0.2">
      <c r="A277" s="538"/>
      <c r="B277" s="539"/>
      <c r="C277" s="539"/>
      <c r="D277" s="540"/>
      <c r="E277" s="556" t="s">
        <v>78</v>
      </c>
      <c r="F277" s="1287" t="s">
        <v>858</v>
      </c>
      <c r="G277" s="1287"/>
      <c r="H277" s="1288"/>
      <c r="I277" s="508"/>
      <c r="J277" s="526"/>
      <c r="K277" s="541"/>
      <c r="L277" s="531"/>
      <c r="M277" s="508"/>
    </row>
    <row r="278" spans="1:13" ht="16.5" customHeight="1" x14ac:dyDescent="0.2">
      <c r="A278" s="538"/>
      <c r="B278" s="539"/>
      <c r="C278" s="539"/>
      <c r="D278" s="540"/>
      <c r="E278" s="556" t="s">
        <v>78</v>
      </c>
      <c r="F278" s="1287" t="s">
        <v>859</v>
      </c>
      <c r="G278" s="1287"/>
      <c r="H278" s="1288"/>
      <c r="I278" s="508"/>
      <c r="J278" s="526"/>
      <c r="K278" s="541"/>
      <c r="L278" s="531"/>
      <c r="M278" s="508"/>
    </row>
    <row r="279" spans="1:13" ht="18" customHeight="1" x14ac:dyDescent="0.2">
      <c r="A279" s="538"/>
      <c r="B279" s="539"/>
      <c r="C279" s="539"/>
      <c r="D279" s="540"/>
      <c r="E279" s="556" t="s">
        <v>78</v>
      </c>
      <c r="F279" s="1287" t="s">
        <v>860</v>
      </c>
      <c r="G279" s="1287"/>
      <c r="H279" s="1288"/>
      <c r="I279" s="508"/>
      <c r="J279" s="526"/>
      <c r="K279" s="541"/>
      <c r="L279" s="531"/>
      <c r="M279" s="508"/>
    </row>
    <row r="280" spans="1:13" ht="19.5" customHeight="1" x14ac:dyDescent="0.2">
      <c r="A280" s="538"/>
      <c r="B280" s="539"/>
      <c r="C280" s="539"/>
      <c r="D280" s="540"/>
      <c r="E280" s="556" t="s">
        <v>78</v>
      </c>
      <c r="F280" s="1287" t="s">
        <v>861</v>
      </c>
      <c r="G280" s="1287"/>
      <c r="H280" s="1288"/>
      <c r="I280" s="508"/>
      <c r="J280" s="526"/>
      <c r="K280" s="541"/>
      <c r="L280" s="531"/>
      <c r="M280" s="508"/>
    </row>
    <row r="281" spans="1:13" ht="13.5" customHeight="1" x14ac:dyDescent="0.2">
      <c r="A281" s="538"/>
      <c r="B281" s="539"/>
      <c r="C281" s="539"/>
      <c r="D281" s="540"/>
      <c r="E281" s="238"/>
      <c r="F281" s="559"/>
      <c r="G281" s="559"/>
      <c r="H281" s="560"/>
      <c r="I281" s="512"/>
      <c r="J281" s="513"/>
      <c r="K281" s="514"/>
      <c r="L281" s="515"/>
      <c r="M281" s="512"/>
    </row>
    <row r="282" spans="1:13" ht="56" customHeight="1" x14ac:dyDescent="0.2">
      <c r="A282" s="538"/>
      <c r="B282" s="539"/>
      <c r="C282" s="539"/>
      <c r="D282" s="540"/>
      <c r="E282" s="1284" t="s">
        <v>1016</v>
      </c>
      <c r="F282" s="1285"/>
      <c r="G282" s="1285"/>
      <c r="H282" s="1286"/>
      <c r="I282" s="558"/>
      <c r="J282" s="563" t="s">
        <v>78</v>
      </c>
      <c r="K282" s="226" t="s">
        <v>78</v>
      </c>
      <c r="L282" s="567"/>
      <c r="M282" s="558" t="s">
        <v>265</v>
      </c>
    </row>
    <row r="283" spans="1:13" ht="13.5" customHeight="1" x14ac:dyDescent="0.2">
      <c r="A283" s="542"/>
      <c r="B283" s="543"/>
      <c r="C283" s="543"/>
      <c r="D283" s="544"/>
      <c r="E283" s="545"/>
      <c r="F283" s="546"/>
      <c r="G283" s="546"/>
      <c r="H283" s="547"/>
      <c r="I283" s="548"/>
      <c r="J283" s="549"/>
      <c r="K283" s="550"/>
      <c r="L283" s="551"/>
      <c r="M283" s="548"/>
    </row>
    <row r="284" spans="1:13" ht="13.5" customHeight="1" x14ac:dyDescent="0.2">
      <c r="A284" s="1293"/>
      <c r="B284" s="1293"/>
      <c r="C284" s="1293"/>
      <c r="D284" s="1293"/>
      <c r="E284" s="1295"/>
      <c r="F284" s="1295"/>
      <c r="G284" s="1295"/>
      <c r="H284" s="1295"/>
      <c r="I284" s="300"/>
      <c r="J284" s="236"/>
      <c r="K284" s="236"/>
      <c r="L284" s="236"/>
      <c r="M284" s="300"/>
    </row>
    <row r="285" spans="1:13" ht="13.5" customHeight="1" x14ac:dyDescent="0.2">
      <c r="A285" s="1386" t="s">
        <v>406</v>
      </c>
      <c r="B285" s="1386"/>
      <c r="C285" s="1386"/>
      <c r="D285" s="1386"/>
      <c r="E285" s="1386"/>
      <c r="F285" s="1386"/>
      <c r="G285" s="1386"/>
      <c r="H285" s="1386"/>
      <c r="I285" s="1386"/>
      <c r="J285" s="1386"/>
      <c r="K285" s="1386"/>
      <c r="L285" s="1386"/>
      <c r="M285" s="1386"/>
    </row>
    <row r="286" spans="1:13" ht="13.5" customHeight="1" x14ac:dyDescent="0.2">
      <c r="A286" s="1386" t="s">
        <v>545</v>
      </c>
      <c r="B286" s="1386"/>
      <c r="C286" s="1386"/>
      <c r="D286" s="1386"/>
      <c r="E286" s="1386"/>
      <c r="F286" s="1386"/>
      <c r="G286" s="1386"/>
      <c r="H286" s="1386"/>
      <c r="I286" s="1386"/>
      <c r="J286" s="1386"/>
      <c r="K286" s="1386"/>
      <c r="L286" s="1386"/>
      <c r="M286" s="1386"/>
    </row>
    <row r="287" spans="1:13" ht="13.5" customHeight="1" x14ac:dyDescent="0.2">
      <c r="A287" s="1383"/>
      <c r="B287" s="1383"/>
      <c r="C287" s="1383"/>
      <c r="D287" s="1383"/>
      <c r="E287" s="1383"/>
      <c r="F287" s="1383"/>
      <c r="G287" s="1383"/>
      <c r="H287" s="1383"/>
      <c r="I287" s="1383"/>
      <c r="J287" s="1383"/>
      <c r="K287" s="1383"/>
      <c r="L287" s="1383"/>
      <c r="M287" s="1383"/>
    </row>
    <row r="288" spans="1:13" ht="13.5" customHeight="1" x14ac:dyDescent="0.2">
      <c r="A288" s="1383"/>
      <c r="B288" s="1383"/>
      <c r="C288" s="1383"/>
      <c r="D288" s="1383"/>
      <c r="E288" s="1383"/>
      <c r="F288" s="1383"/>
      <c r="G288" s="1383"/>
      <c r="H288" s="1383"/>
      <c r="I288" s="1383"/>
      <c r="J288" s="1383"/>
      <c r="K288" s="1383"/>
      <c r="L288" s="1383"/>
      <c r="M288" s="1383"/>
    </row>
    <row r="289" spans="1:13" ht="13.5" customHeight="1" x14ac:dyDescent="0.2">
      <c r="A289" s="1383"/>
      <c r="B289" s="1383"/>
      <c r="C289" s="1383"/>
      <c r="D289" s="1383"/>
      <c r="E289" s="1383"/>
      <c r="F289" s="1383"/>
      <c r="G289" s="1383"/>
      <c r="H289" s="1383"/>
      <c r="I289" s="1383"/>
      <c r="J289" s="1383"/>
      <c r="K289" s="1383"/>
      <c r="L289" s="1383"/>
      <c r="M289" s="1383"/>
    </row>
    <row r="290" spans="1:13" ht="13.5" customHeight="1" x14ac:dyDescent="0.2">
      <c r="A290" s="1386"/>
      <c r="B290" s="1386"/>
      <c r="C290" s="1386"/>
      <c r="D290" s="1386"/>
      <c r="E290" s="1386"/>
      <c r="F290" s="1386"/>
      <c r="G290" s="1386"/>
      <c r="H290" s="1386"/>
      <c r="I290" s="1386"/>
      <c r="J290" s="1386"/>
      <c r="K290" s="1386"/>
      <c r="L290" s="1386"/>
      <c r="M290" s="1386"/>
    </row>
    <row r="291" spans="1:13" ht="13.5" customHeight="1" x14ac:dyDescent="0.2">
      <c r="A291" s="1386"/>
      <c r="B291" s="1386"/>
      <c r="C291" s="1386"/>
      <c r="D291" s="1386"/>
      <c r="E291" s="1386"/>
      <c r="F291" s="1386"/>
      <c r="G291" s="1386"/>
      <c r="H291" s="1386"/>
      <c r="I291" s="1386"/>
      <c r="J291" s="1386"/>
      <c r="K291" s="1386"/>
      <c r="L291" s="1386"/>
      <c r="M291" s="1386"/>
    </row>
    <row r="292" spans="1:13" ht="13.5" customHeight="1" x14ac:dyDescent="0.2">
      <c r="A292" s="1386"/>
      <c r="B292" s="1386"/>
      <c r="C292" s="1386"/>
      <c r="D292" s="1386"/>
      <c r="E292" s="1386"/>
      <c r="F292" s="1386"/>
      <c r="G292" s="1386"/>
      <c r="H292" s="1386"/>
      <c r="I292" s="1386"/>
      <c r="J292" s="1386"/>
      <c r="K292" s="1386"/>
      <c r="L292" s="1386"/>
      <c r="M292" s="1386"/>
    </row>
    <row r="293" spans="1:13" ht="13.5" customHeight="1" x14ac:dyDescent="0.2">
      <c r="A293" s="1383"/>
      <c r="B293" s="1383"/>
      <c r="C293" s="1383"/>
      <c r="D293" s="1383"/>
      <c r="E293" s="1383"/>
      <c r="F293" s="1383"/>
      <c r="G293" s="1383"/>
      <c r="H293" s="1383"/>
      <c r="I293" s="1383"/>
      <c r="J293" s="1383"/>
      <c r="K293" s="1383"/>
      <c r="L293" s="1383"/>
      <c r="M293" s="1383"/>
    </row>
    <row r="294" spans="1:13" ht="13.5" customHeight="1" x14ac:dyDescent="0.2">
      <c r="A294" s="1383"/>
      <c r="B294" s="1383"/>
      <c r="C294" s="1383"/>
      <c r="D294" s="1383"/>
      <c r="E294" s="1383"/>
      <c r="F294" s="1383"/>
      <c r="G294" s="1383"/>
      <c r="H294" s="1383"/>
      <c r="I294" s="1383"/>
      <c r="J294" s="1383"/>
      <c r="K294" s="1383"/>
      <c r="L294" s="1383"/>
      <c r="M294" s="1383"/>
    </row>
    <row r="295" spans="1:13" ht="13.5" customHeight="1" x14ac:dyDescent="0.2">
      <c r="A295" s="1384"/>
      <c r="B295" s="1384"/>
      <c r="C295" s="1384"/>
      <c r="D295" s="1384"/>
      <c r="E295" s="301"/>
      <c r="F295" s="301"/>
      <c r="G295" s="1385"/>
      <c r="H295" s="1385"/>
      <c r="I295" s="302"/>
      <c r="J295" s="303"/>
      <c r="K295" s="303"/>
      <c r="L295" s="303"/>
      <c r="M295" s="302"/>
    </row>
    <row r="296" spans="1:13" ht="13.5" customHeight="1" x14ac:dyDescent="0.2">
      <c r="A296" s="1384"/>
      <c r="B296" s="1384"/>
      <c r="C296" s="1384"/>
      <c r="D296" s="1384"/>
      <c r="E296" s="301"/>
      <c r="F296" s="301"/>
      <c r="G296" s="1385"/>
      <c r="H296" s="1385"/>
      <c r="I296" s="302"/>
      <c r="J296" s="303"/>
      <c r="K296" s="303"/>
      <c r="L296" s="303"/>
      <c r="M296" s="302"/>
    </row>
  </sheetData>
  <mergeCells count="352">
    <mergeCell ref="G222:H222"/>
    <mergeCell ref="E208:H208"/>
    <mergeCell ref="E210:H210"/>
    <mergeCell ref="A264:D264"/>
    <mergeCell ref="E264:H264"/>
    <mergeCell ref="A284:D284"/>
    <mergeCell ref="E284:H284"/>
    <mergeCell ref="A285:M285"/>
    <mergeCell ref="A286:M286"/>
    <mergeCell ref="E266:H266"/>
    <mergeCell ref="F267:H267"/>
    <mergeCell ref="G268:H268"/>
    <mergeCell ref="F269:H269"/>
    <mergeCell ref="F280:H280"/>
    <mergeCell ref="E282:H282"/>
    <mergeCell ref="E271:H271"/>
    <mergeCell ref="F272:H272"/>
    <mergeCell ref="F273:H273"/>
    <mergeCell ref="F274:H274"/>
    <mergeCell ref="F275:H275"/>
    <mergeCell ref="F276:H276"/>
    <mergeCell ref="F277:H277"/>
    <mergeCell ref="F278:H278"/>
    <mergeCell ref="F279:H279"/>
    <mergeCell ref="A287:M287"/>
    <mergeCell ref="A288:M288"/>
    <mergeCell ref="A295:D295"/>
    <mergeCell ref="G295:H295"/>
    <mergeCell ref="A296:D296"/>
    <mergeCell ref="G296:H296"/>
    <mergeCell ref="A289:M289"/>
    <mergeCell ref="A290:M290"/>
    <mergeCell ref="A291:M291"/>
    <mergeCell ref="A292:M292"/>
    <mergeCell ref="A293:M293"/>
    <mergeCell ref="A294:M294"/>
    <mergeCell ref="M257:M258"/>
    <mergeCell ref="A258:D258"/>
    <mergeCell ref="F258:H258"/>
    <mergeCell ref="A259:D259"/>
    <mergeCell ref="G259:H259"/>
    <mergeCell ref="A261:D261"/>
    <mergeCell ref="E261:H261"/>
    <mergeCell ref="A262:D262"/>
    <mergeCell ref="G262:H262"/>
    <mergeCell ref="A253:D253"/>
    <mergeCell ref="E253:H253"/>
    <mergeCell ref="J253:J254"/>
    <mergeCell ref="K253:K254"/>
    <mergeCell ref="L253:L254"/>
    <mergeCell ref="A255:D255"/>
    <mergeCell ref="E255:H255"/>
    <mergeCell ref="A257:D257"/>
    <mergeCell ref="E257:H257"/>
    <mergeCell ref="A245:D245"/>
    <mergeCell ref="E245:H245"/>
    <mergeCell ref="M245:M246"/>
    <mergeCell ref="A247:D247"/>
    <mergeCell ref="E247:H247"/>
    <mergeCell ref="I247:I251"/>
    <mergeCell ref="A248:D248"/>
    <mergeCell ref="F248:H248"/>
    <mergeCell ref="A249:D249"/>
    <mergeCell ref="F249:H249"/>
    <mergeCell ref="A250:D250"/>
    <mergeCell ref="F250:H250"/>
    <mergeCell ref="A251:D251"/>
    <mergeCell ref="F251:H251"/>
    <mergeCell ref="A224:D224"/>
    <mergeCell ref="E224:H224"/>
    <mergeCell ref="I224:I225"/>
    <mergeCell ref="G226:H226"/>
    <mergeCell ref="G227:H227"/>
    <mergeCell ref="A241:D241"/>
    <mergeCell ref="E241:H241"/>
    <mergeCell ref="A243:D243"/>
    <mergeCell ref="E243:H243"/>
    <mergeCell ref="A237:D237"/>
    <mergeCell ref="E237:H237"/>
    <mergeCell ref="A239:D239"/>
    <mergeCell ref="E239:H239"/>
    <mergeCell ref="A215:D215"/>
    <mergeCell ref="E215:H215"/>
    <mergeCell ref="I215:I216"/>
    <mergeCell ref="G217:H217"/>
    <mergeCell ref="G218:H218"/>
    <mergeCell ref="A219:D219"/>
    <mergeCell ref="E219:H219"/>
    <mergeCell ref="I219:I221"/>
    <mergeCell ref="E220:H220"/>
    <mergeCell ref="G221:H221"/>
    <mergeCell ref="I212:I213"/>
    <mergeCell ref="M212:M214"/>
    <mergeCell ref="A213:D213"/>
    <mergeCell ref="E213:H213"/>
    <mergeCell ref="F214:H214"/>
    <mergeCell ref="A201:D201"/>
    <mergeCell ref="E201:H201"/>
    <mergeCell ref="A203:D203"/>
    <mergeCell ref="E203:H203"/>
    <mergeCell ref="M203:M206"/>
    <mergeCell ref="G205:H205"/>
    <mergeCell ref="G206:H206"/>
    <mergeCell ref="F177:H177"/>
    <mergeCell ref="F178:H179"/>
    <mergeCell ref="F181:H182"/>
    <mergeCell ref="F180:H180"/>
    <mergeCell ref="F184:H184"/>
    <mergeCell ref="F185:H187"/>
    <mergeCell ref="F188:H188"/>
    <mergeCell ref="F189:H189"/>
    <mergeCell ref="A212:D212"/>
    <mergeCell ref="E212:H212"/>
    <mergeCell ref="E191:H191"/>
    <mergeCell ref="F192:H192"/>
    <mergeCell ref="F193:H193"/>
    <mergeCell ref="E195:H195"/>
    <mergeCell ref="E197:H197"/>
    <mergeCell ref="E199:H199"/>
    <mergeCell ref="A197:D197"/>
    <mergeCell ref="A150:D150"/>
    <mergeCell ref="F150:H150"/>
    <mergeCell ref="A151:D151"/>
    <mergeCell ref="F151:H151"/>
    <mergeCell ref="A152:D152"/>
    <mergeCell ref="F152:H152"/>
    <mergeCell ref="A153:D153"/>
    <mergeCell ref="F153:H153"/>
    <mergeCell ref="A154:D154"/>
    <mergeCell ref="F154:H154"/>
    <mergeCell ref="A145:D145"/>
    <mergeCell ref="E145:H145"/>
    <mergeCell ref="A146:D146"/>
    <mergeCell ref="F146:H146"/>
    <mergeCell ref="A147:D147"/>
    <mergeCell ref="F147:H147"/>
    <mergeCell ref="A148:D148"/>
    <mergeCell ref="F148:H148"/>
    <mergeCell ref="A149:D149"/>
    <mergeCell ref="F149:H149"/>
    <mergeCell ref="A135:D135"/>
    <mergeCell ref="E135:H135"/>
    <mergeCell ref="A137:D137"/>
    <mergeCell ref="E137:H137"/>
    <mergeCell ref="A139:D139"/>
    <mergeCell ref="E139:H139"/>
    <mergeCell ref="A141:D141"/>
    <mergeCell ref="E141:H141"/>
    <mergeCell ref="M141:M144"/>
    <mergeCell ref="A143:D143"/>
    <mergeCell ref="E143:H143"/>
    <mergeCell ref="E121:H121"/>
    <mergeCell ref="E123:H123"/>
    <mergeCell ref="A129:D129"/>
    <mergeCell ref="E129:H129"/>
    <mergeCell ref="M129:M134"/>
    <mergeCell ref="A130:D130"/>
    <mergeCell ref="G130:H130"/>
    <mergeCell ref="G131:H131"/>
    <mergeCell ref="A133:D133"/>
    <mergeCell ref="E133:H133"/>
    <mergeCell ref="A127:D127"/>
    <mergeCell ref="E127:H127"/>
    <mergeCell ref="A125:D125"/>
    <mergeCell ref="E125:H125"/>
    <mergeCell ref="A114:D114"/>
    <mergeCell ref="F114:H114"/>
    <mergeCell ref="A115:D115"/>
    <mergeCell ref="F115:H115"/>
    <mergeCell ref="F116:H116"/>
    <mergeCell ref="A118:D118"/>
    <mergeCell ref="E118:H118"/>
    <mergeCell ref="I118:I119"/>
    <mergeCell ref="A119:D119"/>
    <mergeCell ref="G119:H119"/>
    <mergeCell ref="A106:D106"/>
    <mergeCell ref="G106:H106"/>
    <mergeCell ref="A108:D108"/>
    <mergeCell ref="E108:H108"/>
    <mergeCell ref="A110:D110"/>
    <mergeCell ref="E110:H110"/>
    <mergeCell ref="I110:I113"/>
    <mergeCell ref="A111:D111"/>
    <mergeCell ref="F111:H111"/>
    <mergeCell ref="A112:D112"/>
    <mergeCell ref="F112:H112"/>
    <mergeCell ref="A113:D113"/>
    <mergeCell ref="F113:H113"/>
    <mergeCell ref="A98:D98"/>
    <mergeCell ref="G98:H98"/>
    <mergeCell ref="G99:H99"/>
    <mergeCell ref="A100:D100"/>
    <mergeCell ref="G100:H100"/>
    <mergeCell ref="A104:D104"/>
    <mergeCell ref="E104:H104"/>
    <mergeCell ref="A105:D105"/>
    <mergeCell ref="G105:H105"/>
    <mergeCell ref="A90:D90"/>
    <mergeCell ref="E90:H90"/>
    <mergeCell ref="A92:D92"/>
    <mergeCell ref="E92:H92"/>
    <mergeCell ref="M92:M94"/>
    <mergeCell ref="A95:D95"/>
    <mergeCell ref="E95:H95"/>
    <mergeCell ref="G96:H96"/>
    <mergeCell ref="G97:H97"/>
    <mergeCell ref="A80:D80"/>
    <mergeCell ref="E80:H80"/>
    <mergeCell ref="A82:D82"/>
    <mergeCell ref="E82:H82"/>
    <mergeCell ref="A84:D84"/>
    <mergeCell ref="E84:H84"/>
    <mergeCell ref="E86:H86"/>
    <mergeCell ref="A88:D88"/>
    <mergeCell ref="E88:H88"/>
    <mergeCell ref="M71:M72"/>
    <mergeCell ref="A72:D72"/>
    <mergeCell ref="G72:H72"/>
    <mergeCell ref="A74:D74"/>
    <mergeCell ref="E74:H74"/>
    <mergeCell ref="A76:D76"/>
    <mergeCell ref="E76:H76"/>
    <mergeCell ref="A78:D78"/>
    <mergeCell ref="E78:H78"/>
    <mergeCell ref="M74:M75"/>
    <mergeCell ref="A65:D65"/>
    <mergeCell ref="E65:H65"/>
    <mergeCell ref="I65:I66"/>
    <mergeCell ref="A66:D66"/>
    <mergeCell ref="E66:H66"/>
    <mergeCell ref="A68:D68"/>
    <mergeCell ref="E68:H68"/>
    <mergeCell ref="A71:D71"/>
    <mergeCell ref="E71:H71"/>
    <mergeCell ref="A59:D59"/>
    <mergeCell ref="E59:H59"/>
    <mergeCell ref="A60:D60"/>
    <mergeCell ref="E60:H60"/>
    <mergeCell ref="A61:D61"/>
    <mergeCell ref="G61:H61"/>
    <mergeCell ref="A62:D62"/>
    <mergeCell ref="E62:H62"/>
    <mergeCell ref="A63:D63"/>
    <mergeCell ref="E63:H63"/>
    <mergeCell ref="A50:D50"/>
    <mergeCell ref="G50:H50"/>
    <mergeCell ref="A51:D51"/>
    <mergeCell ref="G51:H51"/>
    <mergeCell ref="A52:D52"/>
    <mergeCell ref="A53:D53"/>
    <mergeCell ref="A54:D54"/>
    <mergeCell ref="A57:D57"/>
    <mergeCell ref="E57:H57"/>
    <mergeCell ref="A42:D42"/>
    <mergeCell ref="A43:D43"/>
    <mergeCell ref="E43:H43"/>
    <mergeCell ref="A44:D44"/>
    <mergeCell ref="A45:D45"/>
    <mergeCell ref="E45:H45"/>
    <mergeCell ref="A46:D46"/>
    <mergeCell ref="E47:H47"/>
    <mergeCell ref="M47:M49"/>
    <mergeCell ref="A48:D48"/>
    <mergeCell ref="G48:H48"/>
    <mergeCell ref="A49:D49"/>
    <mergeCell ref="G49:H49"/>
    <mergeCell ref="A37:D37"/>
    <mergeCell ref="E37:H37"/>
    <mergeCell ref="A38:D38"/>
    <mergeCell ref="G38:H38"/>
    <mergeCell ref="A39:D39"/>
    <mergeCell ref="A40:D40"/>
    <mergeCell ref="E40:H40"/>
    <mergeCell ref="A41:D41"/>
    <mergeCell ref="G41:H41"/>
    <mergeCell ref="A28:D28"/>
    <mergeCell ref="G28:H28"/>
    <mergeCell ref="A29:D29"/>
    <mergeCell ref="G29:H29"/>
    <mergeCell ref="G31:H31"/>
    <mergeCell ref="G32:H32"/>
    <mergeCell ref="G33:H33"/>
    <mergeCell ref="G34:H34"/>
    <mergeCell ref="A36:D36"/>
    <mergeCell ref="E36:H36"/>
    <mergeCell ref="A19:D19"/>
    <mergeCell ref="A20:D20"/>
    <mergeCell ref="E20:H20"/>
    <mergeCell ref="A21:D21"/>
    <mergeCell ref="E21:H21"/>
    <mergeCell ref="A26:D26"/>
    <mergeCell ref="E26:H26"/>
    <mergeCell ref="A27:D27"/>
    <mergeCell ref="G27:H27"/>
    <mergeCell ref="G22:H22"/>
    <mergeCell ref="G23:H23"/>
    <mergeCell ref="A25:D25"/>
    <mergeCell ref="E25:H25"/>
    <mergeCell ref="M10:M11"/>
    <mergeCell ref="A13:D13"/>
    <mergeCell ref="E13:H13"/>
    <mergeCell ref="I13:I14"/>
    <mergeCell ref="M13:M16"/>
    <mergeCell ref="A14:D14"/>
    <mergeCell ref="E14:H14"/>
    <mergeCell ref="A15:D15"/>
    <mergeCell ref="G15:H15"/>
    <mergeCell ref="A16:D16"/>
    <mergeCell ref="D8:G8"/>
    <mergeCell ref="H8:L8"/>
    <mergeCell ref="A10:D11"/>
    <mergeCell ref="E10:H11"/>
    <mergeCell ref="I10:I11"/>
    <mergeCell ref="J10:L10"/>
    <mergeCell ref="A17:D17"/>
    <mergeCell ref="E17:H17"/>
    <mergeCell ref="A18:D18"/>
    <mergeCell ref="G18:H18"/>
    <mergeCell ref="D3:G3"/>
    <mergeCell ref="H3:L3"/>
    <mergeCell ref="D4:G4"/>
    <mergeCell ref="H4:L4"/>
    <mergeCell ref="D5:G5"/>
    <mergeCell ref="H5:L5"/>
    <mergeCell ref="D6:G6"/>
    <mergeCell ref="H6:L6"/>
    <mergeCell ref="D7:G7"/>
    <mergeCell ref="H7:L7"/>
    <mergeCell ref="A176:D176"/>
    <mergeCell ref="A228:D228"/>
    <mergeCell ref="E228:H228"/>
    <mergeCell ref="F229:H229"/>
    <mergeCell ref="G230:H230"/>
    <mergeCell ref="F233:H233"/>
    <mergeCell ref="F235:H235"/>
    <mergeCell ref="A266:D266"/>
    <mergeCell ref="F155:H155"/>
    <mergeCell ref="E164:H164"/>
    <mergeCell ref="G165:H170"/>
    <mergeCell ref="E171:H171"/>
    <mergeCell ref="A156:D156"/>
    <mergeCell ref="F156:H156"/>
    <mergeCell ref="A158:D158"/>
    <mergeCell ref="E158:H158"/>
    <mergeCell ref="A160:D160"/>
    <mergeCell ref="E160:H160"/>
    <mergeCell ref="A162:D162"/>
    <mergeCell ref="E162:H162"/>
    <mergeCell ref="F172:H172"/>
    <mergeCell ref="G173:H173"/>
    <mergeCell ref="G174:H174"/>
    <mergeCell ref="E176:H176"/>
  </mergeCells>
  <phoneticPr fontId="5"/>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9" manualBreakCount="9">
    <brk id="24" max="12" man="1"/>
    <brk id="55" max="12" man="1"/>
    <brk id="81" max="12" man="1"/>
    <brk id="109" max="12" man="1"/>
    <brk id="140" max="12" man="1"/>
    <brk id="175" max="12" man="1"/>
    <brk id="200" max="12" man="1"/>
    <brk id="236" max="12" man="1"/>
    <brk id="27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6"/>
  <sheetViews>
    <sheetView view="pageBreakPreview" zoomScaleNormal="75" zoomScaleSheetLayoutView="100" workbookViewId="0">
      <selection activeCell="D24" sqref="D24"/>
    </sheetView>
  </sheetViews>
  <sheetFormatPr defaultRowHeight="16.5" customHeight="1" x14ac:dyDescent="0.2"/>
  <cols>
    <col min="1" max="1" width="4" customWidth="1"/>
    <col min="2" max="2" width="3.36328125" customWidth="1"/>
  </cols>
  <sheetData>
    <row r="1" spans="1:13" ht="16.5" customHeight="1" x14ac:dyDescent="0.2">
      <c r="A1" s="6" t="s">
        <v>889</v>
      </c>
      <c r="C1" s="79"/>
      <c r="E1" s="700"/>
      <c r="F1" s="701"/>
      <c r="G1" s="701"/>
      <c r="H1" s="701"/>
      <c r="I1" s="701"/>
      <c r="J1" s="701"/>
      <c r="K1" s="701"/>
      <c r="L1" s="701"/>
      <c r="M1" s="701"/>
    </row>
    <row r="2" spans="1:13" ht="16.5" customHeight="1" x14ac:dyDescent="0.2">
      <c r="A2" s="6"/>
      <c r="B2" s="743" t="s">
        <v>981</v>
      </c>
      <c r="C2" s="699"/>
      <c r="D2" s="699"/>
      <c r="E2" s="307"/>
      <c r="F2" s="699"/>
      <c r="G2" s="699"/>
      <c r="H2" s="699"/>
      <c r="I2" s="699"/>
      <c r="J2" s="699"/>
      <c r="K2" s="699"/>
      <c r="L2" s="699"/>
    </row>
    <row r="3" spans="1:13" ht="16.5" customHeight="1" x14ac:dyDescent="0.2">
      <c r="A3" s="6"/>
      <c r="B3" s="743" t="s">
        <v>978</v>
      </c>
      <c r="C3" s="699"/>
      <c r="D3" s="699"/>
      <c r="E3" s="307"/>
      <c r="F3" s="699"/>
      <c r="G3" s="699"/>
      <c r="H3" s="699"/>
      <c r="I3" s="699"/>
      <c r="J3" s="699"/>
      <c r="K3" s="699"/>
      <c r="L3" s="699"/>
    </row>
    <row r="4" spans="1:13" ht="16.5" customHeight="1" x14ac:dyDescent="0.2">
      <c r="A4" s="6"/>
      <c r="B4" s="743" t="s">
        <v>979</v>
      </c>
      <c r="C4" s="699"/>
      <c r="D4" s="699"/>
      <c r="E4" s="307"/>
      <c r="F4" s="699"/>
      <c r="G4" s="699"/>
      <c r="H4" s="699"/>
      <c r="I4" s="699"/>
      <c r="J4" s="699"/>
      <c r="K4" s="699"/>
      <c r="L4" s="699"/>
    </row>
    <row r="5" spans="1:13" ht="16.5" customHeight="1" x14ac:dyDescent="0.2">
      <c r="A5" s="6"/>
      <c r="B5" s="743" t="s">
        <v>980</v>
      </c>
      <c r="C5" s="699"/>
      <c r="D5" s="699"/>
      <c r="E5" s="307"/>
      <c r="F5" s="699"/>
      <c r="G5" s="699"/>
      <c r="H5" s="699"/>
      <c r="I5" s="699"/>
      <c r="J5" s="699"/>
      <c r="K5" s="699"/>
      <c r="L5" s="699"/>
    </row>
    <row r="6" spans="1:13" s="9" customFormat="1" ht="19.5" customHeight="1" x14ac:dyDescent="0.2">
      <c r="A6" s="8" t="s">
        <v>0</v>
      </c>
      <c r="B6" s="9" t="s">
        <v>28</v>
      </c>
    </row>
    <row r="7" spans="1:13" s="9" customFormat="1" ht="19.5" customHeight="1" x14ac:dyDescent="0.2">
      <c r="A7" s="8" t="s">
        <v>29</v>
      </c>
      <c r="B7" s="9" t="s">
        <v>30</v>
      </c>
    </row>
    <row r="8" spans="1:13" s="9" customFormat="1" ht="19.5" customHeight="1" x14ac:dyDescent="0.2">
      <c r="A8" s="8"/>
      <c r="B8" s="9" t="s">
        <v>31</v>
      </c>
    </row>
    <row r="9" spans="1:13" s="9" customFormat="1" ht="19.5" customHeight="1" x14ac:dyDescent="0.2">
      <c r="B9" s="9" t="s">
        <v>32</v>
      </c>
      <c r="C9" s="702"/>
      <c r="D9" s="702"/>
      <c r="E9" s="702"/>
      <c r="F9" s="702"/>
      <c r="G9" s="702"/>
      <c r="H9" s="702"/>
      <c r="I9" s="702"/>
      <c r="J9" s="702"/>
      <c r="K9" s="702"/>
      <c r="L9" s="702"/>
      <c r="M9" s="702"/>
    </row>
    <row r="10" spans="1:13" ht="16.5" customHeight="1" x14ac:dyDescent="0.2">
      <c r="A10" s="78" t="s">
        <v>122</v>
      </c>
      <c r="B10" s="79" t="s">
        <v>123</v>
      </c>
      <c r="C10" s="79"/>
      <c r="D10" s="79"/>
      <c r="E10" s="79"/>
    </row>
    <row r="12" spans="1:13" ht="16.5" customHeight="1" x14ac:dyDescent="0.2">
      <c r="A12" s="6" t="s">
        <v>986</v>
      </c>
    </row>
    <row r="13" spans="1:13" ht="16.5" customHeight="1" x14ac:dyDescent="0.2">
      <c r="B13" s="7">
        <v>1</v>
      </c>
      <c r="C13" t="s">
        <v>18</v>
      </c>
    </row>
    <row r="14" spans="1:13" ht="16.5" customHeight="1" x14ac:dyDescent="0.2">
      <c r="B14" s="7">
        <v>2</v>
      </c>
      <c r="C14" t="s">
        <v>19</v>
      </c>
    </row>
    <row r="15" spans="1:13" ht="16.5" customHeight="1" x14ac:dyDescent="0.2">
      <c r="B15" s="7">
        <v>3</v>
      </c>
      <c r="C15" t="s">
        <v>20</v>
      </c>
    </row>
    <row r="16" spans="1:13" ht="16.5" customHeight="1" x14ac:dyDescent="0.2">
      <c r="B16" s="7">
        <v>4</v>
      </c>
      <c r="C16" t="s">
        <v>21</v>
      </c>
    </row>
    <row r="17" spans="2:3" ht="16.5" customHeight="1" x14ac:dyDescent="0.2">
      <c r="B17" s="7">
        <v>5</v>
      </c>
      <c r="C17" t="s">
        <v>22</v>
      </c>
    </row>
    <row r="18" spans="2:3" ht="16.5" customHeight="1" x14ac:dyDescent="0.2">
      <c r="B18" s="7">
        <v>6</v>
      </c>
      <c r="C18" t="s">
        <v>33</v>
      </c>
    </row>
    <row r="19" spans="2:3" ht="16.5" customHeight="1" x14ac:dyDescent="0.2">
      <c r="B19" s="7">
        <v>7</v>
      </c>
      <c r="C19" t="s">
        <v>23</v>
      </c>
    </row>
    <row r="20" spans="2:3" ht="16.5" customHeight="1" x14ac:dyDescent="0.2">
      <c r="B20" s="7">
        <v>8</v>
      </c>
      <c r="C20" t="s">
        <v>24</v>
      </c>
    </row>
    <row r="21" spans="2:3" ht="16.5" customHeight="1" x14ac:dyDescent="0.2">
      <c r="B21" s="7">
        <v>9</v>
      </c>
      <c r="C21" t="s">
        <v>25</v>
      </c>
    </row>
    <row r="22" spans="2:3" ht="16.5" customHeight="1" x14ac:dyDescent="0.2">
      <c r="B22" s="7">
        <v>10</v>
      </c>
      <c r="C22" t="s">
        <v>26</v>
      </c>
    </row>
    <row r="23" spans="2:3" ht="16.5" customHeight="1" x14ac:dyDescent="0.2">
      <c r="B23" s="7">
        <v>11</v>
      </c>
      <c r="C23" t="s">
        <v>27</v>
      </c>
    </row>
    <row r="24" spans="2:3" ht="16.5" customHeight="1" x14ac:dyDescent="0.2">
      <c r="B24" s="7"/>
      <c r="C24" t="s">
        <v>995</v>
      </c>
    </row>
    <row r="25" spans="2:3" ht="16.5" customHeight="1" x14ac:dyDescent="0.2">
      <c r="B25" s="7"/>
      <c r="C25" s="79" t="s">
        <v>987</v>
      </c>
    </row>
    <row r="26" spans="2:3" ht="16.5" customHeight="1" x14ac:dyDescent="0.2">
      <c r="B26" s="7"/>
    </row>
  </sheetData>
  <phoneticPr fontId="6"/>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EF795-E41A-47C7-8D23-BECE788A4C1B}">
  <dimension ref="B1:BU80"/>
  <sheetViews>
    <sheetView showGridLines="0" view="pageBreakPreview" zoomScale="70" zoomScaleNormal="70" zoomScaleSheetLayoutView="70" workbookViewId="0">
      <selection activeCell="B1" sqref="B1"/>
    </sheetView>
  </sheetViews>
  <sheetFormatPr defaultColWidth="4.36328125" defaultRowHeight="20.25" customHeight="1" x14ac:dyDescent="0.2"/>
  <cols>
    <col min="1" max="1" width="1.6328125" style="335" customWidth="1"/>
    <col min="2" max="5" width="5.81640625" style="335" customWidth="1"/>
    <col min="6" max="6" width="16.453125" style="335" hidden="1" customWidth="1"/>
    <col min="7" max="58" width="5.6328125" style="335" customWidth="1"/>
    <col min="59" max="16384" width="4.36328125" style="335"/>
  </cols>
  <sheetData>
    <row r="1" spans="2:64" s="308" customFormat="1" ht="20.25" customHeight="1" x14ac:dyDescent="0.2">
      <c r="C1" s="310" t="s">
        <v>746</v>
      </c>
      <c r="D1" s="309"/>
      <c r="E1" s="309"/>
      <c r="F1" s="309"/>
      <c r="G1" s="309"/>
      <c r="J1" s="310"/>
      <c r="L1" s="309"/>
      <c r="M1" s="309"/>
      <c r="N1" s="309"/>
      <c r="O1" s="309"/>
      <c r="P1" s="309"/>
      <c r="Q1" s="309"/>
      <c r="R1" s="309"/>
      <c r="AM1" s="311"/>
      <c r="AN1" s="312"/>
      <c r="AO1" s="312" t="s">
        <v>548</v>
      </c>
      <c r="AP1" s="909" t="s">
        <v>549</v>
      </c>
      <c r="AQ1" s="910"/>
      <c r="AR1" s="910"/>
      <c r="AS1" s="910"/>
      <c r="AT1" s="910"/>
      <c r="AU1" s="910"/>
      <c r="AV1" s="910"/>
      <c r="AW1" s="910"/>
      <c r="AX1" s="910"/>
      <c r="AY1" s="910"/>
      <c r="AZ1" s="910"/>
      <c r="BA1" s="910"/>
      <c r="BB1" s="910"/>
      <c r="BC1" s="910"/>
      <c r="BD1" s="910"/>
      <c r="BE1" s="910"/>
      <c r="BF1" s="312" t="s">
        <v>550</v>
      </c>
    </row>
    <row r="2" spans="2:64" s="308" customFormat="1" ht="20.25" customHeight="1" x14ac:dyDescent="0.2">
      <c r="C2" s="309"/>
      <c r="D2" s="309"/>
      <c r="E2" s="309"/>
      <c r="F2" s="309"/>
      <c r="G2" s="309"/>
      <c r="J2" s="310"/>
      <c r="L2" s="309"/>
      <c r="M2" s="309"/>
      <c r="N2" s="309"/>
      <c r="O2" s="309"/>
      <c r="P2" s="309"/>
      <c r="Q2" s="309"/>
      <c r="R2" s="309"/>
      <c r="Y2" s="312" t="s">
        <v>551</v>
      </c>
      <c r="Z2" s="911">
        <v>6</v>
      </c>
      <c r="AA2" s="911"/>
      <c r="AB2" s="312" t="s">
        <v>552</v>
      </c>
      <c r="AC2" s="912">
        <f>IF(Z2=0,"",YEAR(DATE(2018+Z2,1,1)))</f>
        <v>2024</v>
      </c>
      <c r="AD2" s="912"/>
      <c r="AE2" s="313" t="s">
        <v>553</v>
      </c>
      <c r="AF2" s="313" t="s">
        <v>554</v>
      </c>
      <c r="AG2" s="911">
        <v>4</v>
      </c>
      <c r="AH2" s="911"/>
      <c r="AI2" s="313" t="s">
        <v>555</v>
      </c>
      <c r="AM2" s="311"/>
      <c r="AN2" s="312"/>
      <c r="AO2" s="312" t="s">
        <v>556</v>
      </c>
      <c r="AP2" s="911"/>
      <c r="AQ2" s="911"/>
      <c r="AR2" s="911"/>
      <c r="AS2" s="911"/>
      <c r="AT2" s="911"/>
      <c r="AU2" s="911"/>
      <c r="AV2" s="911"/>
      <c r="AW2" s="911"/>
      <c r="AX2" s="911"/>
      <c r="AY2" s="911"/>
      <c r="AZ2" s="911"/>
      <c r="BA2" s="911"/>
      <c r="BB2" s="911"/>
      <c r="BC2" s="911"/>
      <c r="BD2" s="911"/>
      <c r="BE2" s="911"/>
      <c r="BF2" s="312" t="s">
        <v>550</v>
      </c>
    </row>
    <row r="3" spans="2:64" s="313" customFormat="1" ht="20.25" customHeight="1" x14ac:dyDescent="0.2">
      <c r="G3" s="310"/>
      <c r="J3" s="310"/>
      <c r="L3" s="312"/>
      <c r="M3" s="312"/>
      <c r="N3" s="312"/>
      <c r="O3" s="312"/>
      <c r="P3" s="312"/>
      <c r="Q3" s="312"/>
      <c r="R3" s="312"/>
      <c r="Z3" s="314"/>
      <c r="AA3" s="314"/>
      <c r="AB3" s="314"/>
      <c r="AC3" s="315"/>
      <c r="AD3" s="314"/>
      <c r="BA3" s="316" t="s">
        <v>558</v>
      </c>
      <c r="BB3" s="900" t="s">
        <v>559</v>
      </c>
      <c r="BC3" s="901"/>
      <c r="BD3" s="901"/>
      <c r="BE3" s="902"/>
      <c r="BF3" s="312"/>
    </row>
    <row r="4" spans="2:64" s="313" customFormat="1" ht="19" x14ac:dyDescent="0.2">
      <c r="B4" s="744" t="s">
        <v>982</v>
      </c>
      <c r="C4" s="704"/>
      <c r="D4" s="704"/>
      <c r="E4" s="704"/>
      <c r="F4" s="704"/>
      <c r="G4" s="705"/>
      <c r="H4" s="704"/>
      <c r="I4" s="704"/>
      <c r="J4" s="705"/>
      <c r="K4" s="704"/>
      <c r="L4" s="706"/>
      <c r="M4" s="706"/>
      <c r="N4" s="706"/>
      <c r="O4" s="706"/>
      <c r="P4" s="706"/>
      <c r="Q4" s="706"/>
      <c r="R4" s="706"/>
      <c r="Z4" s="317"/>
      <c r="AA4" s="317"/>
      <c r="AG4" s="308"/>
      <c r="AH4" s="308"/>
      <c r="AI4" s="308"/>
      <c r="AJ4" s="308"/>
      <c r="AK4" s="308"/>
      <c r="AL4" s="308"/>
      <c r="AM4" s="308"/>
      <c r="AN4" s="308"/>
      <c r="AO4" s="308"/>
      <c r="AP4" s="308"/>
      <c r="AQ4" s="308"/>
      <c r="AR4" s="308"/>
      <c r="AS4" s="308"/>
      <c r="AT4" s="308"/>
      <c r="AU4" s="308"/>
      <c r="AV4" s="308"/>
      <c r="AW4" s="308"/>
      <c r="AX4" s="308"/>
      <c r="AY4" s="308"/>
      <c r="AZ4" s="308"/>
      <c r="BA4" s="316" t="s">
        <v>560</v>
      </c>
      <c r="BB4" s="900" t="s">
        <v>747</v>
      </c>
      <c r="BC4" s="901"/>
      <c r="BD4" s="901"/>
      <c r="BE4" s="902"/>
      <c r="BF4" s="318"/>
    </row>
    <row r="5" spans="2:64" s="313" customFormat="1" ht="6.75" customHeight="1" x14ac:dyDescent="0.2">
      <c r="C5" s="308"/>
      <c r="D5" s="308"/>
      <c r="E5" s="308"/>
      <c r="F5" s="308"/>
      <c r="G5" s="309"/>
      <c r="H5" s="308"/>
      <c r="I5" s="308"/>
      <c r="J5" s="309"/>
      <c r="K5" s="308"/>
      <c r="L5" s="318"/>
      <c r="M5" s="318"/>
      <c r="N5" s="318"/>
      <c r="O5" s="318"/>
      <c r="P5" s="318"/>
      <c r="Q5" s="318"/>
      <c r="R5" s="318"/>
      <c r="S5" s="308"/>
      <c r="T5" s="308"/>
      <c r="U5" s="308"/>
      <c r="V5" s="308"/>
      <c r="W5" s="308"/>
      <c r="X5" s="308"/>
      <c r="Y5" s="308"/>
      <c r="Z5" s="319"/>
      <c r="AA5" s="319"/>
      <c r="AB5" s="308"/>
      <c r="AC5" s="308"/>
      <c r="AD5" s="308"/>
      <c r="AE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18"/>
      <c r="BF5" s="318"/>
    </row>
    <row r="6" spans="2:64" s="313" customFormat="1" ht="20.25" customHeight="1" x14ac:dyDescent="0.2">
      <c r="C6" s="308"/>
      <c r="D6" s="308"/>
      <c r="E6" s="308"/>
      <c r="F6" s="308"/>
      <c r="G6" s="309"/>
      <c r="H6" s="308"/>
      <c r="I6" s="308"/>
      <c r="J6" s="309"/>
      <c r="K6" s="308"/>
      <c r="L6" s="318"/>
      <c r="M6" s="318"/>
      <c r="N6" s="318"/>
      <c r="O6" s="318"/>
      <c r="P6" s="318"/>
      <c r="Q6" s="318"/>
      <c r="R6" s="318"/>
      <c r="S6" s="308"/>
      <c r="T6" s="308"/>
      <c r="U6" s="308"/>
      <c r="V6" s="308"/>
      <c r="W6" s="308"/>
      <c r="X6" s="308"/>
      <c r="Y6" s="308"/>
      <c r="Z6" s="319"/>
      <c r="AA6" s="319"/>
      <c r="AB6" s="308"/>
      <c r="AC6" s="308"/>
      <c r="AD6" s="308"/>
      <c r="AE6" s="308"/>
      <c r="AG6" s="308"/>
      <c r="AH6" s="308"/>
      <c r="AI6" s="308"/>
      <c r="AJ6" s="308"/>
      <c r="AK6" s="308"/>
      <c r="AL6" s="308" t="s">
        <v>561</v>
      </c>
      <c r="AM6" s="308"/>
      <c r="AN6" s="308"/>
      <c r="AO6" s="308"/>
      <c r="AP6" s="308"/>
      <c r="AQ6" s="308"/>
      <c r="AR6" s="308"/>
      <c r="AS6" s="308"/>
      <c r="AT6" s="320"/>
      <c r="AU6" s="320"/>
      <c r="AV6" s="321"/>
      <c r="AW6" s="308"/>
      <c r="AX6" s="903"/>
      <c r="AY6" s="904"/>
      <c r="AZ6" s="321" t="s">
        <v>562</v>
      </c>
      <c r="BA6" s="308"/>
      <c r="BB6" s="903"/>
      <c r="BC6" s="904"/>
      <c r="BD6" s="321" t="s">
        <v>563</v>
      </c>
      <c r="BE6" s="308"/>
      <c r="BF6" s="318"/>
    </row>
    <row r="7" spans="2:64" s="313" customFormat="1" ht="6.75" customHeight="1" x14ac:dyDescent="0.2">
      <c r="C7" s="308"/>
      <c r="D7" s="308"/>
      <c r="E7" s="308"/>
      <c r="F7" s="308"/>
      <c r="G7" s="309"/>
      <c r="H7" s="308"/>
      <c r="I7" s="308"/>
      <c r="J7" s="309"/>
      <c r="K7" s="308"/>
      <c r="L7" s="318"/>
      <c r="M7" s="318"/>
      <c r="N7" s="318"/>
      <c r="O7" s="318"/>
      <c r="P7" s="318"/>
      <c r="Q7" s="318"/>
      <c r="R7" s="318"/>
      <c r="S7" s="308"/>
      <c r="T7" s="308"/>
      <c r="U7" s="308"/>
      <c r="V7" s="308"/>
      <c r="W7" s="308"/>
      <c r="X7" s="308"/>
      <c r="Y7" s="308"/>
      <c r="Z7" s="319"/>
      <c r="AA7" s="319"/>
      <c r="AB7" s="308"/>
      <c r="AC7" s="308"/>
      <c r="AD7" s="308"/>
      <c r="AE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18"/>
      <c r="BF7" s="318"/>
    </row>
    <row r="8" spans="2:64" s="313" customFormat="1" ht="20.25" customHeight="1" x14ac:dyDescent="0.2">
      <c r="B8" s="322"/>
      <c r="C8" s="322"/>
      <c r="D8" s="322"/>
      <c r="E8" s="322"/>
      <c r="F8" s="322"/>
      <c r="G8" s="323"/>
      <c r="H8" s="323"/>
      <c r="I8" s="323"/>
      <c r="J8" s="322"/>
      <c r="K8" s="322"/>
      <c r="L8" s="323"/>
      <c r="M8" s="323"/>
      <c r="N8" s="323"/>
      <c r="O8" s="322"/>
      <c r="P8" s="323"/>
      <c r="Q8" s="323"/>
      <c r="R8" s="323"/>
      <c r="S8" s="324"/>
      <c r="T8" s="325"/>
      <c r="U8" s="325"/>
      <c r="V8" s="326"/>
      <c r="Z8" s="319"/>
      <c r="AA8" s="327"/>
      <c r="AB8" s="309"/>
      <c r="AC8" s="319"/>
      <c r="AD8" s="319"/>
      <c r="AE8" s="319"/>
      <c r="AF8" s="317"/>
      <c r="AG8" s="328"/>
      <c r="AH8" s="328"/>
      <c r="AI8" s="328"/>
      <c r="AJ8" s="308"/>
      <c r="AK8" s="318"/>
      <c r="AL8" s="327"/>
      <c r="AM8" s="327"/>
      <c r="AN8" s="309"/>
      <c r="AO8" s="320"/>
      <c r="AP8" s="320"/>
      <c r="AQ8" s="320"/>
      <c r="AR8" s="329"/>
      <c r="AS8" s="329"/>
      <c r="AT8" s="308"/>
      <c r="AU8" s="421"/>
      <c r="AV8" s="421"/>
      <c r="AW8" s="322"/>
      <c r="AX8" s="308"/>
      <c r="AY8" s="308" t="s">
        <v>564</v>
      </c>
      <c r="AZ8" s="308"/>
      <c r="BA8" s="308"/>
      <c r="BB8" s="905">
        <f>DAY(EOMONTH(DATE(AC2,AG2,1),0))</f>
        <v>30</v>
      </c>
      <c r="BC8" s="906"/>
      <c r="BD8" s="308" t="s">
        <v>565</v>
      </c>
      <c r="BE8" s="308"/>
      <c r="BF8" s="308"/>
      <c r="BJ8" s="312"/>
      <c r="BK8" s="312"/>
      <c r="BL8" s="312"/>
    </row>
    <row r="9" spans="2:64" s="313" customFormat="1" ht="6" customHeight="1" x14ac:dyDescent="0.2">
      <c r="B9" s="320"/>
      <c r="C9" s="320"/>
      <c r="D9" s="320"/>
      <c r="E9" s="320"/>
      <c r="F9" s="320"/>
      <c r="G9" s="322"/>
      <c r="H9" s="323"/>
      <c r="I9" s="320"/>
      <c r="J9" s="320"/>
      <c r="K9" s="320"/>
      <c r="L9" s="322"/>
      <c r="M9" s="323"/>
      <c r="N9" s="320"/>
      <c r="O9" s="320"/>
      <c r="P9" s="322"/>
      <c r="Q9" s="320"/>
      <c r="R9" s="320"/>
      <c r="S9" s="320"/>
      <c r="T9" s="320"/>
      <c r="U9" s="320"/>
      <c r="V9" s="320"/>
      <c r="Z9" s="308"/>
      <c r="AA9" s="308"/>
      <c r="AB9" s="308"/>
      <c r="AC9" s="308"/>
      <c r="AD9" s="308"/>
      <c r="AE9" s="308"/>
      <c r="AG9" s="319"/>
      <c r="AH9" s="308"/>
      <c r="AI9" s="308"/>
      <c r="AJ9" s="328"/>
      <c r="AK9" s="308"/>
      <c r="AL9" s="308"/>
      <c r="AM9" s="308"/>
      <c r="AN9" s="308"/>
      <c r="AO9" s="308"/>
      <c r="AP9" s="308"/>
      <c r="AQ9" s="319"/>
      <c r="AR9" s="319"/>
      <c r="AS9" s="319"/>
      <c r="AT9" s="308"/>
      <c r="AU9" s="308"/>
      <c r="AV9" s="308"/>
      <c r="AW9" s="308"/>
      <c r="AX9" s="308"/>
      <c r="AY9" s="308"/>
      <c r="AZ9" s="308"/>
      <c r="BA9" s="308"/>
      <c r="BB9" s="308"/>
      <c r="BC9" s="308"/>
      <c r="BD9" s="308"/>
      <c r="BE9" s="308"/>
      <c r="BF9" s="308"/>
      <c r="BJ9" s="312"/>
      <c r="BK9" s="312"/>
      <c r="BL9" s="312"/>
    </row>
    <row r="10" spans="2:64" s="313" customFormat="1" ht="19" x14ac:dyDescent="0.25">
      <c r="B10" s="322"/>
      <c r="C10" s="322"/>
      <c r="D10" s="322"/>
      <c r="E10" s="322"/>
      <c r="F10" s="322"/>
      <c r="G10" s="323"/>
      <c r="H10" s="323"/>
      <c r="I10" s="323"/>
      <c r="J10" s="322"/>
      <c r="K10" s="322"/>
      <c r="L10" s="323"/>
      <c r="M10" s="323"/>
      <c r="N10" s="323"/>
      <c r="O10" s="322"/>
      <c r="P10" s="323"/>
      <c r="Q10" s="323"/>
      <c r="R10" s="323"/>
      <c r="S10" s="324"/>
      <c r="T10" s="325"/>
      <c r="U10" s="325"/>
      <c r="V10" s="326"/>
      <c r="Z10" s="319"/>
      <c r="AA10" s="327"/>
      <c r="AB10" s="309"/>
      <c r="AC10" s="319"/>
      <c r="AD10" s="319"/>
      <c r="AE10" s="319"/>
      <c r="AG10" s="328"/>
      <c r="AH10" s="328"/>
      <c r="AI10" s="328"/>
      <c r="AJ10" s="308"/>
      <c r="AK10" s="318"/>
      <c r="AL10" s="327"/>
      <c r="AM10" s="308"/>
      <c r="AN10" s="308"/>
      <c r="AO10" s="330"/>
      <c r="AP10" s="330"/>
      <c r="AQ10" s="330"/>
      <c r="AR10" s="321"/>
      <c r="AS10" s="319"/>
      <c r="AT10" s="319"/>
      <c r="AU10" s="319"/>
      <c r="AV10" s="308"/>
      <c r="AW10" s="308"/>
      <c r="AX10" s="331"/>
      <c r="AY10" s="331"/>
      <c r="AZ10" s="318" t="s">
        <v>566</v>
      </c>
      <c r="BA10" s="308"/>
      <c r="BB10" s="903">
        <v>1</v>
      </c>
      <c r="BC10" s="907"/>
      <c r="BD10" s="904"/>
      <c r="BE10" s="332" t="s">
        <v>567</v>
      </c>
      <c r="BF10" s="308"/>
      <c r="BJ10" s="312"/>
      <c r="BK10" s="312"/>
      <c r="BL10" s="312"/>
    </row>
    <row r="11" spans="2:64" s="313" customFormat="1" ht="6" customHeight="1" x14ac:dyDescent="0.25">
      <c r="B11" s="320"/>
      <c r="C11" s="320"/>
      <c r="D11" s="320"/>
      <c r="E11" s="320"/>
      <c r="F11" s="314"/>
      <c r="G11" s="320"/>
      <c r="H11" s="320"/>
      <c r="I11" s="320"/>
      <c r="J11" s="320"/>
      <c r="K11" s="322"/>
      <c r="L11" s="323"/>
      <c r="M11" s="320"/>
      <c r="N11" s="320"/>
      <c r="O11" s="322"/>
      <c r="P11" s="320"/>
      <c r="Q11" s="320"/>
      <c r="R11" s="320"/>
      <c r="S11" s="320"/>
      <c r="T11" s="320"/>
      <c r="U11" s="320"/>
      <c r="V11" s="314"/>
      <c r="Z11" s="308"/>
      <c r="AA11" s="308"/>
      <c r="AB11" s="308"/>
      <c r="AC11" s="308"/>
      <c r="AD11" s="308"/>
      <c r="AE11" s="308"/>
      <c r="AG11" s="319"/>
      <c r="AH11" s="328"/>
      <c r="AI11" s="308"/>
      <c r="AJ11" s="328"/>
      <c r="AK11" s="308"/>
      <c r="AL11" s="308"/>
      <c r="AM11" s="308"/>
      <c r="AN11" s="308"/>
      <c r="AO11" s="320"/>
      <c r="AP11" s="320"/>
      <c r="AQ11" s="322"/>
      <c r="AR11" s="333"/>
      <c r="AS11" s="319"/>
      <c r="AT11" s="319"/>
      <c r="AU11" s="319"/>
      <c r="AV11" s="308"/>
      <c r="AW11" s="308"/>
      <c r="AX11" s="331"/>
      <c r="AY11" s="331"/>
      <c r="AZ11" s="308"/>
      <c r="BA11" s="308"/>
      <c r="BB11" s="319"/>
      <c r="BC11" s="319"/>
      <c r="BD11" s="319"/>
      <c r="BE11" s="332"/>
      <c r="BF11" s="308"/>
      <c r="BJ11" s="312"/>
      <c r="BK11" s="312"/>
      <c r="BL11" s="312"/>
    </row>
    <row r="12" spans="2:64" s="313" customFormat="1" ht="20.25" customHeight="1" x14ac:dyDescent="0.25">
      <c r="B12" s="334"/>
      <c r="C12" s="334"/>
      <c r="D12" s="334"/>
      <c r="E12" s="334"/>
      <c r="F12" s="334"/>
      <c r="G12" s="334"/>
      <c r="H12" s="334"/>
      <c r="I12" s="334"/>
      <c r="J12" s="334"/>
      <c r="K12" s="334"/>
      <c r="L12" s="334"/>
      <c r="M12" s="334"/>
      <c r="N12" s="334"/>
      <c r="O12" s="334"/>
      <c r="P12" s="334"/>
      <c r="Q12" s="334"/>
      <c r="R12" s="334"/>
      <c r="S12" s="334"/>
      <c r="T12" s="334"/>
      <c r="U12" s="334"/>
      <c r="V12" s="334"/>
      <c r="Z12" s="322"/>
      <c r="AA12" s="335"/>
      <c r="AB12" s="335"/>
      <c r="AC12" s="322"/>
      <c r="AD12" s="319"/>
      <c r="AE12" s="319"/>
      <c r="AF12" s="317"/>
      <c r="AG12" s="309"/>
      <c r="AH12" s="328"/>
      <c r="AI12" s="308"/>
      <c r="AJ12" s="328"/>
      <c r="AK12" s="308"/>
      <c r="AL12" s="308"/>
      <c r="AM12" s="308"/>
      <c r="AN12" s="308"/>
      <c r="AO12" s="908"/>
      <c r="AP12" s="908"/>
      <c r="AQ12" s="908"/>
      <c r="AR12" s="321"/>
      <c r="AS12" s="319"/>
      <c r="AT12" s="319"/>
      <c r="AU12" s="319"/>
      <c r="AV12" s="308"/>
      <c r="AW12" s="308"/>
      <c r="AX12" s="331"/>
      <c r="AY12" s="331"/>
      <c r="AZ12" s="308"/>
      <c r="BA12" s="308"/>
      <c r="BB12" s="903">
        <v>1</v>
      </c>
      <c r="BC12" s="907"/>
      <c r="BD12" s="904"/>
      <c r="BE12" s="336" t="s">
        <v>568</v>
      </c>
      <c r="BF12" s="308"/>
      <c r="BJ12" s="312"/>
      <c r="BK12" s="312"/>
      <c r="BL12" s="312"/>
    </row>
    <row r="13" spans="2:64" s="313" customFormat="1" ht="6.75" customHeight="1" x14ac:dyDescent="0.25">
      <c r="B13" s="334"/>
      <c r="C13" s="334"/>
      <c r="D13" s="334"/>
      <c r="E13" s="334"/>
      <c r="F13" s="334"/>
      <c r="G13" s="334"/>
      <c r="H13" s="334"/>
      <c r="I13" s="334"/>
      <c r="J13" s="334"/>
      <c r="K13" s="334"/>
      <c r="L13" s="334"/>
      <c r="M13" s="334"/>
      <c r="N13" s="334"/>
      <c r="O13" s="334"/>
      <c r="P13" s="334"/>
      <c r="Q13" s="334"/>
      <c r="R13" s="334"/>
      <c r="S13" s="334"/>
      <c r="T13" s="334"/>
      <c r="U13" s="334"/>
      <c r="V13" s="334"/>
      <c r="Z13" s="323"/>
      <c r="AA13" s="337"/>
      <c r="AB13" s="337"/>
      <c r="AC13" s="323"/>
      <c r="AD13" s="328"/>
      <c r="AE13" s="328"/>
      <c r="AG13" s="308"/>
      <c r="AH13" s="308"/>
      <c r="AI13" s="308"/>
      <c r="AJ13" s="308"/>
      <c r="AK13" s="308"/>
      <c r="AL13" s="308"/>
      <c r="AM13" s="308"/>
      <c r="AN13" s="308"/>
      <c r="AO13" s="320"/>
      <c r="AP13" s="320"/>
      <c r="AQ13" s="320"/>
      <c r="AR13" s="308"/>
      <c r="AS13" s="319"/>
      <c r="AT13" s="319"/>
      <c r="AU13" s="319"/>
      <c r="AV13" s="308"/>
      <c r="AW13" s="308"/>
      <c r="AX13" s="331"/>
      <c r="AY13" s="331"/>
      <c r="AZ13" s="308"/>
      <c r="BA13" s="308"/>
      <c r="BB13" s="319"/>
      <c r="BC13" s="319"/>
      <c r="BD13" s="319"/>
      <c r="BE13" s="332"/>
      <c r="BF13" s="308"/>
      <c r="BJ13" s="312"/>
      <c r="BK13" s="312"/>
      <c r="BL13" s="312"/>
    </row>
    <row r="14" spans="2:64" s="313" customFormat="1" ht="19" x14ac:dyDescent="0.2">
      <c r="B14" s="334"/>
      <c r="C14" s="334"/>
      <c r="D14" s="334"/>
      <c r="E14" s="334"/>
      <c r="F14" s="334"/>
      <c r="G14" s="334"/>
      <c r="H14" s="334"/>
      <c r="I14" s="334"/>
      <c r="J14" s="334"/>
      <c r="K14" s="334"/>
      <c r="L14" s="334"/>
      <c r="M14" s="334"/>
      <c r="N14" s="334"/>
      <c r="O14" s="334"/>
      <c r="P14" s="334"/>
      <c r="Q14" s="334"/>
      <c r="R14" s="334"/>
      <c r="S14" s="334"/>
      <c r="T14" s="334"/>
      <c r="U14" s="334"/>
      <c r="V14" s="334"/>
      <c r="Z14" s="322"/>
      <c r="AA14" s="335"/>
      <c r="AB14" s="335"/>
      <c r="AC14" s="322"/>
      <c r="AD14" s="319"/>
      <c r="AE14" s="319"/>
      <c r="AG14" s="308"/>
      <c r="AH14" s="308"/>
      <c r="AI14" s="308"/>
      <c r="AJ14" s="308"/>
      <c r="AK14" s="308"/>
      <c r="AL14" s="308"/>
      <c r="AM14" s="308"/>
      <c r="AN14" s="308"/>
      <c r="AO14" s="320"/>
      <c r="AP14" s="320"/>
      <c r="AQ14" s="320"/>
      <c r="AR14" s="308"/>
      <c r="AS14" s="319"/>
      <c r="AT14" s="318" t="s">
        <v>569</v>
      </c>
      <c r="AU14" s="913"/>
      <c r="AV14" s="914"/>
      <c r="AW14" s="915"/>
      <c r="AX14" s="319" t="s">
        <v>570</v>
      </c>
      <c r="AY14" s="913"/>
      <c r="AZ14" s="914"/>
      <c r="BA14" s="915"/>
      <c r="BB14" s="318" t="s">
        <v>571</v>
      </c>
      <c r="BC14" s="916">
        <f>(AY14-AU14)*24</f>
        <v>0</v>
      </c>
      <c r="BD14" s="917"/>
      <c r="BE14" s="309" t="s">
        <v>572</v>
      </c>
      <c r="BF14" s="319"/>
      <c r="BJ14" s="312"/>
      <c r="BK14" s="312"/>
      <c r="BL14" s="312"/>
    </row>
    <row r="15" spans="2:64" s="313" customFormat="1" ht="6.75" customHeight="1" x14ac:dyDescent="0.2">
      <c r="C15" s="329"/>
      <c r="D15" s="329"/>
      <c r="E15" s="329"/>
      <c r="F15" s="329"/>
      <c r="G15" s="308"/>
      <c r="H15" s="308"/>
      <c r="I15" s="318"/>
      <c r="J15" s="319"/>
      <c r="K15" s="328"/>
      <c r="L15" s="308"/>
      <c r="M15" s="308"/>
      <c r="N15" s="319"/>
      <c r="O15" s="308"/>
      <c r="P15" s="308"/>
      <c r="Q15" s="328"/>
      <c r="R15" s="308"/>
      <c r="S15" s="308"/>
      <c r="T15" s="308"/>
      <c r="U15" s="308"/>
      <c r="V15" s="308"/>
      <c r="W15" s="318"/>
      <c r="X15" s="319"/>
      <c r="Y15" s="319"/>
      <c r="Z15" s="309"/>
      <c r="AA15" s="319"/>
      <c r="AB15" s="318"/>
      <c r="AC15" s="319"/>
      <c r="AD15" s="328"/>
      <c r="AE15" s="308"/>
      <c r="AG15" s="317"/>
      <c r="AH15" s="338"/>
      <c r="AJ15" s="338"/>
      <c r="AQ15" s="317"/>
      <c r="AR15" s="317"/>
      <c r="AS15" s="317"/>
      <c r="AT15" s="317"/>
      <c r="AU15" s="317"/>
      <c r="AX15" s="339"/>
      <c r="AY15" s="339"/>
      <c r="BB15" s="317"/>
      <c r="BC15" s="317"/>
      <c r="BD15" s="317"/>
      <c r="BE15" s="340"/>
      <c r="BJ15" s="312"/>
      <c r="BK15" s="312"/>
      <c r="BL15" s="312"/>
    </row>
    <row r="16" spans="2:64" ht="8.4" customHeight="1" thickBot="1" x14ac:dyDescent="0.25">
      <c r="C16" s="337"/>
      <c r="D16" s="337"/>
      <c r="E16" s="337"/>
      <c r="F16" s="337"/>
      <c r="G16" s="337"/>
      <c r="X16" s="337"/>
      <c r="AN16" s="337"/>
      <c r="BE16" s="341"/>
      <c r="BF16" s="341"/>
      <c r="BG16" s="341"/>
    </row>
    <row r="17" spans="2:58" ht="20.25" customHeight="1" x14ac:dyDescent="0.2">
      <c r="B17" s="918" t="s">
        <v>573</v>
      </c>
      <c r="C17" s="921" t="s">
        <v>574</v>
      </c>
      <c r="D17" s="922"/>
      <c r="E17" s="923"/>
      <c r="F17" s="342"/>
      <c r="G17" s="930" t="s">
        <v>575</v>
      </c>
      <c r="H17" s="933" t="s">
        <v>576</v>
      </c>
      <c r="I17" s="922"/>
      <c r="J17" s="922"/>
      <c r="K17" s="923"/>
      <c r="L17" s="933" t="s">
        <v>577</v>
      </c>
      <c r="M17" s="922"/>
      <c r="N17" s="922"/>
      <c r="O17" s="936"/>
      <c r="P17" s="939"/>
      <c r="Q17" s="940"/>
      <c r="R17" s="941"/>
      <c r="S17" s="948" t="s">
        <v>578</v>
      </c>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50"/>
      <c r="AX17" s="979" t="str">
        <f>IF(BB3="４週","(11) 1～4週目の勤務時間数合計","(11) 1か月の勤務時間数   合計")</f>
        <v>(11) 1～4週目の勤務時間数合計</v>
      </c>
      <c r="AY17" s="980"/>
      <c r="AZ17" s="985" t="s">
        <v>579</v>
      </c>
      <c r="BA17" s="986"/>
      <c r="BB17" s="991" t="s">
        <v>580</v>
      </c>
      <c r="BC17" s="992"/>
      <c r="BD17" s="992"/>
      <c r="BE17" s="992"/>
      <c r="BF17" s="993"/>
    </row>
    <row r="18" spans="2:58" ht="20.25" customHeight="1" x14ac:dyDescent="0.2">
      <c r="B18" s="919"/>
      <c r="C18" s="924"/>
      <c r="D18" s="925"/>
      <c r="E18" s="926"/>
      <c r="F18" s="343"/>
      <c r="G18" s="931"/>
      <c r="H18" s="934"/>
      <c r="I18" s="925"/>
      <c r="J18" s="925"/>
      <c r="K18" s="926"/>
      <c r="L18" s="934"/>
      <c r="M18" s="925"/>
      <c r="N18" s="925"/>
      <c r="O18" s="937"/>
      <c r="P18" s="942"/>
      <c r="Q18" s="943"/>
      <c r="R18" s="944"/>
      <c r="S18" s="1000" t="s">
        <v>581</v>
      </c>
      <c r="T18" s="1001"/>
      <c r="U18" s="1001"/>
      <c r="V18" s="1001"/>
      <c r="W18" s="1001"/>
      <c r="X18" s="1001"/>
      <c r="Y18" s="1002"/>
      <c r="Z18" s="1000" t="s">
        <v>582</v>
      </c>
      <c r="AA18" s="1001"/>
      <c r="AB18" s="1001"/>
      <c r="AC18" s="1001"/>
      <c r="AD18" s="1001"/>
      <c r="AE18" s="1001"/>
      <c r="AF18" s="1002"/>
      <c r="AG18" s="1000" t="s">
        <v>583</v>
      </c>
      <c r="AH18" s="1001"/>
      <c r="AI18" s="1001"/>
      <c r="AJ18" s="1001"/>
      <c r="AK18" s="1001"/>
      <c r="AL18" s="1001"/>
      <c r="AM18" s="1002"/>
      <c r="AN18" s="1000" t="s">
        <v>584</v>
      </c>
      <c r="AO18" s="1001"/>
      <c r="AP18" s="1001"/>
      <c r="AQ18" s="1001"/>
      <c r="AR18" s="1001"/>
      <c r="AS18" s="1001"/>
      <c r="AT18" s="1002"/>
      <c r="AU18" s="1003" t="s">
        <v>585</v>
      </c>
      <c r="AV18" s="1004"/>
      <c r="AW18" s="1005"/>
      <c r="AX18" s="981"/>
      <c r="AY18" s="982"/>
      <c r="AZ18" s="987"/>
      <c r="BA18" s="988"/>
      <c r="BB18" s="994"/>
      <c r="BC18" s="995"/>
      <c r="BD18" s="995"/>
      <c r="BE18" s="995"/>
      <c r="BF18" s="996"/>
    </row>
    <row r="19" spans="2:58" ht="20.25" customHeight="1" x14ac:dyDescent="0.2">
      <c r="B19" s="919"/>
      <c r="C19" s="924"/>
      <c r="D19" s="925"/>
      <c r="E19" s="926"/>
      <c r="F19" s="343"/>
      <c r="G19" s="931"/>
      <c r="H19" s="934"/>
      <c r="I19" s="925"/>
      <c r="J19" s="925"/>
      <c r="K19" s="926"/>
      <c r="L19" s="934"/>
      <c r="M19" s="925"/>
      <c r="N19" s="925"/>
      <c r="O19" s="937"/>
      <c r="P19" s="942"/>
      <c r="Q19" s="943"/>
      <c r="R19" s="944"/>
      <c r="S19" s="344">
        <v>1</v>
      </c>
      <c r="T19" s="345">
        <v>2</v>
      </c>
      <c r="U19" s="345">
        <v>3</v>
      </c>
      <c r="V19" s="345">
        <v>4</v>
      </c>
      <c r="W19" s="345">
        <v>5</v>
      </c>
      <c r="X19" s="345">
        <v>6</v>
      </c>
      <c r="Y19" s="346">
        <v>7</v>
      </c>
      <c r="Z19" s="344">
        <v>8</v>
      </c>
      <c r="AA19" s="345">
        <v>9</v>
      </c>
      <c r="AB19" s="345">
        <v>10</v>
      </c>
      <c r="AC19" s="345">
        <v>11</v>
      </c>
      <c r="AD19" s="345">
        <v>12</v>
      </c>
      <c r="AE19" s="345">
        <v>13</v>
      </c>
      <c r="AF19" s="346">
        <v>14</v>
      </c>
      <c r="AG19" s="347">
        <v>15</v>
      </c>
      <c r="AH19" s="345">
        <v>16</v>
      </c>
      <c r="AI19" s="345">
        <v>17</v>
      </c>
      <c r="AJ19" s="345">
        <v>18</v>
      </c>
      <c r="AK19" s="345">
        <v>19</v>
      </c>
      <c r="AL19" s="345">
        <v>20</v>
      </c>
      <c r="AM19" s="346">
        <v>21</v>
      </c>
      <c r="AN19" s="344">
        <v>22</v>
      </c>
      <c r="AO19" s="345">
        <v>23</v>
      </c>
      <c r="AP19" s="345">
        <v>24</v>
      </c>
      <c r="AQ19" s="345">
        <v>25</v>
      </c>
      <c r="AR19" s="345">
        <v>26</v>
      </c>
      <c r="AS19" s="345">
        <v>27</v>
      </c>
      <c r="AT19" s="346">
        <v>28</v>
      </c>
      <c r="AU19" s="344" t="str">
        <f>IF($BB$3="暦月",IF(DAY(DATE($AC$2,$AG$2,29))=29,29,""),"")</f>
        <v/>
      </c>
      <c r="AV19" s="345" t="str">
        <f>IF($BB$3="暦月",IF(DAY(DATE($AC$2,$AG$2,30))=30,30,""),"")</f>
        <v/>
      </c>
      <c r="AW19" s="346" t="str">
        <f>IF($BB$3="暦月",IF(DAY(DATE($AC$2,$AG$2,31))=31,31,""),"")</f>
        <v/>
      </c>
      <c r="AX19" s="981"/>
      <c r="AY19" s="982"/>
      <c r="AZ19" s="987"/>
      <c r="BA19" s="988"/>
      <c r="BB19" s="994"/>
      <c r="BC19" s="995"/>
      <c r="BD19" s="995"/>
      <c r="BE19" s="995"/>
      <c r="BF19" s="996"/>
    </row>
    <row r="20" spans="2:58" ht="20.25" hidden="1" customHeight="1" x14ac:dyDescent="0.2">
      <c r="B20" s="919"/>
      <c r="C20" s="924"/>
      <c r="D20" s="925"/>
      <c r="E20" s="926"/>
      <c r="F20" s="343"/>
      <c r="G20" s="931"/>
      <c r="H20" s="934"/>
      <c r="I20" s="925"/>
      <c r="J20" s="925"/>
      <c r="K20" s="926"/>
      <c r="L20" s="934"/>
      <c r="M20" s="925"/>
      <c r="N20" s="925"/>
      <c r="O20" s="937"/>
      <c r="P20" s="942"/>
      <c r="Q20" s="943"/>
      <c r="R20" s="944"/>
      <c r="S20" s="344">
        <f>WEEKDAY(DATE($AC$2,$AG$2,1))</f>
        <v>2</v>
      </c>
      <c r="T20" s="345">
        <f>WEEKDAY(DATE($AC$2,$AG$2,2))</f>
        <v>3</v>
      </c>
      <c r="U20" s="345">
        <f>WEEKDAY(DATE($AC$2,$AG$2,3))</f>
        <v>4</v>
      </c>
      <c r="V20" s="345">
        <f>WEEKDAY(DATE($AC$2,$AG$2,4))</f>
        <v>5</v>
      </c>
      <c r="W20" s="345">
        <f>WEEKDAY(DATE($AC$2,$AG$2,5))</f>
        <v>6</v>
      </c>
      <c r="X20" s="345">
        <f>WEEKDAY(DATE($AC$2,$AG$2,6))</f>
        <v>7</v>
      </c>
      <c r="Y20" s="346">
        <f>WEEKDAY(DATE($AC$2,$AG$2,7))</f>
        <v>1</v>
      </c>
      <c r="Z20" s="344">
        <f>WEEKDAY(DATE($AC$2,$AG$2,8))</f>
        <v>2</v>
      </c>
      <c r="AA20" s="345">
        <f>WEEKDAY(DATE($AC$2,$AG$2,9))</f>
        <v>3</v>
      </c>
      <c r="AB20" s="345">
        <f>WEEKDAY(DATE($AC$2,$AG$2,10))</f>
        <v>4</v>
      </c>
      <c r="AC20" s="345">
        <f>WEEKDAY(DATE($AC$2,$AG$2,11))</f>
        <v>5</v>
      </c>
      <c r="AD20" s="345">
        <f>WEEKDAY(DATE($AC$2,$AG$2,12))</f>
        <v>6</v>
      </c>
      <c r="AE20" s="345">
        <f>WEEKDAY(DATE($AC$2,$AG$2,13))</f>
        <v>7</v>
      </c>
      <c r="AF20" s="346">
        <f>WEEKDAY(DATE($AC$2,$AG$2,14))</f>
        <v>1</v>
      </c>
      <c r="AG20" s="344">
        <f>WEEKDAY(DATE($AC$2,$AG$2,15))</f>
        <v>2</v>
      </c>
      <c r="AH20" s="345">
        <f>WEEKDAY(DATE($AC$2,$AG$2,16))</f>
        <v>3</v>
      </c>
      <c r="AI20" s="345">
        <f>WEEKDAY(DATE($AC$2,$AG$2,17))</f>
        <v>4</v>
      </c>
      <c r="AJ20" s="345">
        <f>WEEKDAY(DATE($AC$2,$AG$2,18))</f>
        <v>5</v>
      </c>
      <c r="AK20" s="345">
        <f>WEEKDAY(DATE($AC$2,$AG$2,19))</f>
        <v>6</v>
      </c>
      <c r="AL20" s="345">
        <f>WEEKDAY(DATE($AC$2,$AG$2,20))</f>
        <v>7</v>
      </c>
      <c r="AM20" s="346">
        <f>WEEKDAY(DATE($AC$2,$AG$2,21))</f>
        <v>1</v>
      </c>
      <c r="AN20" s="344">
        <f>WEEKDAY(DATE($AC$2,$AG$2,22))</f>
        <v>2</v>
      </c>
      <c r="AO20" s="345">
        <f>WEEKDAY(DATE($AC$2,$AG$2,23))</f>
        <v>3</v>
      </c>
      <c r="AP20" s="345">
        <f>WEEKDAY(DATE($AC$2,$AG$2,24))</f>
        <v>4</v>
      </c>
      <c r="AQ20" s="345">
        <f>WEEKDAY(DATE($AC$2,$AG$2,25))</f>
        <v>5</v>
      </c>
      <c r="AR20" s="345">
        <f>WEEKDAY(DATE($AC$2,$AG$2,26))</f>
        <v>6</v>
      </c>
      <c r="AS20" s="345">
        <f>WEEKDAY(DATE($AC$2,$AG$2,27))</f>
        <v>7</v>
      </c>
      <c r="AT20" s="346">
        <f>WEEKDAY(DATE($AC$2,$AG$2,28))</f>
        <v>1</v>
      </c>
      <c r="AU20" s="344">
        <f>IF(AU19=29,WEEKDAY(DATE($AC$2,$AG$2,29)),0)</f>
        <v>0</v>
      </c>
      <c r="AV20" s="345">
        <f>IF(AV19=30,WEEKDAY(DATE($AC$2,$AG$2,30)),0)</f>
        <v>0</v>
      </c>
      <c r="AW20" s="346">
        <f>IF(AW19=31,WEEKDAY(DATE($AC$2,$AG$2,31)),0)</f>
        <v>0</v>
      </c>
      <c r="AX20" s="981"/>
      <c r="AY20" s="982"/>
      <c r="AZ20" s="987"/>
      <c r="BA20" s="988"/>
      <c r="BB20" s="994"/>
      <c r="BC20" s="995"/>
      <c r="BD20" s="995"/>
      <c r="BE20" s="995"/>
      <c r="BF20" s="996"/>
    </row>
    <row r="21" spans="2:58" ht="22.5" customHeight="1" thickBot="1" x14ac:dyDescent="0.25">
      <c r="B21" s="920"/>
      <c r="C21" s="927"/>
      <c r="D21" s="928"/>
      <c r="E21" s="929"/>
      <c r="F21" s="348"/>
      <c r="G21" s="932"/>
      <c r="H21" s="935"/>
      <c r="I21" s="928"/>
      <c r="J21" s="928"/>
      <c r="K21" s="929"/>
      <c r="L21" s="935"/>
      <c r="M21" s="928"/>
      <c r="N21" s="928"/>
      <c r="O21" s="938"/>
      <c r="P21" s="945"/>
      <c r="Q21" s="946"/>
      <c r="R21" s="947"/>
      <c r="S21" s="349" t="str">
        <f>IF(S20=1,"日",IF(S20=2,"月",IF(S20=3,"火",IF(S20=4,"水",IF(S20=5,"木",IF(S20=6,"金","土"))))))</f>
        <v>月</v>
      </c>
      <c r="T21" s="350" t="str">
        <f t="shared" ref="T21:AT21" si="0">IF(T20=1,"日",IF(T20=2,"月",IF(T20=3,"火",IF(T20=4,"水",IF(T20=5,"木",IF(T20=6,"金","土"))))))</f>
        <v>火</v>
      </c>
      <c r="U21" s="350" t="str">
        <f t="shared" si="0"/>
        <v>水</v>
      </c>
      <c r="V21" s="350" t="str">
        <f t="shared" si="0"/>
        <v>木</v>
      </c>
      <c r="W21" s="350" t="str">
        <f t="shared" si="0"/>
        <v>金</v>
      </c>
      <c r="X21" s="350" t="str">
        <f t="shared" si="0"/>
        <v>土</v>
      </c>
      <c r="Y21" s="351" t="str">
        <f t="shared" si="0"/>
        <v>日</v>
      </c>
      <c r="Z21" s="349" t="str">
        <f>IF(Z20=1,"日",IF(Z20=2,"月",IF(Z20=3,"火",IF(Z20=4,"水",IF(Z20=5,"木",IF(Z20=6,"金","土"))))))</f>
        <v>月</v>
      </c>
      <c r="AA21" s="350" t="str">
        <f t="shared" si="0"/>
        <v>火</v>
      </c>
      <c r="AB21" s="350" t="str">
        <f t="shared" si="0"/>
        <v>水</v>
      </c>
      <c r="AC21" s="350" t="str">
        <f t="shared" si="0"/>
        <v>木</v>
      </c>
      <c r="AD21" s="350" t="str">
        <f t="shared" si="0"/>
        <v>金</v>
      </c>
      <c r="AE21" s="350" t="str">
        <f t="shared" si="0"/>
        <v>土</v>
      </c>
      <c r="AF21" s="351" t="str">
        <f t="shared" si="0"/>
        <v>日</v>
      </c>
      <c r="AG21" s="349" t="str">
        <f>IF(AG20=1,"日",IF(AG20=2,"月",IF(AG20=3,"火",IF(AG20=4,"水",IF(AG20=5,"木",IF(AG20=6,"金","土"))))))</f>
        <v>月</v>
      </c>
      <c r="AH21" s="350" t="str">
        <f t="shared" si="0"/>
        <v>火</v>
      </c>
      <c r="AI21" s="350" t="str">
        <f t="shared" si="0"/>
        <v>水</v>
      </c>
      <c r="AJ21" s="350" t="str">
        <f t="shared" si="0"/>
        <v>木</v>
      </c>
      <c r="AK21" s="350" t="str">
        <f t="shared" si="0"/>
        <v>金</v>
      </c>
      <c r="AL21" s="350" t="str">
        <f t="shared" si="0"/>
        <v>土</v>
      </c>
      <c r="AM21" s="351" t="str">
        <f t="shared" si="0"/>
        <v>日</v>
      </c>
      <c r="AN21" s="349" t="str">
        <f>IF(AN20=1,"日",IF(AN20=2,"月",IF(AN20=3,"火",IF(AN20=4,"水",IF(AN20=5,"木",IF(AN20=6,"金","土"))))))</f>
        <v>月</v>
      </c>
      <c r="AO21" s="350" t="str">
        <f t="shared" si="0"/>
        <v>火</v>
      </c>
      <c r="AP21" s="350" t="str">
        <f t="shared" si="0"/>
        <v>水</v>
      </c>
      <c r="AQ21" s="350" t="str">
        <f t="shared" si="0"/>
        <v>木</v>
      </c>
      <c r="AR21" s="350" t="str">
        <f t="shared" si="0"/>
        <v>金</v>
      </c>
      <c r="AS21" s="350" t="str">
        <f t="shared" si="0"/>
        <v>土</v>
      </c>
      <c r="AT21" s="351" t="str">
        <f t="shared" si="0"/>
        <v>日</v>
      </c>
      <c r="AU21" s="350" t="str">
        <f>IF(AU20=1,"日",IF(AU20=2,"月",IF(AU20=3,"火",IF(AU20=4,"水",IF(AU20=5,"木",IF(AU20=6,"金",IF(AU20=0,"","土")))))))</f>
        <v/>
      </c>
      <c r="AV21" s="350" t="str">
        <f>IF(AV20=1,"日",IF(AV20=2,"月",IF(AV20=3,"火",IF(AV20=4,"水",IF(AV20=5,"木",IF(AV20=6,"金",IF(AV20=0,"","土")))))))</f>
        <v/>
      </c>
      <c r="AW21" s="350" t="str">
        <f>IF(AW20=1,"日",IF(AW20=2,"月",IF(AW20=3,"火",IF(AW20=4,"水",IF(AW20=5,"木",IF(AW20=6,"金",IF(AW20=0,"","土")))))))</f>
        <v/>
      </c>
      <c r="AX21" s="983"/>
      <c r="AY21" s="984"/>
      <c r="AZ21" s="989"/>
      <c r="BA21" s="990"/>
      <c r="BB21" s="997"/>
      <c r="BC21" s="998"/>
      <c r="BD21" s="998"/>
      <c r="BE21" s="998"/>
      <c r="BF21" s="999"/>
    </row>
    <row r="22" spans="2:58" ht="20.25" customHeight="1" x14ac:dyDescent="0.2">
      <c r="B22" s="951">
        <v>1</v>
      </c>
      <c r="C22" s="953"/>
      <c r="D22" s="954"/>
      <c r="E22" s="955"/>
      <c r="F22" s="352"/>
      <c r="G22" s="962"/>
      <c r="H22" s="964"/>
      <c r="I22" s="965"/>
      <c r="J22" s="965"/>
      <c r="K22" s="966"/>
      <c r="L22" s="970"/>
      <c r="M22" s="971"/>
      <c r="N22" s="971"/>
      <c r="O22" s="972"/>
      <c r="P22" s="976" t="s">
        <v>590</v>
      </c>
      <c r="Q22" s="977"/>
      <c r="R22" s="978"/>
      <c r="S22" s="353"/>
      <c r="T22" s="354"/>
      <c r="U22" s="354"/>
      <c r="V22" s="354"/>
      <c r="W22" s="354"/>
      <c r="X22" s="354"/>
      <c r="Y22" s="355"/>
      <c r="Z22" s="353"/>
      <c r="AA22" s="354"/>
      <c r="AB22" s="354"/>
      <c r="AC22" s="354"/>
      <c r="AD22" s="354"/>
      <c r="AE22" s="354"/>
      <c r="AF22" s="355"/>
      <c r="AG22" s="353"/>
      <c r="AH22" s="354"/>
      <c r="AI22" s="354"/>
      <c r="AJ22" s="354"/>
      <c r="AK22" s="354"/>
      <c r="AL22" s="354"/>
      <c r="AM22" s="355"/>
      <c r="AN22" s="353"/>
      <c r="AO22" s="354"/>
      <c r="AP22" s="354"/>
      <c r="AQ22" s="354"/>
      <c r="AR22" s="354"/>
      <c r="AS22" s="354"/>
      <c r="AT22" s="355"/>
      <c r="AU22" s="353"/>
      <c r="AV22" s="354"/>
      <c r="AW22" s="354"/>
      <c r="AX22" s="1006"/>
      <c r="AY22" s="1007"/>
      <c r="AZ22" s="1008"/>
      <c r="BA22" s="1009"/>
      <c r="BB22" s="1010"/>
      <c r="BC22" s="1011"/>
      <c r="BD22" s="1011"/>
      <c r="BE22" s="1011"/>
      <c r="BF22" s="1012"/>
    </row>
    <row r="23" spans="2:58" ht="20.25" customHeight="1" x14ac:dyDescent="0.2">
      <c r="B23" s="952"/>
      <c r="C23" s="956"/>
      <c r="D23" s="957"/>
      <c r="E23" s="958"/>
      <c r="F23" s="356"/>
      <c r="G23" s="963"/>
      <c r="H23" s="967"/>
      <c r="I23" s="968"/>
      <c r="J23" s="968"/>
      <c r="K23" s="969"/>
      <c r="L23" s="973"/>
      <c r="M23" s="974"/>
      <c r="N23" s="974"/>
      <c r="O23" s="975"/>
      <c r="P23" s="1019" t="s">
        <v>593</v>
      </c>
      <c r="Q23" s="1020"/>
      <c r="R23" s="1021"/>
      <c r="S23" s="357" t="str">
        <f>IF(S22="","",VLOOKUP(S22,'シフト記号表（勤務時間帯）'!$C$6:$K$35,9,FALSE))</f>
        <v/>
      </c>
      <c r="T23" s="358" t="str">
        <f>IF(T22="","",VLOOKUP(T22,'シフト記号表（勤務時間帯）'!$C$6:$K$35,9,FALSE))</f>
        <v/>
      </c>
      <c r="U23" s="358" t="str">
        <f>IF(U22="","",VLOOKUP(U22,'シフト記号表（勤務時間帯）'!$C$6:$K$35,9,FALSE))</f>
        <v/>
      </c>
      <c r="V23" s="358" t="str">
        <f>IF(V22="","",VLOOKUP(V22,'シフト記号表（勤務時間帯）'!$C$6:$K$35,9,FALSE))</f>
        <v/>
      </c>
      <c r="W23" s="358" t="str">
        <f>IF(W22="","",VLOOKUP(W22,'シフト記号表（勤務時間帯）'!$C$6:$K$35,9,FALSE))</f>
        <v/>
      </c>
      <c r="X23" s="358" t="str">
        <f>IF(X22="","",VLOOKUP(X22,'シフト記号表（勤務時間帯）'!$C$6:$K$35,9,FALSE))</f>
        <v/>
      </c>
      <c r="Y23" s="359" t="str">
        <f>IF(Y22="","",VLOOKUP(Y22,'シフト記号表（勤務時間帯）'!$C$6:$K$35,9,FALSE))</f>
        <v/>
      </c>
      <c r="Z23" s="357" t="str">
        <f>IF(Z22="","",VLOOKUP(Z22,'シフト記号表（勤務時間帯）'!$C$6:$K$35,9,FALSE))</f>
        <v/>
      </c>
      <c r="AA23" s="358" t="str">
        <f>IF(AA22="","",VLOOKUP(AA22,'シフト記号表（勤務時間帯）'!$C$6:$K$35,9,FALSE))</f>
        <v/>
      </c>
      <c r="AB23" s="358" t="str">
        <f>IF(AB22="","",VLOOKUP(AB22,'シフト記号表（勤務時間帯）'!$C$6:$K$35,9,FALSE))</f>
        <v/>
      </c>
      <c r="AC23" s="358" t="str">
        <f>IF(AC22="","",VLOOKUP(AC22,'シフト記号表（勤務時間帯）'!$C$6:$K$35,9,FALSE))</f>
        <v/>
      </c>
      <c r="AD23" s="358" t="str">
        <f>IF(AD22="","",VLOOKUP(AD22,'シフト記号表（勤務時間帯）'!$C$6:$K$35,9,FALSE))</f>
        <v/>
      </c>
      <c r="AE23" s="358" t="str">
        <f>IF(AE22="","",VLOOKUP(AE22,'シフト記号表（勤務時間帯）'!$C$6:$K$35,9,FALSE))</f>
        <v/>
      </c>
      <c r="AF23" s="359" t="str">
        <f>IF(AF22="","",VLOOKUP(AF22,'シフト記号表（勤務時間帯）'!$C$6:$K$35,9,FALSE))</f>
        <v/>
      </c>
      <c r="AG23" s="357" t="str">
        <f>IF(AG22="","",VLOOKUP(AG22,'シフト記号表（勤務時間帯）'!$C$6:$K$35,9,FALSE))</f>
        <v/>
      </c>
      <c r="AH23" s="358" t="str">
        <f>IF(AH22="","",VLOOKUP(AH22,'シフト記号表（勤務時間帯）'!$C$6:$K$35,9,FALSE))</f>
        <v/>
      </c>
      <c r="AI23" s="358" t="str">
        <f>IF(AI22="","",VLOOKUP(AI22,'シフト記号表（勤務時間帯）'!$C$6:$K$35,9,FALSE))</f>
        <v/>
      </c>
      <c r="AJ23" s="358" t="str">
        <f>IF(AJ22="","",VLOOKUP(AJ22,'シフト記号表（勤務時間帯）'!$C$6:$K$35,9,FALSE))</f>
        <v/>
      </c>
      <c r="AK23" s="358" t="str">
        <f>IF(AK22="","",VLOOKUP(AK22,'シフト記号表（勤務時間帯）'!$C$6:$K$35,9,FALSE))</f>
        <v/>
      </c>
      <c r="AL23" s="358" t="str">
        <f>IF(AL22="","",VLOOKUP(AL22,'シフト記号表（勤務時間帯）'!$C$6:$K$35,9,FALSE))</f>
        <v/>
      </c>
      <c r="AM23" s="359" t="str">
        <f>IF(AM22="","",VLOOKUP(AM22,'シフト記号表（勤務時間帯）'!$C$6:$K$35,9,FALSE))</f>
        <v/>
      </c>
      <c r="AN23" s="357" t="str">
        <f>IF(AN22="","",VLOOKUP(AN22,'シフト記号表（勤務時間帯）'!$C$6:$K$35,9,FALSE))</f>
        <v/>
      </c>
      <c r="AO23" s="358" t="str">
        <f>IF(AO22="","",VLOOKUP(AO22,'シフト記号表（勤務時間帯）'!$C$6:$K$35,9,FALSE))</f>
        <v/>
      </c>
      <c r="AP23" s="358" t="str">
        <f>IF(AP22="","",VLOOKUP(AP22,'シフト記号表（勤務時間帯）'!$C$6:$K$35,9,FALSE))</f>
        <v/>
      </c>
      <c r="AQ23" s="358" t="str">
        <f>IF(AQ22="","",VLOOKUP(AQ22,'シフト記号表（勤務時間帯）'!$C$6:$K$35,9,FALSE))</f>
        <v/>
      </c>
      <c r="AR23" s="358" t="str">
        <f>IF(AR22="","",VLOOKUP(AR22,'シフト記号表（勤務時間帯）'!$C$6:$K$35,9,FALSE))</f>
        <v/>
      </c>
      <c r="AS23" s="358" t="str">
        <f>IF(AS22="","",VLOOKUP(AS22,'シフト記号表（勤務時間帯）'!$C$6:$K$35,9,FALSE))</f>
        <v/>
      </c>
      <c r="AT23" s="359" t="str">
        <f>IF(AT22="","",VLOOKUP(AT22,'シフト記号表（勤務時間帯）'!$C$6:$K$35,9,FALSE))</f>
        <v/>
      </c>
      <c r="AU23" s="357" t="str">
        <f>IF(AU22="","",VLOOKUP(AU22,'シフト記号表（勤務時間帯）'!$C$6:$K$35,9,FALSE))</f>
        <v/>
      </c>
      <c r="AV23" s="358" t="str">
        <f>IF(AV22="","",VLOOKUP(AV22,'シフト記号表（勤務時間帯）'!$C$6:$K$35,9,FALSE))</f>
        <v/>
      </c>
      <c r="AW23" s="358" t="str">
        <f>IF(AW22="","",VLOOKUP(AW22,'シフト記号表（勤務時間帯）'!$C$6:$K$35,9,FALSE))</f>
        <v/>
      </c>
      <c r="AX23" s="1022">
        <f>IF($BB$3="４週",SUM(S23:AT23),IF($BB$3="暦月",SUM(S23:AW23),""))</f>
        <v>0</v>
      </c>
      <c r="AY23" s="1023"/>
      <c r="AZ23" s="1024">
        <f>IF($BB$3="４週",AX23/4,IF($BB$3="暦月",'1勤務表'!AX23/('1勤務表'!$BB$8/7),""))</f>
        <v>0</v>
      </c>
      <c r="BA23" s="1025"/>
      <c r="BB23" s="1013"/>
      <c r="BC23" s="1014"/>
      <c r="BD23" s="1014"/>
      <c r="BE23" s="1014"/>
      <c r="BF23" s="1015"/>
    </row>
    <row r="24" spans="2:58" ht="20.25" customHeight="1" x14ac:dyDescent="0.2">
      <c r="B24" s="952"/>
      <c r="C24" s="959"/>
      <c r="D24" s="960"/>
      <c r="E24" s="961"/>
      <c r="F24" s="360"/>
      <c r="G24" s="963"/>
      <c r="H24" s="967"/>
      <c r="I24" s="968"/>
      <c r="J24" s="968"/>
      <c r="K24" s="969"/>
      <c r="L24" s="973"/>
      <c r="M24" s="974"/>
      <c r="N24" s="974"/>
      <c r="O24" s="975"/>
      <c r="P24" s="1026" t="s">
        <v>594</v>
      </c>
      <c r="Q24" s="1027"/>
      <c r="R24" s="1028"/>
      <c r="S24" s="361" t="str">
        <f>IF(S22="","",VLOOKUP(S22,'シフト記号表（勤務時間帯）'!$C$6:$U$35,19,FALSE))</f>
        <v/>
      </c>
      <c r="T24" s="362" t="str">
        <f>IF(T22="","",VLOOKUP(T22,'シフト記号表（勤務時間帯）'!$C$6:$U$35,19,FALSE))</f>
        <v/>
      </c>
      <c r="U24" s="362" t="str">
        <f>IF(U22="","",VLOOKUP(U22,'シフト記号表（勤務時間帯）'!$C$6:$U$35,19,FALSE))</f>
        <v/>
      </c>
      <c r="V24" s="362" t="str">
        <f>IF(V22="","",VLOOKUP(V22,'シフト記号表（勤務時間帯）'!$C$6:$U$35,19,FALSE))</f>
        <v/>
      </c>
      <c r="W24" s="362" t="str">
        <f>IF(W22="","",VLOOKUP(W22,'シフト記号表（勤務時間帯）'!$C$6:$U$35,19,FALSE))</f>
        <v/>
      </c>
      <c r="X24" s="362" t="str">
        <f>IF(X22="","",VLOOKUP(X22,'シフト記号表（勤務時間帯）'!$C$6:$U$35,19,FALSE))</f>
        <v/>
      </c>
      <c r="Y24" s="363" t="str">
        <f>IF(Y22="","",VLOOKUP(Y22,'シフト記号表（勤務時間帯）'!$C$6:$U$35,19,FALSE))</f>
        <v/>
      </c>
      <c r="Z24" s="361" t="str">
        <f>IF(Z22="","",VLOOKUP(Z22,'シフト記号表（勤務時間帯）'!$C$6:$U$35,19,FALSE))</f>
        <v/>
      </c>
      <c r="AA24" s="362" t="str">
        <f>IF(AA22="","",VLOOKUP(AA22,'シフト記号表（勤務時間帯）'!$C$6:$U$35,19,FALSE))</f>
        <v/>
      </c>
      <c r="AB24" s="362" t="str">
        <f>IF(AB22="","",VLOOKUP(AB22,'シフト記号表（勤務時間帯）'!$C$6:$U$35,19,FALSE))</f>
        <v/>
      </c>
      <c r="AC24" s="362" t="str">
        <f>IF(AC22="","",VLOOKUP(AC22,'シフト記号表（勤務時間帯）'!$C$6:$U$35,19,FALSE))</f>
        <v/>
      </c>
      <c r="AD24" s="362" t="str">
        <f>IF(AD22="","",VLOOKUP(AD22,'シフト記号表（勤務時間帯）'!$C$6:$U$35,19,FALSE))</f>
        <v/>
      </c>
      <c r="AE24" s="362" t="str">
        <f>IF(AE22="","",VLOOKUP(AE22,'シフト記号表（勤務時間帯）'!$C$6:$U$35,19,FALSE))</f>
        <v/>
      </c>
      <c r="AF24" s="363" t="str">
        <f>IF(AF22="","",VLOOKUP(AF22,'シフト記号表（勤務時間帯）'!$C$6:$U$35,19,FALSE))</f>
        <v/>
      </c>
      <c r="AG24" s="361" t="str">
        <f>IF(AG22="","",VLOOKUP(AG22,'シフト記号表（勤務時間帯）'!$C$6:$U$35,19,FALSE))</f>
        <v/>
      </c>
      <c r="AH24" s="362" t="str">
        <f>IF(AH22="","",VLOOKUP(AH22,'シフト記号表（勤務時間帯）'!$C$6:$U$35,19,FALSE))</f>
        <v/>
      </c>
      <c r="AI24" s="362" t="str">
        <f>IF(AI22="","",VLOOKUP(AI22,'シフト記号表（勤務時間帯）'!$C$6:$U$35,19,FALSE))</f>
        <v/>
      </c>
      <c r="AJ24" s="362" t="str">
        <f>IF(AJ22="","",VLOOKUP(AJ22,'シフト記号表（勤務時間帯）'!$C$6:$U$35,19,FALSE))</f>
        <v/>
      </c>
      <c r="AK24" s="362" t="str">
        <f>IF(AK22="","",VLOOKUP(AK22,'シフト記号表（勤務時間帯）'!$C$6:$U$35,19,FALSE))</f>
        <v/>
      </c>
      <c r="AL24" s="362" t="str">
        <f>IF(AL22="","",VLOOKUP(AL22,'シフト記号表（勤務時間帯）'!$C$6:$U$35,19,FALSE))</f>
        <v/>
      </c>
      <c r="AM24" s="363" t="str">
        <f>IF(AM22="","",VLOOKUP(AM22,'シフト記号表（勤務時間帯）'!$C$6:$U$35,19,FALSE))</f>
        <v/>
      </c>
      <c r="AN24" s="361" t="str">
        <f>IF(AN22="","",VLOOKUP(AN22,'シフト記号表（勤務時間帯）'!$C$6:$U$35,19,FALSE))</f>
        <v/>
      </c>
      <c r="AO24" s="362" t="str">
        <f>IF(AO22="","",VLOOKUP(AO22,'シフト記号表（勤務時間帯）'!$C$6:$U$35,19,FALSE))</f>
        <v/>
      </c>
      <c r="AP24" s="362" t="str">
        <f>IF(AP22="","",VLOOKUP(AP22,'シフト記号表（勤務時間帯）'!$C$6:$U$35,19,FALSE))</f>
        <v/>
      </c>
      <c r="AQ24" s="362" t="str">
        <f>IF(AQ22="","",VLOOKUP(AQ22,'シフト記号表（勤務時間帯）'!$C$6:$U$35,19,FALSE))</f>
        <v/>
      </c>
      <c r="AR24" s="362" t="str">
        <f>IF(AR22="","",VLOOKUP(AR22,'シフト記号表（勤務時間帯）'!$C$6:$U$35,19,FALSE))</f>
        <v/>
      </c>
      <c r="AS24" s="362" t="str">
        <f>IF(AS22="","",VLOOKUP(AS22,'シフト記号表（勤務時間帯）'!$C$6:$U$35,19,FALSE))</f>
        <v/>
      </c>
      <c r="AT24" s="363" t="str">
        <f>IF(AT22="","",VLOOKUP(AT22,'シフト記号表（勤務時間帯）'!$C$6:$U$35,19,FALSE))</f>
        <v/>
      </c>
      <c r="AU24" s="361" t="str">
        <f>IF(AU22="","",VLOOKUP(AU22,'シフト記号表（勤務時間帯）'!$C$6:$U$35,19,FALSE))</f>
        <v/>
      </c>
      <c r="AV24" s="362" t="str">
        <f>IF(AV22="","",VLOOKUP(AV22,'シフト記号表（勤務時間帯）'!$C$6:$U$35,19,FALSE))</f>
        <v/>
      </c>
      <c r="AW24" s="362" t="str">
        <f>IF(AW22="","",VLOOKUP(AW22,'シフト記号表（勤務時間帯）'!$C$6:$U$35,19,FALSE))</f>
        <v/>
      </c>
      <c r="AX24" s="1029">
        <f>IF($BB$3="４週",SUM(S24:AT24),IF($BB$3="暦月",SUM(S24:AW24),""))</f>
        <v>0</v>
      </c>
      <c r="AY24" s="1030"/>
      <c r="AZ24" s="1031">
        <f>IF($BB$3="４週",AX24/4,IF($BB$3="暦月",'1勤務表'!AX24/('1勤務表'!$BB$8/7),""))</f>
        <v>0</v>
      </c>
      <c r="BA24" s="1032"/>
      <c r="BB24" s="1016"/>
      <c r="BC24" s="1017"/>
      <c r="BD24" s="1017"/>
      <c r="BE24" s="1017"/>
      <c r="BF24" s="1018"/>
    </row>
    <row r="25" spans="2:58" ht="20.25" customHeight="1" x14ac:dyDescent="0.2">
      <c r="B25" s="952">
        <f>B22+1</f>
        <v>2</v>
      </c>
      <c r="C25" s="1033"/>
      <c r="D25" s="1034"/>
      <c r="E25" s="1035"/>
      <c r="F25" s="364"/>
      <c r="G25" s="1036"/>
      <c r="H25" s="1038"/>
      <c r="I25" s="968"/>
      <c r="J25" s="968"/>
      <c r="K25" s="969"/>
      <c r="L25" s="1039"/>
      <c r="M25" s="1040"/>
      <c r="N25" s="1040"/>
      <c r="O25" s="1041"/>
      <c r="P25" s="1045" t="s">
        <v>590</v>
      </c>
      <c r="Q25" s="1046"/>
      <c r="R25" s="1047"/>
      <c r="S25" s="353"/>
      <c r="T25" s="354"/>
      <c r="U25" s="354"/>
      <c r="V25" s="354"/>
      <c r="W25" s="354"/>
      <c r="X25" s="354"/>
      <c r="Y25" s="355"/>
      <c r="Z25" s="353"/>
      <c r="AA25" s="354"/>
      <c r="AB25" s="354"/>
      <c r="AC25" s="354"/>
      <c r="AD25" s="354"/>
      <c r="AE25" s="354"/>
      <c r="AF25" s="355"/>
      <c r="AG25" s="353"/>
      <c r="AH25" s="354"/>
      <c r="AI25" s="354"/>
      <c r="AJ25" s="354"/>
      <c r="AK25" s="354"/>
      <c r="AL25" s="354"/>
      <c r="AM25" s="355"/>
      <c r="AN25" s="353"/>
      <c r="AO25" s="354"/>
      <c r="AP25" s="354"/>
      <c r="AQ25" s="354"/>
      <c r="AR25" s="354"/>
      <c r="AS25" s="354"/>
      <c r="AT25" s="355"/>
      <c r="AU25" s="353"/>
      <c r="AV25" s="354"/>
      <c r="AW25" s="354"/>
      <c r="AX25" s="1048"/>
      <c r="AY25" s="1049"/>
      <c r="AZ25" s="1050"/>
      <c r="BA25" s="1051"/>
      <c r="BB25" s="1052"/>
      <c r="BC25" s="1053"/>
      <c r="BD25" s="1053"/>
      <c r="BE25" s="1053"/>
      <c r="BF25" s="1054"/>
    </row>
    <row r="26" spans="2:58" ht="20.25" customHeight="1" x14ac:dyDescent="0.2">
      <c r="B26" s="952"/>
      <c r="C26" s="956"/>
      <c r="D26" s="957"/>
      <c r="E26" s="958"/>
      <c r="F26" s="356"/>
      <c r="G26" s="963"/>
      <c r="H26" s="967"/>
      <c r="I26" s="968"/>
      <c r="J26" s="968"/>
      <c r="K26" s="969"/>
      <c r="L26" s="973"/>
      <c r="M26" s="974"/>
      <c r="N26" s="974"/>
      <c r="O26" s="975"/>
      <c r="P26" s="1019" t="s">
        <v>593</v>
      </c>
      <c r="Q26" s="1020"/>
      <c r="R26" s="1021"/>
      <c r="S26" s="357" t="str">
        <f>IF(S25="","",VLOOKUP(S25,'シフト記号表（勤務時間帯）'!$C$6:$K$35,9,FALSE))</f>
        <v/>
      </c>
      <c r="T26" s="358" t="str">
        <f>IF(T25="","",VLOOKUP(T25,'シフト記号表（勤務時間帯）'!$C$6:$K$35,9,FALSE))</f>
        <v/>
      </c>
      <c r="U26" s="358" t="str">
        <f>IF(U25="","",VLOOKUP(U25,'シフト記号表（勤務時間帯）'!$C$6:$K$35,9,FALSE))</f>
        <v/>
      </c>
      <c r="V26" s="358" t="str">
        <f>IF(V25="","",VLOOKUP(V25,'シフト記号表（勤務時間帯）'!$C$6:$K$35,9,FALSE))</f>
        <v/>
      </c>
      <c r="W26" s="358" t="str">
        <f>IF(W25="","",VLOOKUP(W25,'シフト記号表（勤務時間帯）'!$C$6:$K$35,9,FALSE))</f>
        <v/>
      </c>
      <c r="X26" s="358" t="str">
        <f>IF(X25="","",VLOOKUP(X25,'シフト記号表（勤務時間帯）'!$C$6:$K$35,9,FALSE))</f>
        <v/>
      </c>
      <c r="Y26" s="359" t="str">
        <f>IF(Y25="","",VLOOKUP(Y25,'シフト記号表（勤務時間帯）'!$C$6:$K$35,9,FALSE))</f>
        <v/>
      </c>
      <c r="Z26" s="357" t="str">
        <f>IF(Z25="","",VLOOKUP(Z25,'シフト記号表（勤務時間帯）'!$C$6:$K$35,9,FALSE))</f>
        <v/>
      </c>
      <c r="AA26" s="358" t="str">
        <f>IF(AA25="","",VLOOKUP(AA25,'シフト記号表（勤務時間帯）'!$C$6:$K$35,9,FALSE))</f>
        <v/>
      </c>
      <c r="AB26" s="358" t="str">
        <f>IF(AB25="","",VLOOKUP(AB25,'シフト記号表（勤務時間帯）'!$C$6:$K$35,9,FALSE))</f>
        <v/>
      </c>
      <c r="AC26" s="358" t="str">
        <f>IF(AC25="","",VLOOKUP(AC25,'シフト記号表（勤務時間帯）'!$C$6:$K$35,9,FALSE))</f>
        <v/>
      </c>
      <c r="AD26" s="358" t="str">
        <f>IF(AD25="","",VLOOKUP(AD25,'シフト記号表（勤務時間帯）'!$C$6:$K$35,9,FALSE))</f>
        <v/>
      </c>
      <c r="AE26" s="358" t="str">
        <f>IF(AE25="","",VLOOKUP(AE25,'シフト記号表（勤務時間帯）'!$C$6:$K$35,9,FALSE))</f>
        <v/>
      </c>
      <c r="AF26" s="359" t="str">
        <f>IF(AF25="","",VLOOKUP(AF25,'シフト記号表（勤務時間帯）'!$C$6:$K$35,9,FALSE))</f>
        <v/>
      </c>
      <c r="AG26" s="357" t="str">
        <f>IF(AG25="","",VLOOKUP(AG25,'シフト記号表（勤務時間帯）'!$C$6:$K$35,9,FALSE))</f>
        <v/>
      </c>
      <c r="AH26" s="358" t="str">
        <f>IF(AH25="","",VLOOKUP(AH25,'シフト記号表（勤務時間帯）'!$C$6:$K$35,9,FALSE))</f>
        <v/>
      </c>
      <c r="AI26" s="358" t="str">
        <f>IF(AI25="","",VLOOKUP(AI25,'シフト記号表（勤務時間帯）'!$C$6:$K$35,9,FALSE))</f>
        <v/>
      </c>
      <c r="AJ26" s="358" t="str">
        <f>IF(AJ25="","",VLOOKUP(AJ25,'シフト記号表（勤務時間帯）'!$C$6:$K$35,9,FALSE))</f>
        <v/>
      </c>
      <c r="AK26" s="358" t="str">
        <f>IF(AK25="","",VLOOKUP(AK25,'シフト記号表（勤務時間帯）'!$C$6:$K$35,9,FALSE))</f>
        <v/>
      </c>
      <c r="AL26" s="358" t="str">
        <f>IF(AL25="","",VLOOKUP(AL25,'シフト記号表（勤務時間帯）'!$C$6:$K$35,9,FALSE))</f>
        <v/>
      </c>
      <c r="AM26" s="359" t="str">
        <f>IF(AM25="","",VLOOKUP(AM25,'シフト記号表（勤務時間帯）'!$C$6:$K$35,9,FALSE))</f>
        <v/>
      </c>
      <c r="AN26" s="357" t="str">
        <f>IF(AN25="","",VLOOKUP(AN25,'シフト記号表（勤務時間帯）'!$C$6:$K$35,9,FALSE))</f>
        <v/>
      </c>
      <c r="AO26" s="358" t="str">
        <f>IF(AO25="","",VLOOKUP(AO25,'シフト記号表（勤務時間帯）'!$C$6:$K$35,9,FALSE))</f>
        <v/>
      </c>
      <c r="AP26" s="358" t="str">
        <f>IF(AP25="","",VLOOKUP(AP25,'シフト記号表（勤務時間帯）'!$C$6:$K$35,9,FALSE))</f>
        <v/>
      </c>
      <c r="AQ26" s="358" t="str">
        <f>IF(AQ25="","",VLOOKUP(AQ25,'シフト記号表（勤務時間帯）'!$C$6:$K$35,9,FALSE))</f>
        <v/>
      </c>
      <c r="AR26" s="358" t="str">
        <f>IF(AR25="","",VLOOKUP(AR25,'シフト記号表（勤務時間帯）'!$C$6:$K$35,9,FALSE))</f>
        <v/>
      </c>
      <c r="AS26" s="358" t="str">
        <f>IF(AS25="","",VLOOKUP(AS25,'シフト記号表（勤務時間帯）'!$C$6:$K$35,9,FALSE))</f>
        <v/>
      </c>
      <c r="AT26" s="359" t="str">
        <f>IF(AT25="","",VLOOKUP(AT25,'シフト記号表（勤務時間帯）'!$C$6:$K$35,9,FALSE))</f>
        <v/>
      </c>
      <c r="AU26" s="357" t="str">
        <f>IF(AU25="","",VLOOKUP(AU25,'シフト記号表（勤務時間帯）'!$C$6:$K$35,9,FALSE))</f>
        <v/>
      </c>
      <c r="AV26" s="358" t="str">
        <f>IF(AV25="","",VLOOKUP(AV25,'シフト記号表（勤務時間帯）'!$C$6:$K$35,9,FALSE))</f>
        <v/>
      </c>
      <c r="AW26" s="358" t="str">
        <f>IF(AW25="","",VLOOKUP(AW25,'シフト記号表（勤務時間帯）'!$C$6:$K$35,9,FALSE))</f>
        <v/>
      </c>
      <c r="AX26" s="1022">
        <f>IF($BB$3="４週",SUM(S26:AT26),IF($BB$3="暦月",SUM(S26:AW26),""))</f>
        <v>0</v>
      </c>
      <c r="AY26" s="1023"/>
      <c r="AZ26" s="1024">
        <f>IF($BB$3="４週",AX26/4,IF($BB$3="暦月",'1勤務表'!AX26/('1勤務表'!$BB$8/7),""))</f>
        <v>0</v>
      </c>
      <c r="BA26" s="1025"/>
      <c r="BB26" s="1013"/>
      <c r="BC26" s="1014"/>
      <c r="BD26" s="1014"/>
      <c r="BE26" s="1014"/>
      <c r="BF26" s="1015"/>
    </row>
    <row r="27" spans="2:58" ht="20.25" customHeight="1" x14ac:dyDescent="0.2">
      <c r="B27" s="952"/>
      <c r="C27" s="959"/>
      <c r="D27" s="960"/>
      <c r="E27" s="961"/>
      <c r="F27" s="356">
        <f>C25</f>
        <v>0</v>
      </c>
      <c r="G27" s="1037"/>
      <c r="H27" s="967"/>
      <c r="I27" s="968"/>
      <c r="J27" s="968"/>
      <c r="K27" s="969"/>
      <c r="L27" s="1042"/>
      <c r="M27" s="1043"/>
      <c r="N27" s="1043"/>
      <c r="O27" s="1044"/>
      <c r="P27" s="1026" t="s">
        <v>594</v>
      </c>
      <c r="Q27" s="1027"/>
      <c r="R27" s="1028"/>
      <c r="S27" s="361" t="str">
        <f>IF(S25="","",VLOOKUP(S25,'シフト記号表（勤務時間帯）'!$C$6:$U$35,19,FALSE))</f>
        <v/>
      </c>
      <c r="T27" s="362" t="str">
        <f>IF(T25="","",VLOOKUP(T25,'シフト記号表（勤務時間帯）'!$C$6:$U$35,19,FALSE))</f>
        <v/>
      </c>
      <c r="U27" s="362" t="str">
        <f>IF(U25="","",VLOOKUP(U25,'シフト記号表（勤務時間帯）'!$C$6:$U$35,19,FALSE))</f>
        <v/>
      </c>
      <c r="V27" s="362" t="str">
        <f>IF(V25="","",VLOOKUP(V25,'シフト記号表（勤務時間帯）'!$C$6:$U$35,19,FALSE))</f>
        <v/>
      </c>
      <c r="W27" s="362" t="str">
        <f>IF(W25="","",VLOOKUP(W25,'シフト記号表（勤務時間帯）'!$C$6:$U$35,19,FALSE))</f>
        <v/>
      </c>
      <c r="X27" s="362" t="str">
        <f>IF(X25="","",VLOOKUP(X25,'シフト記号表（勤務時間帯）'!$C$6:$U$35,19,FALSE))</f>
        <v/>
      </c>
      <c r="Y27" s="363" t="str">
        <f>IF(Y25="","",VLOOKUP(Y25,'シフト記号表（勤務時間帯）'!$C$6:$U$35,19,FALSE))</f>
        <v/>
      </c>
      <c r="Z27" s="361" t="str">
        <f>IF(Z25="","",VLOOKUP(Z25,'シフト記号表（勤務時間帯）'!$C$6:$U$35,19,FALSE))</f>
        <v/>
      </c>
      <c r="AA27" s="362" t="str">
        <f>IF(AA25="","",VLOOKUP(AA25,'シフト記号表（勤務時間帯）'!$C$6:$U$35,19,FALSE))</f>
        <v/>
      </c>
      <c r="AB27" s="362" t="str">
        <f>IF(AB25="","",VLOOKUP(AB25,'シフト記号表（勤務時間帯）'!$C$6:$U$35,19,FALSE))</f>
        <v/>
      </c>
      <c r="AC27" s="362" t="str">
        <f>IF(AC25="","",VLOOKUP(AC25,'シフト記号表（勤務時間帯）'!$C$6:$U$35,19,FALSE))</f>
        <v/>
      </c>
      <c r="AD27" s="362" t="str">
        <f>IF(AD25="","",VLOOKUP(AD25,'シフト記号表（勤務時間帯）'!$C$6:$U$35,19,FALSE))</f>
        <v/>
      </c>
      <c r="AE27" s="362" t="str">
        <f>IF(AE25="","",VLOOKUP(AE25,'シフト記号表（勤務時間帯）'!$C$6:$U$35,19,FALSE))</f>
        <v/>
      </c>
      <c r="AF27" s="363" t="str">
        <f>IF(AF25="","",VLOOKUP(AF25,'シフト記号表（勤務時間帯）'!$C$6:$U$35,19,FALSE))</f>
        <v/>
      </c>
      <c r="AG27" s="361" t="str">
        <f>IF(AG25="","",VLOOKUP(AG25,'シフト記号表（勤務時間帯）'!$C$6:$U$35,19,FALSE))</f>
        <v/>
      </c>
      <c r="AH27" s="362" t="str">
        <f>IF(AH25="","",VLOOKUP(AH25,'シフト記号表（勤務時間帯）'!$C$6:$U$35,19,FALSE))</f>
        <v/>
      </c>
      <c r="AI27" s="362" t="str">
        <f>IF(AI25="","",VLOOKUP(AI25,'シフト記号表（勤務時間帯）'!$C$6:$U$35,19,FALSE))</f>
        <v/>
      </c>
      <c r="AJ27" s="362" t="str">
        <f>IF(AJ25="","",VLOOKUP(AJ25,'シフト記号表（勤務時間帯）'!$C$6:$U$35,19,FALSE))</f>
        <v/>
      </c>
      <c r="AK27" s="362" t="str">
        <f>IF(AK25="","",VLOOKUP(AK25,'シフト記号表（勤務時間帯）'!$C$6:$U$35,19,FALSE))</f>
        <v/>
      </c>
      <c r="AL27" s="362" t="str">
        <f>IF(AL25="","",VLOOKUP(AL25,'シフト記号表（勤務時間帯）'!$C$6:$U$35,19,FALSE))</f>
        <v/>
      </c>
      <c r="AM27" s="363" t="str">
        <f>IF(AM25="","",VLOOKUP(AM25,'シフト記号表（勤務時間帯）'!$C$6:$U$35,19,FALSE))</f>
        <v/>
      </c>
      <c r="AN27" s="361" t="str">
        <f>IF(AN25="","",VLOOKUP(AN25,'シフト記号表（勤務時間帯）'!$C$6:$U$35,19,FALSE))</f>
        <v/>
      </c>
      <c r="AO27" s="362" t="str">
        <f>IF(AO25="","",VLOOKUP(AO25,'シフト記号表（勤務時間帯）'!$C$6:$U$35,19,FALSE))</f>
        <v/>
      </c>
      <c r="AP27" s="362" t="str">
        <f>IF(AP25="","",VLOOKUP(AP25,'シフト記号表（勤務時間帯）'!$C$6:$U$35,19,FALSE))</f>
        <v/>
      </c>
      <c r="AQ27" s="362" t="str">
        <f>IF(AQ25="","",VLOOKUP(AQ25,'シフト記号表（勤務時間帯）'!$C$6:$U$35,19,FALSE))</f>
        <v/>
      </c>
      <c r="AR27" s="362" t="str">
        <f>IF(AR25="","",VLOOKUP(AR25,'シフト記号表（勤務時間帯）'!$C$6:$U$35,19,FALSE))</f>
        <v/>
      </c>
      <c r="AS27" s="362" t="str">
        <f>IF(AS25="","",VLOOKUP(AS25,'シフト記号表（勤務時間帯）'!$C$6:$U$35,19,FALSE))</f>
        <v/>
      </c>
      <c r="AT27" s="363" t="str">
        <f>IF(AT25="","",VLOOKUP(AT25,'シフト記号表（勤務時間帯）'!$C$6:$U$35,19,FALSE))</f>
        <v/>
      </c>
      <c r="AU27" s="361" t="str">
        <f>IF(AU25="","",VLOOKUP(AU25,'シフト記号表（勤務時間帯）'!$C$6:$U$35,19,FALSE))</f>
        <v/>
      </c>
      <c r="AV27" s="362" t="str">
        <f>IF(AV25="","",VLOOKUP(AV25,'シフト記号表（勤務時間帯）'!$C$6:$U$35,19,FALSE))</f>
        <v/>
      </c>
      <c r="AW27" s="362" t="str">
        <f>IF(AW25="","",VLOOKUP(AW25,'シフト記号表（勤務時間帯）'!$C$6:$U$35,19,FALSE))</f>
        <v/>
      </c>
      <c r="AX27" s="1029">
        <f>IF($BB$3="４週",SUM(S27:AT27),IF($BB$3="暦月",SUM(S27:AW27),""))</f>
        <v>0</v>
      </c>
      <c r="AY27" s="1030"/>
      <c r="AZ27" s="1031">
        <f>IF($BB$3="４週",AX27/4,IF($BB$3="暦月",'1勤務表'!AX27/('1勤務表'!$BB$8/7),""))</f>
        <v>0</v>
      </c>
      <c r="BA27" s="1032"/>
      <c r="BB27" s="1016"/>
      <c r="BC27" s="1017"/>
      <c r="BD27" s="1017"/>
      <c r="BE27" s="1017"/>
      <c r="BF27" s="1018"/>
    </row>
    <row r="28" spans="2:58" ht="20.25" customHeight="1" x14ac:dyDescent="0.2">
      <c r="B28" s="952">
        <f>B25+1</f>
        <v>3</v>
      </c>
      <c r="C28" s="1055"/>
      <c r="D28" s="1056"/>
      <c r="E28" s="1057"/>
      <c r="F28" s="364"/>
      <c r="G28" s="1036"/>
      <c r="H28" s="1038"/>
      <c r="I28" s="968"/>
      <c r="J28" s="968"/>
      <c r="K28" s="969"/>
      <c r="L28" s="1039"/>
      <c r="M28" s="1040"/>
      <c r="N28" s="1040"/>
      <c r="O28" s="1041"/>
      <c r="P28" s="1045" t="s">
        <v>590</v>
      </c>
      <c r="Q28" s="1046"/>
      <c r="R28" s="1047"/>
      <c r="S28" s="353"/>
      <c r="T28" s="354"/>
      <c r="U28" s="354"/>
      <c r="V28" s="354"/>
      <c r="W28" s="354"/>
      <c r="X28" s="354"/>
      <c r="Y28" s="355"/>
      <c r="Z28" s="353"/>
      <c r="AA28" s="354"/>
      <c r="AB28" s="354"/>
      <c r="AC28" s="354"/>
      <c r="AD28" s="354"/>
      <c r="AE28" s="354"/>
      <c r="AF28" s="355"/>
      <c r="AG28" s="353"/>
      <c r="AH28" s="354"/>
      <c r="AI28" s="354"/>
      <c r="AJ28" s="354"/>
      <c r="AK28" s="354"/>
      <c r="AL28" s="354"/>
      <c r="AM28" s="355"/>
      <c r="AN28" s="353"/>
      <c r="AO28" s="354"/>
      <c r="AP28" s="354"/>
      <c r="AQ28" s="354"/>
      <c r="AR28" s="354"/>
      <c r="AS28" s="354"/>
      <c r="AT28" s="355"/>
      <c r="AU28" s="353"/>
      <c r="AV28" s="354"/>
      <c r="AW28" s="354"/>
      <c r="AX28" s="1048"/>
      <c r="AY28" s="1049"/>
      <c r="AZ28" s="1050"/>
      <c r="BA28" s="1051"/>
      <c r="BB28" s="1052"/>
      <c r="BC28" s="1053"/>
      <c r="BD28" s="1053"/>
      <c r="BE28" s="1053"/>
      <c r="BF28" s="1054"/>
    </row>
    <row r="29" spans="2:58" ht="20.25" customHeight="1" x14ac:dyDescent="0.2">
      <c r="B29" s="952"/>
      <c r="C29" s="1058"/>
      <c r="D29" s="1059"/>
      <c r="E29" s="1060"/>
      <c r="F29" s="356"/>
      <c r="G29" s="963"/>
      <c r="H29" s="967"/>
      <c r="I29" s="968"/>
      <c r="J29" s="968"/>
      <c r="K29" s="969"/>
      <c r="L29" s="973"/>
      <c r="M29" s="974"/>
      <c r="N29" s="974"/>
      <c r="O29" s="975"/>
      <c r="P29" s="1019" t="s">
        <v>593</v>
      </c>
      <c r="Q29" s="1020"/>
      <c r="R29" s="1021"/>
      <c r="S29" s="357" t="str">
        <f>IF(S28="","",VLOOKUP(S28,'シフト記号表（勤務時間帯）'!$C$6:$K$35,9,FALSE))</f>
        <v/>
      </c>
      <c r="T29" s="358" t="str">
        <f>IF(T28="","",VLOOKUP(T28,'シフト記号表（勤務時間帯）'!$C$6:$K$35,9,FALSE))</f>
        <v/>
      </c>
      <c r="U29" s="358" t="str">
        <f>IF(U28="","",VLOOKUP(U28,'シフト記号表（勤務時間帯）'!$C$6:$K$35,9,FALSE))</f>
        <v/>
      </c>
      <c r="V29" s="358" t="str">
        <f>IF(V28="","",VLOOKUP(V28,'シフト記号表（勤務時間帯）'!$C$6:$K$35,9,FALSE))</f>
        <v/>
      </c>
      <c r="W29" s="358" t="str">
        <f>IF(W28="","",VLOOKUP(W28,'シフト記号表（勤務時間帯）'!$C$6:$K$35,9,FALSE))</f>
        <v/>
      </c>
      <c r="X29" s="358" t="str">
        <f>IF(X28="","",VLOOKUP(X28,'シフト記号表（勤務時間帯）'!$C$6:$K$35,9,FALSE))</f>
        <v/>
      </c>
      <c r="Y29" s="359" t="str">
        <f>IF(Y28="","",VLOOKUP(Y28,'シフト記号表（勤務時間帯）'!$C$6:$K$35,9,FALSE))</f>
        <v/>
      </c>
      <c r="Z29" s="357" t="str">
        <f>IF(Z28="","",VLOOKUP(Z28,'シフト記号表（勤務時間帯）'!$C$6:$K$35,9,FALSE))</f>
        <v/>
      </c>
      <c r="AA29" s="358" t="str">
        <f>IF(AA28="","",VLOOKUP(AA28,'シフト記号表（勤務時間帯）'!$C$6:$K$35,9,FALSE))</f>
        <v/>
      </c>
      <c r="AB29" s="358" t="str">
        <f>IF(AB28="","",VLOOKUP(AB28,'シフト記号表（勤務時間帯）'!$C$6:$K$35,9,FALSE))</f>
        <v/>
      </c>
      <c r="AC29" s="358" t="str">
        <f>IF(AC28="","",VLOOKUP(AC28,'シフト記号表（勤務時間帯）'!$C$6:$K$35,9,FALSE))</f>
        <v/>
      </c>
      <c r="AD29" s="358" t="str">
        <f>IF(AD28="","",VLOOKUP(AD28,'シフト記号表（勤務時間帯）'!$C$6:$K$35,9,FALSE))</f>
        <v/>
      </c>
      <c r="AE29" s="358" t="str">
        <f>IF(AE28="","",VLOOKUP(AE28,'シフト記号表（勤務時間帯）'!$C$6:$K$35,9,FALSE))</f>
        <v/>
      </c>
      <c r="AF29" s="359" t="str">
        <f>IF(AF28="","",VLOOKUP(AF28,'シフト記号表（勤務時間帯）'!$C$6:$K$35,9,FALSE))</f>
        <v/>
      </c>
      <c r="AG29" s="357" t="str">
        <f>IF(AG28="","",VLOOKUP(AG28,'シフト記号表（勤務時間帯）'!$C$6:$K$35,9,FALSE))</f>
        <v/>
      </c>
      <c r="AH29" s="358" t="str">
        <f>IF(AH28="","",VLOOKUP(AH28,'シフト記号表（勤務時間帯）'!$C$6:$K$35,9,FALSE))</f>
        <v/>
      </c>
      <c r="AI29" s="358" t="str">
        <f>IF(AI28="","",VLOOKUP(AI28,'シフト記号表（勤務時間帯）'!$C$6:$K$35,9,FALSE))</f>
        <v/>
      </c>
      <c r="AJ29" s="358" t="str">
        <f>IF(AJ28="","",VLOOKUP(AJ28,'シフト記号表（勤務時間帯）'!$C$6:$K$35,9,FALSE))</f>
        <v/>
      </c>
      <c r="AK29" s="358" t="str">
        <f>IF(AK28="","",VLOOKUP(AK28,'シフト記号表（勤務時間帯）'!$C$6:$K$35,9,FALSE))</f>
        <v/>
      </c>
      <c r="AL29" s="358" t="str">
        <f>IF(AL28="","",VLOOKUP(AL28,'シフト記号表（勤務時間帯）'!$C$6:$K$35,9,FALSE))</f>
        <v/>
      </c>
      <c r="AM29" s="359" t="str">
        <f>IF(AM28="","",VLOOKUP(AM28,'シフト記号表（勤務時間帯）'!$C$6:$K$35,9,FALSE))</f>
        <v/>
      </c>
      <c r="AN29" s="357" t="str">
        <f>IF(AN28="","",VLOOKUP(AN28,'シフト記号表（勤務時間帯）'!$C$6:$K$35,9,FALSE))</f>
        <v/>
      </c>
      <c r="AO29" s="358" t="str">
        <f>IF(AO28="","",VLOOKUP(AO28,'シフト記号表（勤務時間帯）'!$C$6:$K$35,9,FALSE))</f>
        <v/>
      </c>
      <c r="AP29" s="358" t="str">
        <f>IF(AP28="","",VLOOKUP(AP28,'シフト記号表（勤務時間帯）'!$C$6:$K$35,9,FALSE))</f>
        <v/>
      </c>
      <c r="AQ29" s="358" t="str">
        <f>IF(AQ28="","",VLOOKUP(AQ28,'シフト記号表（勤務時間帯）'!$C$6:$K$35,9,FALSE))</f>
        <v/>
      </c>
      <c r="AR29" s="358" t="str">
        <f>IF(AR28="","",VLOOKUP(AR28,'シフト記号表（勤務時間帯）'!$C$6:$K$35,9,FALSE))</f>
        <v/>
      </c>
      <c r="AS29" s="358" t="str">
        <f>IF(AS28="","",VLOOKUP(AS28,'シフト記号表（勤務時間帯）'!$C$6:$K$35,9,FALSE))</f>
        <v/>
      </c>
      <c r="AT29" s="359" t="str">
        <f>IF(AT28="","",VLOOKUP(AT28,'シフト記号表（勤務時間帯）'!$C$6:$K$35,9,FALSE))</f>
        <v/>
      </c>
      <c r="AU29" s="357" t="str">
        <f>IF(AU28="","",VLOOKUP(AU28,'シフト記号表（勤務時間帯）'!$C$6:$K$35,9,FALSE))</f>
        <v/>
      </c>
      <c r="AV29" s="358" t="str">
        <f>IF(AV28="","",VLOOKUP(AV28,'シフト記号表（勤務時間帯）'!$C$6:$K$35,9,FALSE))</f>
        <v/>
      </c>
      <c r="AW29" s="358" t="str">
        <f>IF(AW28="","",VLOOKUP(AW28,'シフト記号表（勤務時間帯）'!$C$6:$K$35,9,FALSE))</f>
        <v/>
      </c>
      <c r="AX29" s="1022">
        <f>IF($BB$3="４週",SUM(S29:AT29),IF($BB$3="暦月",SUM(S29:AW29),""))</f>
        <v>0</v>
      </c>
      <c r="AY29" s="1023"/>
      <c r="AZ29" s="1024">
        <f>IF($BB$3="４週",AX29/4,IF($BB$3="暦月",'1勤務表'!AX29/('1勤務表'!$BB$8/7),""))</f>
        <v>0</v>
      </c>
      <c r="BA29" s="1025"/>
      <c r="BB29" s="1013"/>
      <c r="BC29" s="1014"/>
      <c r="BD29" s="1014"/>
      <c r="BE29" s="1014"/>
      <c r="BF29" s="1015"/>
    </row>
    <row r="30" spans="2:58" ht="20.25" customHeight="1" x14ac:dyDescent="0.2">
      <c r="B30" s="952"/>
      <c r="C30" s="1061"/>
      <c r="D30" s="1062"/>
      <c r="E30" s="1063"/>
      <c r="F30" s="356">
        <f>C28</f>
        <v>0</v>
      </c>
      <c r="G30" s="1037"/>
      <c r="H30" s="967"/>
      <c r="I30" s="968"/>
      <c r="J30" s="968"/>
      <c r="K30" s="969"/>
      <c r="L30" s="1042"/>
      <c r="M30" s="1043"/>
      <c r="N30" s="1043"/>
      <c r="O30" s="1044"/>
      <c r="P30" s="1026" t="s">
        <v>594</v>
      </c>
      <c r="Q30" s="1027"/>
      <c r="R30" s="1028"/>
      <c r="S30" s="361" t="str">
        <f>IF(S28="","",VLOOKUP(S28,'シフト記号表（勤務時間帯）'!$C$6:$U$35,19,FALSE))</f>
        <v/>
      </c>
      <c r="T30" s="362" t="str">
        <f>IF(T28="","",VLOOKUP(T28,'シフト記号表（勤務時間帯）'!$C$6:$U$35,19,FALSE))</f>
        <v/>
      </c>
      <c r="U30" s="362" t="str">
        <f>IF(U28="","",VLOOKUP(U28,'シフト記号表（勤務時間帯）'!$C$6:$U$35,19,FALSE))</f>
        <v/>
      </c>
      <c r="V30" s="362" t="str">
        <f>IF(V28="","",VLOOKUP(V28,'シフト記号表（勤務時間帯）'!$C$6:$U$35,19,FALSE))</f>
        <v/>
      </c>
      <c r="W30" s="362" t="str">
        <f>IF(W28="","",VLOOKUP(W28,'シフト記号表（勤務時間帯）'!$C$6:$U$35,19,FALSE))</f>
        <v/>
      </c>
      <c r="X30" s="362" t="str">
        <f>IF(X28="","",VLOOKUP(X28,'シフト記号表（勤務時間帯）'!$C$6:$U$35,19,FALSE))</f>
        <v/>
      </c>
      <c r="Y30" s="363" t="str">
        <f>IF(Y28="","",VLOOKUP(Y28,'シフト記号表（勤務時間帯）'!$C$6:$U$35,19,FALSE))</f>
        <v/>
      </c>
      <c r="Z30" s="361" t="str">
        <f>IF(Z28="","",VLOOKUP(Z28,'シフト記号表（勤務時間帯）'!$C$6:$U$35,19,FALSE))</f>
        <v/>
      </c>
      <c r="AA30" s="362" t="str">
        <f>IF(AA28="","",VLOOKUP(AA28,'シフト記号表（勤務時間帯）'!$C$6:$U$35,19,FALSE))</f>
        <v/>
      </c>
      <c r="AB30" s="362" t="str">
        <f>IF(AB28="","",VLOOKUP(AB28,'シフト記号表（勤務時間帯）'!$C$6:$U$35,19,FALSE))</f>
        <v/>
      </c>
      <c r="AC30" s="362" t="str">
        <f>IF(AC28="","",VLOOKUP(AC28,'シフト記号表（勤務時間帯）'!$C$6:$U$35,19,FALSE))</f>
        <v/>
      </c>
      <c r="AD30" s="362" t="str">
        <f>IF(AD28="","",VLOOKUP(AD28,'シフト記号表（勤務時間帯）'!$C$6:$U$35,19,FALSE))</f>
        <v/>
      </c>
      <c r="AE30" s="362" t="str">
        <f>IF(AE28="","",VLOOKUP(AE28,'シフト記号表（勤務時間帯）'!$C$6:$U$35,19,FALSE))</f>
        <v/>
      </c>
      <c r="AF30" s="363" t="str">
        <f>IF(AF28="","",VLOOKUP(AF28,'シフト記号表（勤務時間帯）'!$C$6:$U$35,19,FALSE))</f>
        <v/>
      </c>
      <c r="AG30" s="361" t="str">
        <f>IF(AG28="","",VLOOKUP(AG28,'シフト記号表（勤務時間帯）'!$C$6:$U$35,19,FALSE))</f>
        <v/>
      </c>
      <c r="AH30" s="362" t="str">
        <f>IF(AH28="","",VLOOKUP(AH28,'シフト記号表（勤務時間帯）'!$C$6:$U$35,19,FALSE))</f>
        <v/>
      </c>
      <c r="AI30" s="362" t="str">
        <f>IF(AI28="","",VLOOKUP(AI28,'シフト記号表（勤務時間帯）'!$C$6:$U$35,19,FALSE))</f>
        <v/>
      </c>
      <c r="AJ30" s="362" t="str">
        <f>IF(AJ28="","",VLOOKUP(AJ28,'シフト記号表（勤務時間帯）'!$C$6:$U$35,19,FALSE))</f>
        <v/>
      </c>
      <c r="AK30" s="362" t="str">
        <f>IF(AK28="","",VLOOKUP(AK28,'シフト記号表（勤務時間帯）'!$C$6:$U$35,19,FALSE))</f>
        <v/>
      </c>
      <c r="AL30" s="362" t="str">
        <f>IF(AL28="","",VLOOKUP(AL28,'シフト記号表（勤務時間帯）'!$C$6:$U$35,19,FALSE))</f>
        <v/>
      </c>
      <c r="AM30" s="363" t="str">
        <f>IF(AM28="","",VLOOKUP(AM28,'シフト記号表（勤務時間帯）'!$C$6:$U$35,19,FALSE))</f>
        <v/>
      </c>
      <c r="AN30" s="361" t="str">
        <f>IF(AN28="","",VLOOKUP(AN28,'シフト記号表（勤務時間帯）'!$C$6:$U$35,19,FALSE))</f>
        <v/>
      </c>
      <c r="AO30" s="362" t="str">
        <f>IF(AO28="","",VLOOKUP(AO28,'シフト記号表（勤務時間帯）'!$C$6:$U$35,19,FALSE))</f>
        <v/>
      </c>
      <c r="AP30" s="362" t="str">
        <f>IF(AP28="","",VLOOKUP(AP28,'シフト記号表（勤務時間帯）'!$C$6:$U$35,19,FALSE))</f>
        <v/>
      </c>
      <c r="AQ30" s="362" t="str">
        <f>IF(AQ28="","",VLOOKUP(AQ28,'シフト記号表（勤務時間帯）'!$C$6:$U$35,19,FALSE))</f>
        <v/>
      </c>
      <c r="AR30" s="362" t="str">
        <f>IF(AR28="","",VLOOKUP(AR28,'シフト記号表（勤務時間帯）'!$C$6:$U$35,19,FALSE))</f>
        <v/>
      </c>
      <c r="AS30" s="362" t="str">
        <f>IF(AS28="","",VLOOKUP(AS28,'シフト記号表（勤務時間帯）'!$C$6:$U$35,19,FALSE))</f>
        <v/>
      </c>
      <c r="AT30" s="363" t="str">
        <f>IF(AT28="","",VLOOKUP(AT28,'シフト記号表（勤務時間帯）'!$C$6:$U$35,19,FALSE))</f>
        <v/>
      </c>
      <c r="AU30" s="361" t="str">
        <f>IF(AU28="","",VLOOKUP(AU28,'シフト記号表（勤務時間帯）'!$C$6:$U$35,19,FALSE))</f>
        <v/>
      </c>
      <c r="AV30" s="362" t="str">
        <f>IF(AV28="","",VLOOKUP(AV28,'シフト記号表（勤務時間帯）'!$C$6:$U$35,19,FALSE))</f>
        <v/>
      </c>
      <c r="AW30" s="362" t="str">
        <f>IF(AW28="","",VLOOKUP(AW28,'シフト記号表（勤務時間帯）'!$C$6:$U$35,19,FALSE))</f>
        <v/>
      </c>
      <c r="AX30" s="1029">
        <f>IF($BB$3="４週",SUM(S30:AT30),IF($BB$3="暦月",SUM(S30:AW30),""))</f>
        <v>0</v>
      </c>
      <c r="AY30" s="1030"/>
      <c r="AZ30" s="1031">
        <f>IF($BB$3="４週",AX30/4,IF($BB$3="暦月",'1勤務表'!AX30/('1勤務表'!$BB$8/7),""))</f>
        <v>0</v>
      </c>
      <c r="BA30" s="1032"/>
      <c r="BB30" s="1016"/>
      <c r="BC30" s="1017"/>
      <c r="BD30" s="1017"/>
      <c r="BE30" s="1017"/>
      <c r="BF30" s="1018"/>
    </row>
    <row r="31" spans="2:58" ht="20.25" customHeight="1" x14ac:dyDescent="0.2">
      <c r="B31" s="952">
        <f>B28+1</f>
        <v>4</v>
      </c>
      <c r="C31" s="1055"/>
      <c r="D31" s="1056"/>
      <c r="E31" s="1057"/>
      <c r="F31" s="364"/>
      <c r="G31" s="1036"/>
      <c r="H31" s="1038"/>
      <c r="I31" s="968"/>
      <c r="J31" s="968"/>
      <c r="K31" s="969"/>
      <c r="L31" s="1039"/>
      <c r="M31" s="1040"/>
      <c r="N31" s="1040"/>
      <c r="O31" s="1041"/>
      <c r="P31" s="1045" t="s">
        <v>590</v>
      </c>
      <c r="Q31" s="1046"/>
      <c r="R31" s="1047"/>
      <c r="S31" s="353"/>
      <c r="T31" s="354"/>
      <c r="U31" s="354"/>
      <c r="V31" s="354"/>
      <c r="W31" s="354"/>
      <c r="X31" s="354"/>
      <c r="Y31" s="355"/>
      <c r="Z31" s="353"/>
      <c r="AA31" s="354"/>
      <c r="AB31" s="354"/>
      <c r="AC31" s="354"/>
      <c r="AD31" s="354"/>
      <c r="AE31" s="354"/>
      <c r="AF31" s="355"/>
      <c r="AG31" s="353"/>
      <c r="AH31" s="354"/>
      <c r="AI31" s="354"/>
      <c r="AJ31" s="354"/>
      <c r="AK31" s="354"/>
      <c r="AL31" s="354"/>
      <c r="AM31" s="355"/>
      <c r="AN31" s="353"/>
      <c r="AO31" s="354"/>
      <c r="AP31" s="354"/>
      <c r="AQ31" s="354"/>
      <c r="AR31" s="354"/>
      <c r="AS31" s="354"/>
      <c r="AT31" s="355"/>
      <c r="AU31" s="353"/>
      <c r="AV31" s="354"/>
      <c r="AW31" s="354"/>
      <c r="AX31" s="1048"/>
      <c r="AY31" s="1049"/>
      <c r="AZ31" s="1050"/>
      <c r="BA31" s="1051"/>
      <c r="BB31" s="1052"/>
      <c r="BC31" s="1053"/>
      <c r="BD31" s="1053"/>
      <c r="BE31" s="1053"/>
      <c r="BF31" s="1054"/>
    </row>
    <row r="32" spans="2:58" ht="20.25" customHeight="1" x14ac:dyDescent="0.2">
      <c r="B32" s="952"/>
      <c r="C32" s="1058"/>
      <c r="D32" s="1059"/>
      <c r="E32" s="1060"/>
      <c r="F32" s="356"/>
      <c r="G32" s="963"/>
      <c r="H32" s="967"/>
      <c r="I32" s="968"/>
      <c r="J32" s="968"/>
      <c r="K32" s="969"/>
      <c r="L32" s="973"/>
      <c r="M32" s="974"/>
      <c r="N32" s="974"/>
      <c r="O32" s="975"/>
      <c r="P32" s="1019" t="s">
        <v>593</v>
      </c>
      <c r="Q32" s="1020"/>
      <c r="R32" s="1021"/>
      <c r="S32" s="357" t="str">
        <f>IF(S31="","",VLOOKUP(S31,'シフト記号表（勤務時間帯）'!$C$6:$K$35,9,FALSE))</f>
        <v/>
      </c>
      <c r="T32" s="358" t="str">
        <f>IF(T31="","",VLOOKUP(T31,'シフト記号表（勤務時間帯）'!$C$6:$K$35,9,FALSE))</f>
        <v/>
      </c>
      <c r="U32" s="358" t="str">
        <f>IF(U31="","",VLOOKUP(U31,'シフト記号表（勤務時間帯）'!$C$6:$K$35,9,FALSE))</f>
        <v/>
      </c>
      <c r="V32" s="358" t="str">
        <f>IF(V31="","",VLOOKUP(V31,'シフト記号表（勤務時間帯）'!$C$6:$K$35,9,FALSE))</f>
        <v/>
      </c>
      <c r="W32" s="358" t="str">
        <f>IF(W31="","",VLOOKUP(W31,'シフト記号表（勤務時間帯）'!$C$6:$K$35,9,FALSE))</f>
        <v/>
      </c>
      <c r="X32" s="358" t="str">
        <f>IF(X31="","",VLOOKUP(X31,'シフト記号表（勤務時間帯）'!$C$6:$K$35,9,FALSE))</f>
        <v/>
      </c>
      <c r="Y32" s="359" t="str">
        <f>IF(Y31="","",VLOOKUP(Y31,'シフト記号表（勤務時間帯）'!$C$6:$K$35,9,FALSE))</f>
        <v/>
      </c>
      <c r="Z32" s="357" t="str">
        <f>IF(Z31="","",VLOOKUP(Z31,'シフト記号表（勤務時間帯）'!$C$6:$K$35,9,FALSE))</f>
        <v/>
      </c>
      <c r="AA32" s="358" t="str">
        <f>IF(AA31="","",VLOOKUP(AA31,'シフト記号表（勤務時間帯）'!$C$6:$K$35,9,FALSE))</f>
        <v/>
      </c>
      <c r="AB32" s="358" t="str">
        <f>IF(AB31="","",VLOOKUP(AB31,'シフト記号表（勤務時間帯）'!$C$6:$K$35,9,FALSE))</f>
        <v/>
      </c>
      <c r="AC32" s="358" t="str">
        <f>IF(AC31="","",VLOOKUP(AC31,'シフト記号表（勤務時間帯）'!$C$6:$K$35,9,FALSE))</f>
        <v/>
      </c>
      <c r="AD32" s="358" t="str">
        <f>IF(AD31="","",VLOOKUP(AD31,'シフト記号表（勤務時間帯）'!$C$6:$K$35,9,FALSE))</f>
        <v/>
      </c>
      <c r="AE32" s="358" t="str">
        <f>IF(AE31="","",VLOOKUP(AE31,'シフト記号表（勤務時間帯）'!$C$6:$K$35,9,FALSE))</f>
        <v/>
      </c>
      <c r="AF32" s="359" t="str">
        <f>IF(AF31="","",VLOOKUP(AF31,'シフト記号表（勤務時間帯）'!$C$6:$K$35,9,FALSE))</f>
        <v/>
      </c>
      <c r="AG32" s="357" t="str">
        <f>IF(AG31="","",VLOOKUP(AG31,'シフト記号表（勤務時間帯）'!$C$6:$K$35,9,FALSE))</f>
        <v/>
      </c>
      <c r="AH32" s="358" t="str">
        <f>IF(AH31="","",VLOOKUP(AH31,'シフト記号表（勤務時間帯）'!$C$6:$K$35,9,FALSE))</f>
        <v/>
      </c>
      <c r="AI32" s="358" t="str">
        <f>IF(AI31="","",VLOOKUP(AI31,'シフト記号表（勤務時間帯）'!$C$6:$K$35,9,FALSE))</f>
        <v/>
      </c>
      <c r="AJ32" s="358" t="str">
        <f>IF(AJ31="","",VLOOKUP(AJ31,'シフト記号表（勤務時間帯）'!$C$6:$K$35,9,FALSE))</f>
        <v/>
      </c>
      <c r="AK32" s="358" t="str">
        <f>IF(AK31="","",VLOOKUP(AK31,'シフト記号表（勤務時間帯）'!$C$6:$K$35,9,FALSE))</f>
        <v/>
      </c>
      <c r="AL32" s="358" t="str">
        <f>IF(AL31="","",VLOOKUP(AL31,'シフト記号表（勤務時間帯）'!$C$6:$K$35,9,FALSE))</f>
        <v/>
      </c>
      <c r="AM32" s="359" t="str">
        <f>IF(AM31="","",VLOOKUP(AM31,'シフト記号表（勤務時間帯）'!$C$6:$K$35,9,FALSE))</f>
        <v/>
      </c>
      <c r="AN32" s="357" t="str">
        <f>IF(AN31="","",VLOOKUP(AN31,'シフト記号表（勤務時間帯）'!$C$6:$K$35,9,FALSE))</f>
        <v/>
      </c>
      <c r="AO32" s="358" t="str">
        <f>IF(AO31="","",VLOOKUP(AO31,'シフト記号表（勤務時間帯）'!$C$6:$K$35,9,FALSE))</f>
        <v/>
      </c>
      <c r="AP32" s="358" t="str">
        <f>IF(AP31="","",VLOOKUP(AP31,'シフト記号表（勤務時間帯）'!$C$6:$K$35,9,FALSE))</f>
        <v/>
      </c>
      <c r="AQ32" s="358" t="str">
        <f>IF(AQ31="","",VLOOKUP(AQ31,'シフト記号表（勤務時間帯）'!$C$6:$K$35,9,FALSE))</f>
        <v/>
      </c>
      <c r="AR32" s="358" t="str">
        <f>IF(AR31="","",VLOOKUP(AR31,'シフト記号表（勤務時間帯）'!$C$6:$K$35,9,FALSE))</f>
        <v/>
      </c>
      <c r="AS32" s="358" t="str">
        <f>IF(AS31="","",VLOOKUP(AS31,'シフト記号表（勤務時間帯）'!$C$6:$K$35,9,FALSE))</f>
        <v/>
      </c>
      <c r="AT32" s="359" t="str">
        <f>IF(AT31="","",VLOOKUP(AT31,'シフト記号表（勤務時間帯）'!$C$6:$K$35,9,FALSE))</f>
        <v/>
      </c>
      <c r="AU32" s="357" t="str">
        <f>IF(AU31="","",VLOOKUP(AU31,'シフト記号表（勤務時間帯）'!$C$6:$K$35,9,FALSE))</f>
        <v/>
      </c>
      <c r="AV32" s="358" t="str">
        <f>IF(AV31="","",VLOOKUP(AV31,'シフト記号表（勤務時間帯）'!$C$6:$K$35,9,FALSE))</f>
        <v/>
      </c>
      <c r="AW32" s="358" t="str">
        <f>IF(AW31="","",VLOOKUP(AW31,'シフト記号表（勤務時間帯）'!$C$6:$K$35,9,FALSE))</f>
        <v/>
      </c>
      <c r="AX32" s="1022">
        <f>IF($BB$3="４週",SUM(S32:AT32),IF($BB$3="暦月",SUM(S32:AW32),""))</f>
        <v>0</v>
      </c>
      <c r="AY32" s="1023"/>
      <c r="AZ32" s="1024">
        <f>IF($BB$3="４週",AX32/4,IF($BB$3="暦月",'1勤務表'!AX32/('1勤務表'!$BB$8/7),""))</f>
        <v>0</v>
      </c>
      <c r="BA32" s="1025"/>
      <c r="BB32" s="1013"/>
      <c r="BC32" s="1014"/>
      <c r="BD32" s="1014"/>
      <c r="BE32" s="1014"/>
      <c r="BF32" s="1015"/>
    </row>
    <row r="33" spans="2:58" ht="20.25" customHeight="1" x14ac:dyDescent="0.2">
      <c r="B33" s="952"/>
      <c r="C33" s="1061"/>
      <c r="D33" s="1062"/>
      <c r="E33" s="1063"/>
      <c r="F33" s="356">
        <f>C31</f>
        <v>0</v>
      </c>
      <c r="G33" s="1037"/>
      <c r="H33" s="967"/>
      <c r="I33" s="968"/>
      <c r="J33" s="968"/>
      <c r="K33" s="969"/>
      <c r="L33" s="1042"/>
      <c r="M33" s="1043"/>
      <c r="N33" s="1043"/>
      <c r="O33" s="1044"/>
      <c r="P33" s="1026" t="s">
        <v>594</v>
      </c>
      <c r="Q33" s="1027"/>
      <c r="R33" s="1028"/>
      <c r="S33" s="361" t="str">
        <f>IF(S31="","",VLOOKUP(S31,'シフト記号表（勤務時間帯）'!$C$6:$U$35,19,FALSE))</f>
        <v/>
      </c>
      <c r="T33" s="362" t="str">
        <f>IF(T31="","",VLOOKUP(T31,'シフト記号表（勤務時間帯）'!$C$6:$U$35,19,FALSE))</f>
        <v/>
      </c>
      <c r="U33" s="362" t="str">
        <f>IF(U31="","",VLOOKUP(U31,'シフト記号表（勤務時間帯）'!$C$6:$U$35,19,FALSE))</f>
        <v/>
      </c>
      <c r="V33" s="362" t="str">
        <f>IF(V31="","",VLOOKUP(V31,'シフト記号表（勤務時間帯）'!$C$6:$U$35,19,FALSE))</f>
        <v/>
      </c>
      <c r="W33" s="362" t="str">
        <f>IF(W31="","",VLOOKUP(W31,'シフト記号表（勤務時間帯）'!$C$6:$U$35,19,FALSE))</f>
        <v/>
      </c>
      <c r="X33" s="362" t="str">
        <f>IF(X31="","",VLOOKUP(X31,'シフト記号表（勤務時間帯）'!$C$6:$U$35,19,FALSE))</f>
        <v/>
      </c>
      <c r="Y33" s="363" t="str">
        <f>IF(Y31="","",VLOOKUP(Y31,'シフト記号表（勤務時間帯）'!$C$6:$U$35,19,FALSE))</f>
        <v/>
      </c>
      <c r="Z33" s="361" t="str">
        <f>IF(Z31="","",VLOOKUP(Z31,'シフト記号表（勤務時間帯）'!$C$6:$U$35,19,FALSE))</f>
        <v/>
      </c>
      <c r="AA33" s="362" t="str">
        <f>IF(AA31="","",VLOOKUP(AA31,'シフト記号表（勤務時間帯）'!$C$6:$U$35,19,FALSE))</f>
        <v/>
      </c>
      <c r="AB33" s="362" t="str">
        <f>IF(AB31="","",VLOOKUP(AB31,'シフト記号表（勤務時間帯）'!$C$6:$U$35,19,FALSE))</f>
        <v/>
      </c>
      <c r="AC33" s="362" t="str">
        <f>IF(AC31="","",VLOOKUP(AC31,'シフト記号表（勤務時間帯）'!$C$6:$U$35,19,FALSE))</f>
        <v/>
      </c>
      <c r="AD33" s="362" t="str">
        <f>IF(AD31="","",VLOOKUP(AD31,'シフト記号表（勤務時間帯）'!$C$6:$U$35,19,FALSE))</f>
        <v/>
      </c>
      <c r="AE33" s="362" t="str">
        <f>IF(AE31="","",VLOOKUP(AE31,'シフト記号表（勤務時間帯）'!$C$6:$U$35,19,FALSE))</f>
        <v/>
      </c>
      <c r="AF33" s="363" t="str">
        <f>IF(AF31="","",VLOOKUP(AF31,'シフト記号表（勤務時間帯）'!$C$6:$U$35,19,FALSE))</f>
        <v/>
      </c>
      <c r="AG33" s="361" t="str">
        <f>IF(AG31="","",VLOOKUP(AG31,'シフト記号表（勤務時間帯）'!$C$6:$U$35,19,FALSE))</f>
        <v/>
      </c>
      <c r="AH33" s="362" t="str">
        <f>IF(AH31="","",VLOOKUP(AH31,'シフト記号表（勤務時間帯）'!$C$6:$U$35,19,FALSE))</f>
        <v/>
      </c>
      <c r="AI33" s="362" t="str">
        <f>IF(AI31="","",VLOOKUP(AI31,'シフト記号表（勤務時間帯）'!$C$6:$U$35,19,FALSE))</f>
        <v/>
      </c>
      <c r="AJ33" s="362" t="str">
        <f>IF(AJ31="","",VLOOKUP(AJ31,'シフト記号表（勤務時間帯）'!$C$6:$U$35,19,FALSE))</f>
        <v/>
      </c>
      <c r="AK33" s="362" t="str">
        <f>IF(AK31="","",VLOOKUP(AK31,'シフト記号表（勤務時間帯）'!$C$6:$U$35,19,FALSE))</f>
        <v/>
      </c>
      <c r="AL33" s="362" t="str">
        <f>IF(AL31="","",VLOOKUP(AL31,'シフト記号表（勤務時間帯）'!$C$6:$U$35,19,FALSE))</f>
        <v/>
      </c>
      <c r="AM33" s="363" t="str">
        <f>IF(AM31="","",VLOOKUP(AM31,'シフト記号表（勤務時間帯）'!$C$6:$U$35,19,FALSE))</f>
        <v/>
      </c>
      <c r="AN33" s="361" t="str">
        <f>IF(AN31="","",VLOOKUP(AN31,'シフト記号表（勤務時間帯）'!$C$6:$U$35,19,FALSE))</f>
        <v/>
      </c>
      <c r="AO33" s="362" t="str">
        <f>IF(AO31="","",VLOOKUP(AO31,'シフト記号表（勤務時間帯）'!$C$6:$U$35,19,FALSE))</f>
        <v/>
      </c>
      <c r="AP33" s="362" t="str">
        <f>IF(AP31="","",VLOOKUP(AP31,'シフト記号表（勤務時間帯）'!$C$6:$U$35,19,FALSE))</f>
        <v/>
      </c>
      <c r="AQ33" s="362" t="str">
        <f>IF(AQ31="","",VLOOKUP(AQ31,'シフト記号表（勤務時間帯）'!$C$6:$U$35,19,FALSE))</f>
        <v/>
      </c>
      <c r="AR33" s="362" t="str">
        <f>IF(AR31="","",VLOOKUP(AR31,'シフト記号表（勤務時間帯）'!$C$6:$U$35,19,FALSE))</f>
        <v/>
      </c>
      <c r="AS33" s="362" t="str">
        <f>IF(AS31="","",VLOOKUP(AS31,'シフト記号表（勤務時間帯）'!$C$6:$U$35,19,FALSE))</f>
        <v/>
      </c>
      <c r="AT33" s="363" t="str">
        <f>IF(AT31="","",VLOOKUP(AT31,'シフト記号表（勤務時間帯）'!$C$6:$U$35,19,FALSE))</f>
        <v/>
      </c>
      <c r="AU33" s="361" t="str">
        <f>IF(AU31="","",VLOOKUP(AU31,'シフト記号表（勤務時間帯）'!$C$6:$U$35,19,FALSE))</f>
        <v/>
      </c>
      <c r="AV33" s="362" t="str">
        <f>IF(AV31="","",VLOOKUP(AV31,'シフト記号表（勤務時間帯）'!$C$6:$U$35,19,FALSE))</f>
        <v/>
      </c>
      <c r="AW33" s="362" t="str">
        <f>IF(AW31="","",VLOOKUP(AW31,'シフト記号表（勤務時間帯）'!$C$6:$U$35,19,FALSE))</f>
        <v/>
      </c>
      <c r="AX33" s="1029">
        <f>IF($BB$3="４週",SUM(S33:AT33),IF($BB$3="暦月",SUM(S33:AW33),""))</f>
        <v>0</v>
      </c>
      <c r="AY33" s="1030"/>
      <c r="AZ33" s="1031">
        <f>IF($BB$3="４週",AX33/4,IF($BB$3="暦月",'1勤務表'!AX33/('1勤務表'!$BB$8/7),""))</f>
        <v>0</v>
      </c>
      <c r="BA33" s="1032"/>
      <c r="BB33" s="1016"/>
      <c r="BC33" s="1017"/>
      <c r="BD33" s="1017"/>
      <c r="BE33" s="1017"/>
      <c r="BF33" s="1018"/>
    </row>
    <row r="34" spans="2:58" ht="20.25" customHeight="1" x14ac:dyDescent="0.2">
      <c r="B34" s="952">
        <f>B31+1</f>
        <v>5</v>
      </c>
      <c r="C34" s="1055"/>
      <c r="D34" s="1056"/>
      <c r="E34" s="1057"/>
      <c r="F34" s="364"/>
      <c r="G34" s="1036"/>
      <c r="H34" s="1038"/>
      <c r="I34" s="968"/>
      <c r="J34" s="968"/>
      <c r="K34" s="969"/>
      <c r="L34" s="1039"/>
      <c r="M34" s="1040"/>
      <c r="N34" s="1040"/>
      <c r="O34" s="1041"/>
      <c r="P34" s="1045" t="s">
        <v>590</v>
      </c>
      <c r="Q34" s="1046"/>
      <c r="R34" s="1047"/>
      <c r="S34" s="353"/>
      <c r="T34" s="354"/>
      <c r="U34" s="354"/>
      <c r="V34" s="354"/>
      <c r="W34" s="354"/>
      <c r="X34" s="354"/>
      <c r="Y34" s="355"/>
      <c r="Z34" s="353"/>
      <c r="AA34" s="354"/>
      <c r="AB34" s="354"/>
      <c r="AC34" s="354"/>
      <c r="AD34" s="354"/>
      <c r="AE34" s="354"/>
      <c r="AF34" s="355"/>
      <c r="AG34" s="353"/>
      <c r="AH34" s="354"/>
      <c r="AI34" s="354"/>
      <c r="AJ34" s="354"/>
      <c r="AK34" s="354"/>
      <c r="AL34" s="354"/>
      <c r="AM34" s="355"/>
      <c r="AN34" s="353"/>
      <c r="AO34" s="354"/>
      <c r="AP34" s="354"/>
      <c r="AQ34" s="354"/>
      <c r="AR34" s="354"/>
      <c r="AS34" s="354"/>
      <c r="AT34" s="355"/>
      <c r="AU34" s="353"/>
      <c r="AV34" s="354"/>
      <c r="AW34" s="354"/>
      <c r="AX34" s="1048"/>
      <c r="AY34" s="1049"/>
      <c r="AZ34" s="1050"/>
      <c r="BA34" s="1051"/>
      <c r="BB34" s="1052"/>
      <c r="BC34" s="1053"/>
      <c r="BD34" s="1053"/>
      <c r="BE34" s="1053"/>
      <c r="BF34" s="1054"/>
    </row>
    <row r="35" spans="2:58" ht="20.25" customHeight="1" x14ac:dyDescent="0.2">
      <c r="B35" s="952"/>
      <c r="C35" s="1058"/>
      <c r="D35" s="1059"/>
      <c r="E35" s="1060"/>
      <c r="F35" s="356"/>
      <c r="G35" s="963"/>
      <c r="H35" s="967"/>
      <c r="I35" s="968"/>
      <c r="J35" s="968"/>
      <c r="K35" s="969"/>
      <c r="L35" s="973"/>
      <c r="M35" s="974"/>
      <c r="N35" s="974"/>
      <c r="O35" s="975"/>
      <c r="P35" s="1019" t="s">
        <v>593</v>
      </c>
      <c r="Q35" s="1020"/>
      <c r="R35" s="1021"/>
      <c r="S35" s="357" t="str">
        <f>IF(S34="","",VLOOKUP(S34,'シフト記号表（勤務時間帯）'!$C$6:$K$35,9,FALSE))</f>
        <v/>
      </c>
      <c r="T35" s="358" t="str">
        <f>IF(T34="","",VLOOKUP(T34,'シフト記号表（勤務時間帯）'!$C$6:$K$35,9,FALSE))</f>
        <v/>
      </c>
      <c r="U35" s="358" t="str">
        <f>IF(U34="","",VLOOKUP(U34,'シフト記号表（勤務時間帯）'!$C$6:$K$35,9,FALSE))</f>
        <v/>
      </c>
      <c r="V35" s="358" t="str">
        <f>IF(V34="","",VLOOKUP(V34,'シフト記号表（勤務時間帯）'!$C$6:$K$35,9,FALSE))</f>
        <v/>
      </c>
      <c r="W35" s="358" t="str">
        <f>IF(W34="","",VLOOKUP(W34,'シフト記号表（勤務時間帯）'!$C$6:$K$35,9,FALSE))</f>
        <v/>
      </c>
      <c r="X35" s="358" t="str">
        <f>IF(X34="","",VLOOKUP(X34,'シフト記号表（勤務時間帯）'!$C$6:$K$35,9,FALSE))</f>
        <v/>
      </c>
      <c r="Y35" s="359" t="str">
        <f>IF(Y34="","",VLOOKUP(Y34,'シフト記号表（勤務時間帯）'!$C$6:$K$35,9,FALSE))</f>
        <v/>
      </c>
      <c r="Z35" s="357" t="str">
        <f>IF(Z34="","",VLOOKUP(Z34,'シフト記号表（勤務時間帯）'!$C$6:$K$35,9,FALSE))</f>
        <v/>
      </c>
      <c r="AA35" s="358" t="str">
        <f>IF(AA34="","",VLOOKUP(AA34,'シフト記号表（勤務時間帯）'!$C$6:$K$35,9,FALSE))</f>
        <v/>
      </c>
      <c r="AB35" s="358" t="str">
        <f>IF(AB34="","",VLOOKUP(AB34,'シフト記号表（勤務時間帯）'!$C$6:$K$35,9,FALSE))</f>
        <v/>
      </c>
      <c r="AC35" s="358" t="str">
        <f>IF(AC34="","",VLOOKUP(AC34,'シフト記号表（勤務時間帯）'!$C$6:$K$35,9,FALSE))</f>
        <v/>
      </c>
      <c r="AD35" s="358" t="str">
        <f>IF(AD34="","",VLOOKUP(AD34,'シフト記号表（勤務時間帯）'!$C$6:$K$35,9,FALSE))</f>
        <v/>
      </c>
      <c r="AE35" s="358" t="str">
        <f>IF(AE34="","",VLOOKUP(AE34,'シフト記号表（勤務時間帯）'!$C$6:$K$35,9,FALSE))</f>
        <v/>
      </c>
      <c r="AF35" s="359" t="str">
        <f>IF(AF34="","",VLOOKUP(AF34,'シフト記号表（勤務時間帯）'!$C$6:$K$35,9,FALSE))</f>
        <v/>
      </c>
      <c r="AG35" s="357" t="str">
        <f>IF(AG34="","",VLOOKUP(AG34,'シフト記号表（勤務時間帯）'!$C$6:$K$35,9,FALSE))</f>
        <v/>
      </c>
      <c r="AH35" s="358" t="str">
        <f>IF(AH34="","",VLOOKUP(AH34,'シフト記号表（勤務時間帯）'!$C$6:$K$35,9,FALSE))</f>
        <v/>
      </c>
      <c r="AI35" s="358" t="str">
        <f>IF(AI34="","",VLOOKUP(AI34,'シフト記号表（勤務時間帯）'!$C$6:$K$35,9,FALSE))</f>
        <v/>
      </c>
      <c r="AJ35" s="358" t="str">
        <f>IF(AJ34="","",VLOOKUP(AJ34,'シフト記号表（勤務時間帯）'!$C$6:$K$35,9,FALSE))</f>
        <v/>
      </c>
      <c r="AK35" s="358" t="str">
        <f>IF(AK34="","",VLOOKUP(AK34,'シフト記号表（勤務時間帯）'!$C$6:$K$35,9,FALSE))</f>
        <v/>
      </c>
      <c r="AL35" s="358" t="str">
        <f>IF(AL34="","",VLOOKUP(AL34,'シフト記号表（勤務時間帯）'!$C$6:$K$35,9,FALSE))</f>
        <v/>
      </c>
      <c r="AM35" s="359" t="str">
        <f>IF(AM34="","",VLOOKUP(AM34,'シフト記号表（勤務時間帯）'!$C$6:$K$35,9,FALSE))</f>
        <v/>
      </c>
      <c r="AN35" s="357" t="str">
        <f>IF(AN34="","",VLOOKUP(AN34,'シフト記号表（勤務時間帯）'!$C$6:$K$35,9,FALSE))</f>
        <v/>
      </c>
      <c r="AO35" s="358" t="str">
        <f>IF(AO34="","",VLOOKUP(AO34,'シフト記号表（勤務時間帯）'!$C$6:$K$35,9,FALSE))</f>
        <v/>
      </c>
      <c r="AP35" s="358" t="str">
        <f>IF(AP34="","",VLOOKUP(AP34,'シフト記号表（勤務時間帯）'!$C$6:$K$35,9,FALSE))</f>
        <v/>
      </c>
      <c r="AQ35" s="358" t="str">
        <f>IF(AQ34="","",VLOOKUP(AQ34,'シフト記号表（勤務時間帯）'!$C$6:$K$35,9,FALSE))</f>
        <v/>
      </c>
      <c r="AR35" s="358" t="str">
        <f>IF(AR34="","",VLOOKUP(AR34,'シフト記号表（勤務時間帯）'!$C$6:$K$35,9,FALSE))</f>
        <v/>
      </c>
      <c r="AS35" s="358" t="str">
        <f>IF(AS34="","",VLOOKUP(AS34,'シフト記号表（勤務時間帯）'!$C$6:$K$35,9,FALSE))</f>
        <v/>
      </c>
      <c r="AT35" s="359" t="str">
        <f>IF(AT34="","",VLOOKUP(AT34,'シフト記号表（勤務時間帯）'!$C$6:$K$35,9,FALSE))</f>
        <v/>
      </c>
      <c r="AU35" s="357" t="str">
        <f>IF(AU34="","",VLOOKUP(AU34,'シフト記号表（勤務時間帯）'!$C$6:$K$35,9,FALSE))</f>
        <v/>
      </c>
      <c r="AV35" s="358" t="str">
        <f>IF(AV34="","",VLOOKUP(AV34,'シフト記号表（勤務時間帯）'!$C$6:$K$35,9,FALSE))</f>
        <v/>
      </c>
      <c r="AW35" s="358" t="str">
        <f>IF(AW34="","",VLOOKUP(AW34,'シフト記号表（勤務時間帯）'!$C$6:$K$35,9,FALSE))</f>
        <v/>
      </c>
      <c r="AX35" s="1022">
        <f>IF($BB$3="４週",SUM(S35:AT35),IF($BB$3="暦月",SUM(S35:AW35),""))</f>
        <v>0</v>
      </c>
      <c r="AY35" s="1023"/>
      <c r="AZ35" s="1024">
        <f>IF($BB$3="４週",AX35/4,IF($BB$3="暦月",'1勤務表'!AX35/('1勤務表'!$BB$8/7),""))</f>
        <v>0</v>
      </c>
      <c r="BA35" s="1025"/>
      <c r="BB35" s="1013"/>
      <c r="BC35" s="1014"/>
      <c r="BD35" s="1014"/>
      <c r="BE35" s="1014"/>
      <c r="BF35" s="1015"/>
    </row>
    <row r="36" spans="2:58" ht="20.25" customHeight="1" x14ac:dyDescent="0.2">
      <c r="B36" s="952"/>
      <c r="C36" s="1061"/>
      <c r="D36" s="1062"/>
      <c r="E36" s="1063"/>
      <c r="F36" s="356">
        <f>C34</f>
        <v>0</v>
      </c>
      <c r="G36" s="1037"/>
      <c r="H36" s="967"/>
      <c r="I36" s="968"/>
      <c r="J36" s="968"/>
      <c r="K36" s="969"/>
      <c r="L36" s="1042"/>
      <c r="M36" s="1043"/>
      <c r="N36" s="1043"/>
      <c r="O36" s="1044"/>
      <c r="P36" s="1026" t="s">
        <v>594</v>
      </c>
      <c r="Q36" s="1027"/>
      <c r="R36" s="1028"/>
      <c r="S36" s="361" t="str">
        <f>IF(S34="","",VLOOKUP(S34,'シフト記号表（勤務時間帯）'!$C$6:$U$35,19,FALSE))</f>
        <v/>
      </c>
      <c r="T36" s="362" t="str">
        <f>IF(T34="","",VLOOKUP(T34,'シフト記号表（勤務時間帯）'!$C$6:$U$35,19,FALSE))</f>
        <v/>
      </c>
      <c r="U36" s="362" t="str">
        <f>IF(U34="","",VLOOKUP(U34,'シフト記号表（勤務時間帯）'!$C$6:$U$35,19,FALSE))</f>
        <v/>
      </c>
      <c r="V36" s="362" t="str">
        <f>IF(V34="","",VLOOKUP(V34,'シフト記号表（勤務時間帯）'!$C$6:$U$35,19,FALSE))</f>
        <v/>
      </c>
      <c r="W36" s="362" t="str">
        <f>IF(W34="","",VLOOKUP(W34,'シフト記号表（勤務時間帯）'!$C$6:$U$35,19,FALSE))</f>
        <v/>
      </c>
      <c r="X36" s="362" t="str">
        <f>IF(X34="","",VLOOKUP(X34,'シフト記号表（勤務時間帯）'!$C$6:$U$35,19,FALSE))</f>
        <v/>
      </c>
      <c r="Y36" s="363" t="str">
        <f>IF(Y34="","",VLOOKUP(Y34,'シフト記号表（勤務時間帯）'!$C$6:$U$35,19,FALSE))</f>
        <v/>
      </c>
      <c r="Z36" s="361" t="str">
        <f>IF(Z34="","",VLOOKUP(Z34,'シフト記号表（勤務時間帯）'!$C$6:$U$35,19,FALSE))</f>
        <v/>
      </c>
      <c r="AA36" s="362" t="str">
        <f>IF(AA34="","",VLOOKUP(AA34,'シフト記号表（勤務時間帯）'!$C$6:$U$35,19,FALSE))</f>
        <v/>
      </c>
      <c r="AB36" s="362" t="str">
        <f>IF(AB34="","",VLOOKUP(AB34,'シフト記号表（勤務時間帯）'!$C$6:$U$35,19,FALSE))</f>
        <v/>
      </c>
      <c r="AC36" s="362" t="str">
        <f>IF(AC34="","",VLOOKUP(AC34,'シフト記号表（勤務時間帯）'!$C$6:$U$35,19,FALSE))</f>
        <v/>
      </c>
      <c r="AD36" s="362" t="str">
        <f>IF(AD34="","",VLOOKUP(AD34,'シフト記号表（勤務時間帯）'!$C$6:$U$35,19,FALSE))</f>
        <v/>
      </c>
      <c r="AE36" s="362" t="str">
        <f>IF(AE34="","",VLOOKUP(AE34,'シフト記号表（勤務時間帯）'!$C$6:$U$35,19,FALSE))</f>
        <v/>
      </c>
      <c r="AF36" s="363" t="str">
        <f>IF(AF34="","",VLOOKUP(AF34,'シフト記号表（勤務時間帯）'!$C$6:$U$35,19,FALSE))</f>
        <v/>
      </c>
      <c r="AG36" s="361" t="str">
        <f>IF(AG34="","",VLOOKUP(AG34,'シフト記号表（勤務時間帯）'!$C$6:$U$35,19,FALSE))</f>
        <v/>
      </c>
      <c r="AH36" s="362" t="str">
        <f>IF(AH34="","",VLOOKUP(AH34,'シフト記号表（勤務時間帯）'!$C$6:$U$35,19,FALSE))</f>
        <v/>
      </c>
      <c r="AI36" s="362" t="str">
        <f>IF(AI34="","",VLOOKUP(AI34,'シフト記号表（勤務時間帯）'!$C$6:$U$35,19,FALSE))</f>
        <v/>
      </c>
      <c r="AJ36" s="362" t="str">
        <f>IF(AJ34="","",VLOOKUP(AJ34,'シフト記号表（勤務時間帯）'!$C$6:$U$35,19,FALSE))</f>
        <v/>
      </c>
      <c r="AK36" s="362" t="str">
        <f>IF(AK34="","",VLOOKUP(AK34,'シフト記号表（勤務時間帯）'!$C$6:$U$35,19,FALSE))</f>
        <v/>
      </c>
      <c r="AL36" s="362" t="str">
        <f>IF(AL34="","",VLOOKUP(AL34,'シフト記号表（勤務時間帯）'!$C$6:$U$35,19,FALSE))</f>
        <v/>
      </c>
      <c r="AM36" s="363" t="str">
        <f>IF(AM34="","",VLOOKUP(AM34,'シフト記号表（勤務時間帯）'!$C$6:$U$35,19,FALSE))</f>
        <v/>
      </c>
      <c r="AN36" s="361" t="str">
        <f>IF(AN34="","",VLOOKUP(AN34,'シフト記号表（勤務時間帯）'!$C$6:$U$35,19,FALSE))</f>
        <v/>
      </c>
      <c r="AO36" s="362" t="str">
        <f>IF(AO34="","",VLOOKUP(AO34,'シフト記号表（勤務時間帯）'!$C$6:$U$35,19,FALSE))</f>
        <v/>
      </c>
      <c r="AP36" s="362" t="str">
        <f>IF(AP34="","",VLOOKUP(AP34,'シフト記号表（勤務時間帯）'!$C$6:$U$35,19,FALSE))</f>
        <v/>
      </c>
      <c r="AQ36" s="362" t="str">
        <f>IF(AQ34="","",VLOOKUP(AQ34,'シフト記号表（勤務時間帯）'!$C$6:$U$35,19,FALSE))</f>
        <v/>
      </c>
      <c r="AR36" s="362" t="str">
        <f>IF(AR34="","",VLOOKUP(AR34,'シフト記号表（勤務時間帯）'!$C$6:$U$35,19,FALSE))</f>
        <v/>
      </c>
      <c r="AS36" s="362" t="str">
        <f>IF(AS34="","",VLOOKUP(AS34,'シフト記号表（勤務時間帯）'!$C$6:$U$35,19,FALSE))</f>
        <v/>
      </c>
      <c r="AT36" s="363" t="str">
        <f>IF(AT34="","",VLOOKUP(AT34,'シフト記号表（勤務時間帯）'!$C$6:$U$35,19,FALSE))</f>
        <v/>
      </c>
      <c r="AU36" s="361" t="str">
        <f>IF(AU34="","",VLOOKUP(AU34,'シフト記号表（勤務時間帯）'!$C$6:$U$35,19,FALSE))</f>
        <v/>
      </c>
      <c r="AV36" s="362" t="str">
        <f>IF(AV34="","",VLOOKUP(AV34,'シフト記号表（勤務時間帯）'!$C$6:$U$35,19,FALSE))</f>
        <v/>
      </c>
      <c r="AW36" s="362" t="str">
        <f>IF(AW34="","",VLOOKUP(AW34,'シフト記号表（勤務時間帯）'!$C$6:$U$35,19,FALSE))</f>
        <v/>
      </c>
      <c r="AX36" s="1029">
        <f>IF($BB$3="４週",SUM(S36:AT36),IF($BB$3="暦月",SUM(S36:AW36),""))</f>
        <v>0</v>
      </c>
      <c r="AY36" s="1030"/>
      <c r="AZ36" s="1031">
        <f>IF($BB$3="４週",AX36/4,IF($BB$3="暦月",'1勤務表'!AX36/('1勤務表'!$BB$8/7),""))</f>
        <v>0</v>
      </c>
      <c r="BA36" s="1032"/>
      <c r="BB36" s="1016"/>
      <c r="BC36" s="1017"/>
      <c r="BD36" s="1017"/>
      <c r="BE36" s="1017"/>
      <c r="BF36" s="1018"/>
    </row>
    <row r="37" spans="2:58" ht="20.25" customHeight="1" x14ac:dyDescent="0.2">
      <c r="B37" s="952">
        <f>B34+1</f>
        <v>6</v>
      </c>
      <c r="C37" s="1055"/>
      <c r="D37" s="1056"/>
      <c r="E37" s="1057"/>
      <c r="F37" s="364"/>
      <c r="G37" s="1036"/>
      <c r="H37" s="1038"/>
      <c r="I37" s="968"/>
      <c r="J37" s="968"/>
      <c r="K37" s="969"/>
      <c r="L37" s="1039"/>
      <c r="M37" s="1040"/>
      <c r="N37" s="1040"/>
      <c r="O37" s="1041"/>
      <c r="P37" s="1045" t="s">
        <v>590</v>
      </c>
      <c r="Q37" s="1046"/>
      <c r="R37" s="1047"/>
      <c r="S37" s="353"/>
      <c r="T37" s="354"/>
      <c r="U37" s="354"/>
      <c r="V37" s="354"/>
      <c r="W37" s="354"/>
      <c r="X37" s="354"/>
      <c r="Y37" s="355"/>
      <c r="Z37" s="353"/>
      <c r="AA37" s="354"/>
      <c r="AB37" s="354"/>
      <c r="AC37" s="354"/>
      <c r="AD37" s="354"/>
      <c r="AE37" s="354"/>
      <c r="AF37" s="355"/>
      <c r="AG37" s="353"/>
      <c r="AH37" s="354"/>
      <c r="AI37" s="354"/>
      <c r="AJ37" s="354"/>
      <c r="AK37" s="354"/>
      <c r="AL37" s="354"/>
      <c r="AM37" s="355"/>
      <c r="AN37" s="353"/>
      <c r="AO37" s="354"/>
      <c r="AP37" s="354"/>
      <c r="AQ37" s="354"/>
      <c r="AR37" s="354"/>
      <c r="AS37" s="354"/>
      <c r="AT37" s="355"/>
      <c r="AU37" s="353"/>
      <c r="AV37" s="354"/>
      <c r="AW37" s="354"/>
      <c r="AX37" s="1048"/>
      <c r="AY37" s="1049"/>
      <c r="AZ37" s="1050"/>
      <c r="BA37" s="1051"/>
      <c r="BB37" s="1052"/>
      <c r="BC37" s="1053"/>
      <c r="BD37" s="1053"/>
      <c r="BE37" s="1053"/>
      <c r="BF37" s="1054"/>
    </row>
    <row r="38" spans="2:58" ht="20.25" customHeight="1" x14ac:dyDescent="0.2">
      <c r="B38" s="952"/>
      <c r="C38" s="1058"/>
      <c r="D38" s="1059"/>
      <c r="E38" s="1060"/>
      <c r="F38" s="356"/>
      <c r="G38" s="963"/>
      <c r="H38" s="967"/>
      <c r="I38" s="968"/>
      <c r="J38" s="968"/>
      <c r="K38" s="969"/>
      <c r="L38" s="973"/>
      <c r="M38" s="974"/>
      <c r="N38" s="974"/>
      <c r="O38" s="975"/>
      <c r="P38" s="1019" t="s">
        <v>593</v>
      </c>
      <c r="Q38" s="1020"/>
      <c r="R38" s="1021"/>
      <c r="S38" s="357" t="str">
        <f>IF(S37="","",VLOOKUP(S37,'シフト記号表（勤務時間帯）'!$C$6:$K$35,9,FALSE))</f>
        <v/>
      </c>
      <c r="T38" s="358" t="str">
        <f>IF(T37="","",VLOOKUP(T37,'シフト記号表（勤務時間帯）'!$C$6:$K$35,9,FALSE))</f>
        <v/>
      </c>
      <c r="U38" s="358" t="str">
        <f>IF(U37="","",VLOOKUP(U37,'シフト記号表（勤務時間帯）'!$C$6:$K$35,9,FALSE))</f>
        <v/>
      </c>
      <c r="V38" s="358" t="str">
        <f>IF(V37="","",VLOOKUP(V37,'シフト記号表（勤務時間帯）'!$C$6:$K$35,9,FALSE))</f>
        <v/>
      </c>
      <c r="W38" s="358" t="str">
        <f>IF(W37="","",VLOOKUP(W37,'シフト記号表（勤務時間帯）'!$C$6:$K$35,9,FALSE))</f>
        <v/>
      </c>
      <c r="X38" s="358" t="str">
        <f>IF(X37="","",VLOOKUP(X37,'シフト記号表（勤務時間帯）'!$C$6:$K$35,9,FALSE))</f>
        <v/>
      </c>
      <c r="Y38" s="359" t="str">
        <f>IF(Y37="","",VLOOKUP(Y37,'シフト記号表（勤務時間帯）'!$C$6:$K$35,9,FALSE))</f>
        <v/>
      </c>
      <c r="Z38" s="357" t="str">
        <f>IF(Z37="","",VLOOKUP(Z37,'シフト記号表（勤務時間帯）'!$C$6:$K$35,9,FALSE))</f>
        <v/>
      </c>
      <c r="AA38" s="358" t="str">
        <f>IF(AA37="","",VLOOKUP(AA37,'シフト記号表（勤務時間帯）'!$C$6:$K$35,9,FALSE))</f>
        <v/>
      </c>
      <c r="AB38" s="358" t="str">
        <f>IF(AB37="","",VLOOKUP(AB37,'シフト記号表（勤務時間帯）'!$C$6:$K$35,9,FALSE))</f>
        <v/>
      </c>
      <c r="AC38" s="358" t="str">
        <f>IF(AC37="","",VLOOKUP(AC37,'シフト記号表（勤務時間帯）'!$C$6:$K$35,9,FALSE))</f>
        <v/>
      </c>
      <c r="AD38" s="358" t="str">
        <f>IF(AD37="","",VLOOKUP(AD37,'シフト記号表（勤務時間帯）'!$C$6:$K$35,9,FALSE))</f>
        <v/>
      </c>
      <c r="AE38" s="358" t="str">
        <f>IF(AE37="","",VLOOKUP(AE37,'シフト記号表（勤務時間帯）'!$C$6:$K$35,9,FALSE))</f>
        <v/>
      </c>
      <c r="AF38" s="359" t="str">
        <f>IF(AF37="","",VLOOKUP(AF37,'シフト記号表（勤務時間帯）'!$C$6:$K$35,9,FALSE))</f>
        <v/>
      </c>
      <c r="AG38" s="357" t="str">
        <f>IF(AG37="","",VLOOKUP(AG37,'シフト記号表（勤務時間帯）'!$C$6:$K$35,9,FALSE))</f>
        <v/>
      </c>
      <c r="AH38" s="358" t="str">
        <f>IF(AH37="","",VLOOKUP(AH37,'シフト記号表（勤務時間帯）'!$C$6:$K$35,9,FALSE))</f>
        <v/>
      </c>
      <c r="AI38" s="358" t="str">
        <f>IF(AI37="","",VLOOKUP(AI37,'シフト記号表（勤務時間帯）'!$C$6:$K$35,9,FALSE))</f>
        <v/>
      </c>
      <c r="AJ38" s="358" t="str">
        <f>IF(AJ37="","",VLOOKUP(AJ37,'シフト記号表（勤務時間帯）'!$C$6:$K$35,9,FALSE))</f>
        <v/>
      </c>
      <c r="AK38" s="358" t="str">
        <f>IF(AK37="","",VLOOKUP(AK37,'シフト記号表（勤務時間帯）'!$C$6:$K$35,9,FALSE))</f>
        <v/>
      </c>
      <c r="AL38" s="358" t="str">
        <f>IF(AL37="","",VLOOKUP(AL37,'シフト記号表（勤務時間帯）'!$C$6:$K$35,9,FALSE))</f>
        <v/>
      </c>
      <c r="AM38" s="359" t="str">
        <f>IF(AM37="","",VLOOKUP(AM37,'シフト記号表（勤務時間帯）'!$C$6:$K$35,9,FALSE))</f>
        <v/>
      </c>
      <c r="AN38" s="357" t="str">
        <f>IF(AN37="","",VLOOKUP(AN37,'シフト記号表（勤務時間帯）'!$C$6:$K$35,9,FALSE))</f>
        <v/>
      </c>
      <c r="AO38" s="358" t="str">
        <f>IF(AO37="","",VLOOKUP(AO37,'シフト記号表（勤務時間帯）'!$C$6:$K$35,9,FALSE))</f>
        <v/>
      </c>
      <c r="AP38" s="358" t="str">
        <f>IF(AP37="","",VLOOKUP(AP37,'シフト記号表（勤務時間帯）'!$C$6:$K$35,9,FALSE))</f>
        <v/>
      </c>
      <c r="AQ38" s="358" t="str">
        <f>IF(AQ37="","",VLOOKUP(AQ37,'シフト記号表（勤務時間帯）'!$C$6:$K$35,9,FALSE))</f>
        <v/>
      </c>
      <c r="AR38" s="358" t="str">
        <f>IF(AR37="","",VLOOKUP(AR37,'シフト記号表（勤務時間帯）'!$C$6:$K$35,9,FALSE))</f>
        <v/>
      </c>
      <c r="AS38" s="358" t="str">
        <f>IF(AS37="","",VLOOKUP(AS37,'シフト記号表（勤務時間帯）'!$C$6:$K$35,9,FALSE))</f>
        <v/>
      </c>
      <c r="AT38" s="359" t="str">
        <f>IF(AT37="","",VLOOKUP(AT37,'シフト記号表（勤務時間帯）'!$C$6:$K$35,9,FALSE))</f>
        <v/>
      </c>
      <c r="AU38" s="357" t="str">
        <f>IF(AU37="","",VLOOKUP(AU37,'シフト記号表（勤務時間帯）'!$C$6:$K$35,9,FALSE))</f>
        <v/>
      </c>
      <c r="AV38" s="358" t="str">
        <f>IF(AV37="","",VLOOKUP(AV37,'シフト記号表（勤務時間帯）'!$C$6:$K$35,9,FALSE))</f>
        <v/>
      </c>
      <c r="AW38" s="358" t="str">
        <f>IF(AW37="","",VLOOKUP(AW37,'シフト記号表（勤務時間帯）'!$C$6:$K$35,9,FALSE))</f>
        <v/>
      </c>
      <c r="AX38" s="1022">
        <f>IF($BB$3="４週",SUM(S38:AT38),IF($BB$3="暦月",SUM(S38:AW38),""))</f>
        <v>0</v>
      </c>
      <c r="AY38" s="1023"/>
      <c r="AZ38" s="1024">
        <f>IF($BB$3="４週",AX38/4,IF($BB$3="暦月",'1勤務表'!AX38/('1勤務表'!$BB$8/7),""))</f>
        <v>0</v>
      </c>
      <c r="BA38" s="1025"/>
      <c r="BB38" s="1013"/>
      <c r="BC38" s="1014"/>
      <c r="BD38" s="1014"/>
      <c r="BE38" s="1014"/>
      <c r="BF38" s="1015"/>
    </row>
    <row r="39" spans="2:58" ht="20.25" customHeight="1" x14ac:dyDescent="0.2">
      <c r="B39" s="952"/>
      <c r="C39" s="1061"/>
      <c r="D39" s="1062"/>
      <c r="E39" s="1063"/>
      <c r="F39" s="356">
        <f>C37</f>
        <v>0</v>
      </c>
      <c r="G39" s="1037"/>
      <c r="H39" s="967"/>
      <c r="I39" s="968"/>
      <c r="J39" s="968"/>
      <c r="K39" s="969"/>
      <c r="L39" s="1042"/>
      <c r="M39" s="1043"/>
      <c r="N39" s="1043"/>
      <c r="O39" s="1044"/>
      <c r="P39" s="1026" t="s">
        <v>594</v>
      </c>
      <c r="Q39" s="1027"/>
      <c r="R39" s="1028"/>
      <c r="S39" s="361" t="str">
        <f>IF(S37="","",VLOOKUP(S37,'シフト記号表（勤務時間帯）'!$C$6:$U$35,19,FALSE))</f>
        <v/>
      </c>
      <c r="T39" s="362" t="str">
        <f>IF(T37="","",VLOOKUP(T37,'シフト記号表（勤務時間帯）'!$C$6:$U$35,19,FALSE))</f>
        <v/>
      </c>
      <c r="U39" s="362" t="str">
        <f>IF(U37="","",VLOOKUP(U37,'シフト記号表（勤務時間帯）'!$C$6:$U$35,19,FALSE))</f>
        <v/>
      </c>
      <c r="V39" s="362" t="str">
        <f>IF(V37="","",VLOOKUP(V37,'シフト記号表（勤務時間帯）'!$C$6:$U$35,19,FALSE))</f>
        <v/>
      </c>
      <c r="W39" s="362" t="str">
        <f>IF(W37="","",VLOOKUP(W37,'シフト記号表（勤務時間帯）'!$C$6:$U$35,19,FALSE))</f>
        <v/>
      </c>
      <c r="X39" s="362" t="str">
        <f>IF(X37="","",VLOOKUP(X37,'シフト記号表（勤務時間帯）'!$C$6:$U$35,19,FALSE))</f>
        <v/>
      </c>
      <c r="Y39" s="363" t="str">
        <f>IF(Y37="","",VLOOKUP(Y37,'シフト記号表（勤務時間帯）'!$C$6:$U$35,19,FALSE))</f>
        <v/>
      </c>
      <c r="Z39" s="361" t="str">
        <f>IF(Z37="","",VLOOKUP(Z37,'シフト記号表（勤務時間帯）'!$C$6:$U$35,19,FALSE))</f>
        <v/>
      </c>
      <c r="AA39" s="362" t="str">
        <f>IF(AA37="","",VLOOKUP(AA37,'シフト記号表（勤務時間帯）'!$C$6:$U$35,19,FALSE))</f>
        <v/>
      </c>
      <c r="AB39" s="362" t="str">
        <f>IF(AB37="","",VLOOKUP(AB37,'シフト記号表（勤務時間帯）'!$C$6:$U$35,19,FALSE))</f>
        <v/>
      </c>
      <c r="AC39" s="362" t="str">
        <f>IF(AC37="","",VLOOKUP(AC37,'シフト記号表（勤務時間帯）'!$C$6:$U$35,19,FALSE))</f>
        <v/>
      </c>
      <c r="AD39" s="362" t="str">
        <f>IF(AD37="","",VLOOKUP(AD37,'シフト記号表（勤務時間帯）'!$C$6:$U$35,19,FALSE))</f>
        <v/>
      </c>
      <c r="AE39" s="362" t="str">
        <f>IF(AE37="","",VLOOKUP(AE37,'シフト記号表（勤務時間帯）'!$C$6:$U$35,19,FALSE))</f>
        <v/>
      </c>
      <c r="AF39" s="363" t="str">
        <f>IF(AF37="","",VLOOKUP(AF37,'シフト記号表（勤務時間帯）'!$C$6:$U$35,19,FALSE))</f>
        <v/>
      </c>
      <c r="AG39" s="361" t="str">
        <f>IF(AG37="","",VLOOKUP(AG37,'シフト記号表（勤務時間帯）'!$C$6:$U$35,19,FALSE))</f>
        <v/>
      </c>
      <c r="AH39" s="362" t="str">
        <f>IF(AH37="","",VLOOKUP(AH37,'シフト記号表（勤務時間帯）'!$C$6:$U$35,19,FALSE))</f>
        <v/>
      </c>
      <c r="AI39" s="362" t="str">
        <f>IF(AI37="","",VLOOKUP(AI37,'シフト記号表（勤務時間帯）'!$C$6:$U$35,19,FALSE))</f>
        <v/>
      </c>
      <c r="AJ39" s="362" t="str">
        <f>IF(AJ37="","",VLOOKUP(AJ37,'シフト記号表（勤務時間帯）'!$C$6:$U$35,19,FALSE))</f>
        <v/>
      </c>
      <c r="AK39" s="362" t="str">
        <f>IF(AK37="","",VLOOKUP(AK37,'シフト記号表（勤務時間帯）'!$C$6:$U$35,19,FALSE))</f>
        <v/>
      </c>
      <c r="AL39" s="362" t="str">
        <f>IF(AL37="","",VLOOKUP(AL37,'シフト記号表（勤務時間帯）'!$C$6:$U$35,19,FALSE))</f>
        <v/>
      </c>
      <c r="AM39" s="363" t="str">
        <f>IF(AM37="","",VLOOKUP(AM37,'シフト記号表（勤務時間帯）'!$C$6:$U$35,19,FALSE))</f>
        <v/>
      </c>
      <c r="AN39" s="361" t="str">
        <f>IF(AN37="","",VLOOKUP(AN37,'シフト記号表（勤務時間帯）'!$C$6:$U$35,19,FALSE))</f>
        <v/>
      </c>
      <c r="AO39" s="362" t="str">
        <f>IF(AO37="","",VLOOKUP(AO37,'シフト記号表（勤務時間帯）'!$C$6:$U$35,19,FALSE))</f>
        <v/>
      </c>
      <c r="AP39" s="362" t="str">
        <f>IF(AP37="","",VLOOKUP(AP37,'シフト記号表（勤務時間帯）'!$C$6:$U$35,19,FALSE))</f>
        <v/>
      </c>
      <c r="AQ39" s="362" t="str">
        <f>IF(AQ37="","",VLOOKUP(AQ37,'シフト記号表（勤務時間帯）'!$C$6:$U$35,19,FALSE))</f>
        <v/>
      </c>
      <c r="AR39" s="362" t="str">
        <f>IF(AR37="","",VLOOKUP(AR37,'シフト記号表（勤務時間帯）'!$C$6:$U$35,19,FALSE))</f>
        <v/>
      </c>
      <c r="AS39" s="362" t="str">
        <f>IF(AS37="","",VLOOKUP(AS37,'シフト記号表（勤務時間帯）'!$C$6:$U$35,19,FALSE))</f>
        <v/>
      </c>
      <c r="AT39" s="363" t="str">
        <f>IF(AT37="","",VLOOKUP(AT37,'シフト記号表（勤務時間帯）'!$C$6:$U$35,19,FALSE))</f>
        <v/>
      </c>
      <c r="AU39" s="361" t="str">
        <f>IF(AU37="","",VLOOKUP(AU37,'シフト記号表（勤務時間帯）'!$C$6:$U$35,19,FALSE))</f>
        <v/>
      </c>
      <c r="AV39" s="362" t="str">
        <f>IF(AV37="","",VLOOKUP(AV37,'シフト記号表（勤務時間帯）'!$C$6:$U$35,19,FALSE))</f>
        <v/>
      </c>
      <c r="AW39" s="362" t="str">
        <f>IF(AW37="","",VLOOKUP(AW37,'シフト記号表（勤務時間帯）'!$C$6:$U$35,19,FALSE))</f>
        <v/>
      </c>
      <c r="AX39" s="1029">
        <f>IF($BB$3="４週",SUM(S39:AT39),IF($BB$3="暦月",SUM(S39:AW39),""))</f>
        <v>0</v>
      </c>
      <c r="AY39" s="1030"/>
      <c r="AZ39" s="1031">
        <f>IF($BB$3="４週",AX39/4,IF($BB$3="暦月",'1勤務表'!AX39/('1勤務表'!$BB$8/7),""))</f>
        <v>0</v>
      </c>
      <c r="BA39" s="1032"/>
      <c r="BB39" s="1016"/>
      <c r="BC39" s="1017"/>
      <c r="BD39" s="1017"/>
      <c r="BE39" s="1017"/>
      <c r="BF39" s="1018"/>
    </row>
    <row r="40" spans="2:58" ht="20.25" customHeight="1" x14ac:dyDescent="0.2">
      <c r="B40" s="952">
        <f>B37+1</f>
        <v>7</v>
      </c>
      <c r="C40" s="1055"/>
      <c r="D40" s="1056"/>
      <c r="E40" s="1057"/>
      <c r="F40" s="364"/>
      <c r="G40" s="1036"/>
      <c r="H40" s="1038"/>
      <c r="I40" s="968"/>
      <c r="J40" s="968"/>
      <c r="K40" s="969"/>
      <c r="L40" s="1039"/>
      <c r="M40" s="1040"/>
      <c r="N40" s="1040"/>
      <c r="O40" s="1041"/>
      <c r="P40" s="1045" t="s">
        <v>590</v>
      </c>
      <c r="Q40" s="1046"/>
      <c r="R40" s="1047"/>
      <c r="S40" s="353"/>
      <c r="T40" s="354"/>
      <c r="U40" s="354"/>
      <c r="V40" s="354"/>
      <c r="W40" s="354"/>
      <c r="X40" s="354"/>
      <c r="Y40" s="355"/>
      <c r="Z40" s="353"/>
      <c r="AA40" s="354"/>
      <c r="AB40" s="354"/>
      <c r="AC40" s="354"/>
      <c r="AD40" s="354"/>
      <c r="AE40" s="354"/>
      <c r="AF40" s="355"/>
      <c r="AG40" s="353"/>
      <c r="AH40" s="354"/>
      <c r="AI40" s="354"/>
      <c r="AJ40" s="354"/>
      <c r="AK40" s="354"/>
      <c r="AL40" s="354"/>
      <c r="AM40" s="355"/>
      <c r="AN40" s="353"/>
      <c r="AO40" s="354"/>
      <c r="AP40" s="354"/>
      <c r="AQ40" s="354"/>
      <c r="AR40" s="354"/>
      <c r="AS40" s="354"/>
      <c r="AT40" s="355"/>
      <c r="AU40" s="353"/>
      <c r="AV40" s="354"/>
      <c r="AW40" s="354"/>
      <c r="AX40" s="1048"/>
      <c r="AY40" s="1049"/>
      <c r="AZ40" s="1050"/>
      <c r="BA40" s="1051"/>
      <c r="BB40" s="1052"/>
      <c r="BC40" s="1053"/>
      <c r="BD40" s="1053"/>
      <c r="BE40" s="1053"/>
      <c r="BF40" s="1054"/>
    </row>
    <row r="41" spans="2:58" ht="20.25" customHeight="1" x14ac:dyDescent="0.2">
      <c r="B41" s="952"/>
      <c r="C41" s="1058"/>
      <c r="D41" s="1059"/>
      <c r="E41" s="1060"/>
      <c r="F41" s="356"/>
      <c r="G41" s="963"/>
      <c r="H41" s="967"/>
      <c r="I41" s="968"/>
      <c r="J41" s="968"/>
      <c r="K41" s="969"/>
      <c r="L41" s="973"/>
      <c r="M41" s="974"/>
      <c r="N41" s="974"/>
      <c r="O41" s="975"/>
      <c r="P41" s="1019" t="s">
        <v>593</v>
      </c>
      <c r="Q41" s="1020"/>
      <c r="R41" s="1021"/>
      <c r="S41" s="357" t="str">
        <f>IF(S40="","",VLOOKUP(S40,'シフト記号表（勤務時間帯）'!$C$6:$K$35,9,FALSE))</f>
        <v/>
      </c>
      <c r="T41" s="358" t="str">
        <f>IF(T40="","",VLOOKUP(T40,'シフト記号表（勤務時間帯）'!$C$6:$K$35,9,FALSE))</f>
        <v/>
      </c>
      <c r="U41" s="358" t="str">
        <f>IF(U40="","",VLOOKUP(U40,'シフト記号表（勤務時間帯）'!$C$6:$K$35,9,FALSE))</f>
        <v/>
      </c>
      <c r="V41" s="358" t="str">
        <f>IF(V40="","",VLOOKUP(V40,'シフト記号表（勤務時間帯）'!$C$6:$K$35,9,FALSE))</f>
        <v/>
      </c>
      <c r="W41" s="358" t="str">
        <f>IF(W40="","",VLOOKUP(W40,'シフト記号表（勤務時間帯）'!$C$6:$K$35,9,FALSE))</f>
        <v/>
      </c>
      <c r="X41" s="358" t="str">
        <f>IF(X40="","",VLOOKUP(X40,'シフト記号表（勤務時間帯）'!$C$6:$K$35,9,FALSE))</f>
        <v/>
      </c>
      <c r="Y41" s="359" t="str">
        <f>IF(Y40="","",VLOOKUP(Y40,'シフト記号表（勤務時間帯）'!$C$6:$K$35,9,FALSE))</f>
        <v/>
      </c>
      <c r="Z41" s="357" t="str">
        <f>IF(Z40="","",VLOOKUP(Z40,'シフト記号表（勤務時間帯）'!$C$6:$K$35,9,FALSE))</f>
        <v/>
      </c>
      <c r="AA41" s="358" t="str">
        <f>IF(AA40="","",VLOOKUP(AA40,'シフト記号表（勤務時間帯）'!$C$6:$K$35,9,FALSE))</f>
        <v/>
      </c>
      <c r="AB41" s="358" t="str">
        <f>IF(AB40="","",VLOOKUP(AB40,'シフト記号表（勤務時間帯）'!$C$6:$K$35,9,FALSE))</f>
        <v/>
      </c>
      <c r="AC41" s="358" t="str">
        <f>IF(AC40="","",VLOOKUP(AC40,'シフト記号表（勤務時間帯）'!$C$6:$K$35,9,FALSE))</f>
        <v/>
      </c>
      <c r="AD41" s="358" t="str">
        <f>IF(AD40="","",VLOOKUP(AD40,'シフト記号表（勤務時間帯）'!$C$6:$K$35,9,FALSE))</f>
        <v/>
      </c>
      <c r="AE41" s="358" t="str">
        <f>IF(AE40="","",VLOOKUP(AE40,'シフト記号表（勤務時間帯）'!$C$6:$K$35,9,FALSE))</f>
        <v/>
      </c>
      <c r="AF41" s="359" t="str">
        <f>IF(AF40="","",VLOOKUP(AF40,'シフト記号表（勤務時間帯）'!$C$6:$K$35,9,FALSE))</f>
        <v/>
      </c>
      <c r="AG41" s="357" t="str">
        <f>IF(AG40="","",VLOOKUP(AG40,'シフト記号表（勤務時間帯）'!$C$6:$K$35,9,FALSE))</f>
        <v/>
      </c>
      <c r="AH41" s="358" t="str">
        <f>IF(AH40="","",VLOOKUP(AH40,'シフト記号表（勤務時間帯）'!$C$6:$K$35,9,FALSE))</f>
        <v/>
      </c>
      <c r="AI41" s="358" t="str">
        <f>IF(AI40="","",VLOOKUP(AI40,'シフト記号表（勤務時間帯）'!$C$6:$K$35,9,FALSE))</f>
        <v/>
      </c>
      <c r="AJ41" s="358" t="str">
        <f>IF(AJ40="","",VLOOKUP(AJ40,'シフト記号表（勤務時間帯）'!$C$6:$K$35,9,FALSE))</f>
        <v/>
      </c>
      <c r="AK41" s="358" t="str">
        <f>IF(AK40="","",VLOOKUP(AK40,'シフト記号表（勤務時間帯）'!$C$6:$K$35,9,FALSE))</f>
        <v/>
      </c>
      <c r="AL41" s="358" t="str">
        <f>IF(AL40="","",VLOOKUP(AL40,'シフト記号表（勤務時間帯）'!$C$6:$K$35,9,FALSE))</f>
        <v/>
      </c>
      <c r="AM41" s="359" t="str">
        <f>IF(AM40="","",VLOOKUP(AM40,'シフト記号表（勤務時間帯）'!$C$6:$K$35,9,FALSE))</f>
        <v/>
      </c>
      <c r="AN41" s="357" t="str">
        <f>IF(AN40="","",VLOOKUP(AN40,'シフト記号表（勤務時間帯）'!$C$6:$K$35,9,FALSE))</f>
        <v/>
      </c>
      <c r="AO41" s="358" t="str">
        <f>IF(AO40="","",VLOOKUP(AO40,'シフト記号表（勤務時間帯）'!$C$6:$K$35,9,FALSE))</f>
        <v/>
      </c>
      <c r="AP41" s="358" t="str">
        <f>IF(AP40="","",VLOOKUP(AP40,'シフト記号表（勤務時間帯）'!$C$6:$K$35,9,FALSE))</f>
        <v/>
      </c>
      <c r="AQ41" s="358" t="str">
        <f>IF(AQ40="","",VLOOKUP(AQ40,'シフト記号表（勤務時間帯）'!$C$6:$K$35,9,FALSE))</f>
        <v/>
      </c>
      <c r="AR41" s="358" t="str">
        <f>IF(AR40="","",VLOOKUP(AR40,'シフト記号表（勤務時間帯）'!$C$6:$K$35,9,FALSE))</f>
        <v/>
      </c>
      <c r="AS41" s="358" t="str">
        <f>IF(AS40="","",VLOOKUP(AS40,'シフト記号表（勤務時間帯）'!$C$6:$K$35,9,FALSE))</f>
        <v/>
      </c>
      <c r="AT41" s="359" t="str">
        <f>IF(AT40="","",VLOOKUP(AT40,'シフト記号表（勤務時間帯）'!$C$6:$K$35,9,FALSE))</f>
        <v/>
      </c>
      <c r="AU41" s="357" t="str">
        <f>IF(AU40="","",VLOOKUP(AU40,'シフト記号表（勤務時間帯）'!$C$6:$K$35,9,FALSE))</f>
        <v/>
      </c>
      <c r="AV41" s="358" t="str">
        <f>IF(AV40="","",VLOOKUP(AV40,'シフト記号表（勤務時間帯）'!$C$6:$K$35,9,FALSE))</f>
        <v/>
      </c>
      <c r="AW41" s="358" t="str">
        <f>IF(AW40="","",VLOOKUP(AW40,'シフト記号表（勤務時間帯）'!$C$6:$K$35,9,FALSE))</f>
        <v/>
      </c>
      <c r="AX41" s="1022">
        <f>IF($BB$3="４週",SUM(S41:AT41),IF($BB$3="暦月",SUM(S41:AW41),""))</f>
        <v>0</v>
      </c>
      <c r="AY41" s="1023"/>
      <c r="AZ41" s="1024">
        <f>IF($BB$3="４週",AX41/4,IF($BB$3="暦月",'1勤務表'!AX41/('1勤務表'!$BB$8/7),""))</f>
        <v>0</v>
      </c>
      <c r="BA41" s="1025"/>
      <c r="BB41" s="1013"/>
      <c r="BC41" s="1014"/>
      <c r="BD41" s="1014"/>
      <c r="BE41" s="1014"/>
      <c r="BF41" s="1015"/>
    </row>
    <row r="42" spans="2:58" ht="20.25" customHeight="1" x14ac:dyDescent="0.2">
      <c r="B42" s="952"/>
      <c r="C42" s="1061"/>
      <c r="D42" s="1062"/>
      <c r="E42" s="1063"/>
      <c r="F42" s="356">
        <f>C40</f>
        <v>0</v>
      </c>
      <c r="G42" s="1037"/>
      <c r="H42" s="967"/>
      <c r="I42" s="968"/>
      <c r="J42" s="968"/>
      <c r="K42" s="969"/>
      <c r="L42" s="1042"/>
      <c r="M42" s="1043"/>
      <c r="N42" s="1043"/>
      <c r="O42" s="1044"/>
      <c r="P42" s="1026" t="s">
        <v>594</v>
      </c>
      <c r="Q42" s="1027"/>
      <c r="R42" s="1028"/>
      <c r="S42" s="361" t="str">
        <f>IF(S40="","",VLOOKUP(S40,'シフト記号表（勤務時間帯）'!$C$6:$U$35,19,FALSE))</f>
        <v/>
      </c>
      <c r="T42" s="362" t="str">
        <f>IF(T40="","",VLOOKUP(T40,'シフト記号表（勤務時間帯）'!$C$6:$U$35,19,FALSE))</f>
        <v/>
      </c>
      <c r="U42" s="362" t="str">
        <f>IF(U40="","",VLOOKUP(U40,'シフト記号表（勤務時間帯）'!$C$6:$U$35,19,FALSE))</f>
        <v/>
      </c>
      <c r="V42" s="362" t="str">
        <f>IF(V40="","",VLOOKUP(V40,'シフト記号表（勤務時間帯）'!$C$6:$U$35,19,FALSE))</f>
        <v/>
      </c>
      <c r="W42" s="362" t="str">
        <f>IF(W40="","",VLOOKUP(W40,'シフト記号表（勤務時間帯）'!$C$6:$U$35,19,FALSE))</f>
        <v/>
      </c>
      <c r="X42" s="362" t="str">
        <f>IF(X40="","",VLOOKUP(X40,'シフト記号表（勤務時間帯）'!$C$6:$U$35,19,FALSE))</f>
        <v/>
      </c>
      <c r="Y42" s="363" t="str">
        <f>IF(Y40="","",VLOOKUP(Y40,'シフト記号表（勤務時間帯）'!$C$6:$U$35,19,FALSE))</f>
        <v/>
      </c>
      <c r="Z42" s="361" t="str">
        <f>IF(Z40="","",VLOOKUP(Z40,'シフト記号表（勤務時間帯）'!$C$6:$U$35,19,FALSE))</f>
        <v/>
      </c>
      <c r="AA42" s="362" t="str">
        <f>IF(AA40="","",VLOOKUP(AA40,'シフト記号表（勤務時間帯）'!$C$6:$U$35,19,FALSE))</f>
        <v/>
      </c>
      <c r="AB42" s="362" t="str">
        <f>IF(AB40="","",VLOOKUP(AB40,'シフト記号表（勤務時間帯）'!$C$6:$U$35,19,FALSE))</f>
        <v/>
      </c>
      <c r="AC42" s="362" t="str">
        <f>IF(AC40="","",VLOOKUP(AC40,'シフト記号表（勤務時間帯）'!$C$6:$U$35,19,FALSE))</f>
        <v/>
      </c>
      <c r="AD42" s="362" t="str">
        <f>IF(AD40="","",VLOOKUP(AD40,'シフト記号表（勤務時間帯）'!$C$6:$U$35,19,FALSE))</f>
        <v/>
      </c>
      <c r="AE42" s="362" t="str">
        <f>IF(AE40="","",VLOOKUP(AE40,'シフト記号表（勤務時間帯）'!$C$6:$U$35,19,FALSE))</f>
        <v/>
      </c>
      <c r="AF42" s="363" t="str">
        <f>IF(AF40="","",VLOOKUP(AF40,'シフト記号表（勤務時間帯）'!$C$6:$U$35,19,FALSE))</f>
        <v/>
      </c>
      <c r="AG42" s="361" t="str">
        <f>IF(AG40="","",VLOOKUP(AG40,'シフト記号表（勤務時間帯）'!$C$6:$U$35,19,FALSE))</f>
        <v/>
      </c>
      <c r="AH42" s="362" t="str">
        <f>IF(AH40="","",VLOOKUP(AH40,'シフト記号表（勤務時間帯）'!$C$6:$U$35,19,FALSE))</f>
        <v/>
      </c>
      <c r="AI42" s="362" t="str">
        <f>IF(AI40="","",VLOOKUP(AI40,'シフト記号表（勤務時間帯）'!$C$6:$U$35,19,FALSE))</f>
        <v/>
      </c>
      <c r="AJ42" s="362" t="str">
        <f>IF(AJ40="","",VLOOKUP(AJ40,'シフト記号表（勤務時間帯）'!$C$6:$U$35,19,FALSE))</f>
        <v/>
      </c>
      <c r="AK42" s="362" t="str">
        <f>IF(AK40="","",VLOOKUP(AK40,'シフト記号表（勤務時間帯）'!$C$6:$U$35,19,FALSE))</f>
        <v/>
      </c>
      <c r="AL42" s="362" t="str">
        <f>IF(AL40="","",VLOOKUP(AL40,'シフト記号表（勤務時間帯）'!$C$6:$U$35,19,FALSE))</f>
        <v/>
      </c>
      <c r="AM42" s="363" t="str">
        <f>IF(AM40="","",VLOOKUP(AM40,'シフト記号表（勤務時間帯）'!$C$6:$U$35,19,FALSE))</f>
        <v/>
      </c>
      <c r="AN42" s="361" t="str">
        <f>IF(AN40="","",VLOOKUP(AN40,'シフト記号表（勤務時間帯）'!$C$6:$U$35,19,FALSE))</f>
        <v/>
      </c>
      <c r="AO42" s="362" t="str">
        <f>IF(AO40="","",VLOOKUP(AO40,'シフト記号表（勤務時間帯）'!$C$6:$U$35,19,FALSE))</f>
        <v/>
      </c>
      <c r="AP42" s="362" t="str">
        <f>IF(AP40="","",VLOOKUP(AP40,'シフト記号表（勤務時間帯）'!$C$6:$U$35,19,FALSE))</f>
        <v/>
      </c>
      <c r="AQ42" s="362" t="str">
        <f>IF(AQ40="","",VLOOKUP(AQ40,'シフト記号表（勤務時間帯）'!$C$6:$U$35,19,FALSE))</f>
        <v/>
      </c>
      <c r="AR42" s="362" t="str">
        <f>IF(AR40="","",VLOOKUP(AR40,'シフト記号表（勤務時間帯）'!$C$6:$U$35,19,FALSE))</f>
        <v/>
      </c>
      <c r="AS42" s="362" t="str">
        <f>IF(AS40="","",VLOOKUP(AS40,'シフト記号表（勤務時間帯）'!$C$6:$U$35,19,FALSE))</f>
        <v/>
      </c>
      <c r="AT42" s="363" t="str">
        <f>IF(AT40="","",VLOOKUP(AT40,'シフト記号表（勤務時間帯）'!$C$6:$U$35,19,FALSE))</f>
        <v/>
      </c>
      <c r="AU42" s="361" t="str">
        <f>IF(AU40="","",VLOOKUP(AU40,'シフト記号表（勤務時間帯）'!$C$6:$U$35,19,FALSE))</f>
        <v/>
      </c>
      <c r="AV42" s="362" t="str">
        <f>IF(AV40="","",VLOOKUP(AV40,'シフト記号表（勤務時間帯）'!$C$6:$U$35,19,FALSE))</f>
        <v/>
      </c>
      <c r="AW42" s="362" t="str">
        <f>IF(AW40="","",VLOOKUP(AW40,'シフト記号表（勤務時間帯）'!$C$6:$U$35,19,FALSE))</f>
        <v/>
      </c>
      <c r="AX42" s="1029">
        <f>IF($BB$3="４週",SUM(S42:AT42),IF($BB$3="暦月",SUM(S42:AW42),""))</f>
        <v>0</v>
      </c>
      <c r="AY42" s="1030"/>
      <c r="AZ42" s="1031">
        <f>IF($BB$3="４週",AX42/4,IF($BB$3="暦月",'1勤務表'!AX42/('1勤務表'!$BB$8/7),""))</f>
        <v>0</v>
      </c>
      <c r="BA42" s="1032"/>
      <c r="BB42" s="1016"/>
      <c r="BC42" s="1017"/>
      <c r="BD42" s="1017"/>
      <c r="BE42" s="1017"/>
      <c r="BF42" s="1018"/>
    </row>
    <row r="43" spans="2:58" ht="20.25" customHeight="1" x14ac:dyDescent="0.2">
      <c r="B43" s="952">
        <f>B40+1</f>
        <v>8</v>
      </c>
      <c r="C43" s="1055"/>
      <c r="D43" s="1056"/>
      <c r="E43" s="1057"/>
      <c r="F43" s="364"/>
      <c r="G43" s="1036"/>
      <c r="H43" s="1038"/>
      <c r="I43" s="968"/>
      <c r="J43" s="968"/>
      <c r="K43" s="969"/>
      <c r="L43" s="1039"/>
      <c r="M43" s="1040"/>
      <c r="N43" s="1040"/>
      <c r="O43" s="1041"/>
      <c r="P43" s="1045" t="s">
        <v>590</v>
      </c>
      <c r="Q43" s="1046"/>
      <c r="R43" s="1047"/>
      <c r="S43" s="353"/>
      <c r="T43" s="354"/>
      <c r="U43" s="354"/>
      <c r="V43" s="354"/>
      <c r="W43" s="354"/>
      <c r="X43" s="354"/>
      <c r="Y43" s="355"/>
      <c r="Z43" s="353"/>
      <c r="AA43" s="354"/>
      <c r="AB43" s="354"/>
      <c r="AC43" s="354"/>
      <c r="AD43" s="354"/>
      <c r="AE43" s="354"/>
      <c r="AF43" s="355"/>
      <c r="AG43" s="353"/>
      <c r="AH43" s="354"/>
      <c r="AI43" s="354"/>
      <c r="AJ43" s="354"/>
      <c r="AK43" s="354"/>
      <c r="AL43" s="354"/>
      <c r="AM43" s="355"/>
      <c r="AN43" s="353"/>
      <c r="AO43" s="354"/>
      <c r="AP43" s="354"/>
      <c r="AQ43" s="354"/>
      <c r="AR43" s="354"/>
      <c r="AS43" s="354"/>
      <c r="AT43" s="355"/>
      <c r="AU43" s="353"/>
      <c r="AV43" s="354"/>
      <c r="AW43" s="354"/>
      <c r="AX43" s="1048"/>
      <c r="AY43" s="1049"/>
      <c r="AZ43" s="1050"/>
      <c r="BA43" s="1051"/>
      <c r="BB43" s="1052"/>
      <c r="BC43" s="1053"/>
      <c r="BD43" s="1053"/>
      <c r="BE43" s="1053"/>
      <c r="BF43" s="1054"/>
    </row>
    <row r="44" spans="2:58" ht="20.25" customHeight="1" x14ac:dyDescent="0.2">
      <c r="B44" s="952"/>
      <c r="C44" s="1058"/>
      <c r="D44" s="1059"/>
      <c r="E44" s="1060"/>
      <c r="F44" s="356"/>
      <c r="G44" s="963"/>
      <c r="H44" s="967"/>
      <c r="I44" s="968"/>
      <c r="J44" s="968"/>
      <c r="K44" s="969"/>
      <c r="L44" s="973"/>
      <c r="M44" s="974"/>
      <c r="N44" s="974"/>
      <c r="O44" s="975"/>
      <c r="P44" s="1019" t="s">
        <v>593</v>
      </c>
      <c r="Q44" s="1020"/>
      <c r="R44" s="1021"/>
      <c r="S44" s="357" t="str">
        <f>IF(S43="","",VLOOKUP(S43,'シフト記号表（勤務時間帯）'!$C$6:$K$35,9,FALSE))</f>
        <v/>
      </c>
      <c r="T44" s="358" t="str">
        <f>IF(T43="","",VLOOKUP(T43,'シフト記号表（勤務時間帯）'!$C$6:$K$35,9,FALSE))</f>
        <v/>
      </c>
      <c r="U44" s="358" t="str">
        <f>IF(U43="","",VLOOKUP(U43,'シフト記号表（勤務時間帯）'!$C$6:$K$35,9,FALSE))</f>
        <v/>
      </c>
      <c r="V44" s="358" t="str">
        <f>IF(V43="","",VLOOKUP(V43,'シフト記号表（勤務時間帯）'!$C$6:$K$35,9,FALSE))</f>
        <v/>
      </c>
      <c r="W44" s="358" t="str">
        <f>IF(W43="","",VLOOKUP(W43,'シフト記号表（勤務時間帯）'!$C$6:$K$35,9,FALSE))</f>
        <v/>
      </c>
      <c r="X44" s="358" t="str">
        <f>IF(X43="","",VLOOKUP(X43,'シフト記号表（勤務時間帯）'!$C$6:$K$35,9,FALSE))</f>
        <v/>
      </c>
      <c r="Y44" s="359" t="str">
        <f>IF(Y43="","",VLOOKUP(Y43,'シフト記号表（勤務時間帯）'!$C$6:$K$35,9,FALSE))</f>
        <v/>
      </c>
      <c r="Z44" s="357" t="str">
        <f>IF(Z43="","",VLOOKUP(Z43,'シフト記号表（勤務時間帯）'!$C$6:$K$35,9,FALSE))</f>
        <v/>
      </c>
      <c r="AA44" s="358" t="str">
        <f>IF(AA43="","",VLOOKUP(AA43,'シフト記号表（勤務時間帯）'!$C$6:$K$35,9,FALSE))</f>
        <v/>
      </c>
      <c r="AB44" s="358" t="str">
        <f>IF(AB43="","",VLOOKUP(AB43,'シフト記号表（勤務時間帯）'!$C$6:$K$35,9,FALSE))</f>
        <v/>
      </c>
      <c r="AC44" s="358" t="str">
        <f>IF(AC43="","",VLOOKUP(AC43,'シフト記号表（勤務時間帯）'!$C$6:$K$35,9,FALSE))</f>
        <v/>
      </c>
      <c r="AD44" s="358" t="str">
        <f>IF(AD43="","",VLOOKUP(AD43,'シフト記号表（勤務時間帯）'!$C$6:$K$35,9,FALSE))</f>
        <v/>
      </c>
      <c r="AE44" s="358" t="str">
        <f>IF(AE43="","",VLOOKUP(AE43,'シフト記号表（勤務時間帯）'!$C$6:$K$35,9,FALSE))</f>
        <v/>
      </c>
      <c r="AF44" s="359" t="str">
        <f>IF(AF43="","",VLOOKUP(AF43,'シフト記号表（勤務時間帯）'!$C$6:$K$35,9,FALSE))</f>
        <v/>
      </c>
      <c r="AG44" s="357" t="str">
        <f>IF(AG43="","",VLOOKUP(AG43,'シフト記号表（勤務時間帯）'!$C$6:$K$35,9,FALSE))</f>
        <v/>
      </c>
      <c r="AH44" s="358" t="str">
        <f>IF(AH43="","",VLOOKUP(AH43,'シフト記号表（勤務時間帯）'!$C$6:$K$35,9,FALSE))</f>
        <v/>
      </c>
      <c r="AI44" s="358" t="str">
        <f>IF(AI43="","",VLOOKUP(AI43,'シフト記号表（勤務時間帯）'!$C$6:$K$35,9,FALSE))</f>
        <v/>
      </c>
      <c r="AJ44" s="358" t="str">
        <f>IF(AJ43="","",VLOOKUP(AJ43,'シフト記号表（勤務時間帯）'!$C$6:$K$35,9,FALSE))</f>
        <v/>
      </c>
      <c r="AK44" s="358" t="str">
        <f>IF(AK43="","",VLOOKUP(AK43,'シフト記号表（勤務時間帯）'!$C$6:$K$35,9,FALSE))</f>
        <v/>
      </c>
      <c r="AL44" s="358" t="str">
        <f>IF(AL43="","",VLOOKUP(AL43,'シフト記号表（勤務時間帯）'!$C$6:$K$35,9,FALSE))</f>
        <v/>
      </c>
      <c r="AM44" s="359" t="str">
        <f>IF(AM43="","",VLOOKUP(AM43,'シフト記号表（勤務時間帯）'!$C$6:$K$35,9,FALSE))</f>
        <v/>
      </c>
      <c r="AN44" s="357" t="str">
        <f>IF(AN43="","",VLOOKUP(AN43,'シフト記号表（勤務時間帯）'!$C$6:$K$35,9,FALSE))</f>
        <v/>
      </c>
      <c r="AO44" s="358" t="str">
        <f>IF(AO43="","",VLOOKUP(AO43,'シフト記号表（勤務時間帯）'!$C$6:$K$35,9,FALSE))</f>
        <v/>
      </c>
      <c r="AP44" s="358" t="str">
        <f>IF(AP43="","",VLOOKUP(AP43,'シフト記号表（勤務時間帯）'!$C$6:$K$35,9,FALSE))</f>
        <v/>
      </c>
      <c r="AQ44" s="358" t="str">
        <f>IF(AQ43="","",VLOOKUP(AQ43,'シフト記号表（勤務時間帯）'!$C$6:$K$35,9,FALSE))</f>
        <v/>
      </c>
      <c r="AR44" s="358" t="str">
        <f>IF(AR43="","",VLOOKUP(AR43,'シフト記号表（勤務時間帯）'!$C$6:$K$35,9,FALSE))</f>
        <v/>
      </c>
      <c r="AS44" s="358" t="str">
        <f>IF(AS43="","",VLOOKUP(AS43,'シフト記号表（勤務時間帯）'!$C$6:$K$35,9,FALSE))</f>
        <v/>
      </c>
      <c r="AT44" s="359" t="str">
        <f>IF(AT43="","",VLOOKUP(AT43,'シフト記号表（勤務時間帯）'!$C$6:$K$35,9,FALSE))</f>
        <v/>
      </c>
      <c r="AU44" s="357" t="str">
        <f>IF(AU43="","",VLOOKUP(AU43,'シフト記号表（勤務時間帯）'!$C$6:$K$35,9,FALSE))</f>
        <v/>
      </c>
      <c r="AV44" s="358" t="str">
        <f>IF(AV43="","",VLOOKUP(AV43,'シフト記号表（勤務時間帯）'!$C$6:$K$35,9,FALSE))</f>
        <v/>
      </c>
      <c r="AW44" s="358" t="str">
        <f>IF(AW43="","",VLOOKUP(AW43,'シフト記号表（勤務時間帯）'!$C$6:$K$35,9,FALSE))</f>
        <v/>
      </c>
      <c r="AX44" s="1022">
        <f>IF($BB$3="４週",SUM(S44:AT44),IF($BB$3="暦月",SUM(S44:AW44),""))</f>
        <v>0</v>
      </c>
      <c r="AY44" s="1023"/>
      <c r="AZ44" s="1024">
        <f>IF($BB$3="４週",AX44/4,IF($BB$3="暦月",'1勤務表'!AX44/('1勤務表'!$BB$8/7),""))</f>
        <v>0</v>
      </c>
      <c r="BA44" s="1025"/>
      <c r="BB44" s="1013"/>
      <c r="BC44" s="1014"/>
      <c r="BD44" s="1014"/>
      <c r="BE44" s="1014"/>
      <c r="BF44" s="1015"/>
    </row>
    <row r="45" spans="2:58" ht="20.25" customHeight="1" x14ac:dyDescent="0.2">
      <c r="B45" s="952"/>
      <c r="C45" s="1061"/>
      <c r="D45" s="1062"/>
      <c r="E45" s="1063"/>
      <c r="F45" s="356">
        <f>C43</f>
        <v>0</v>
      </c>
      <c r="G45" s="1037"/>
      <c r="H45" s="967"/>
      <c r="I45" s="968"/>
      <c r="J45" s="968"/>
      <c r="K45" s="969"/>
      <c r="L45" s="1042"/>
      <c r="M45" s="1043"/>
      <c r="N45" s="1043"/>
      <c r="O45" s="1044"/>
      <c r="P45" s="1026" t="s">
        <v>594</v>
      </c>
      <c r="Q45" s="1027"/>
      <c r="R45" s="1028"/>
      <c r="S45" s="361" t="str">
        <f>IF(S43="","",VLOOKUP(S43,'シフト記号表（勤務時間帯）'!$C$6:$U$35,19,FALSE))</f>
        <v/>
      </c>
      <c r="T45" s="362" t="str">
        <f>IF(T43="","",VLOOKUP(T43,'シフト記号表（勤務時間帯）'!$C$6:$U$35,19,FALSE))</f>
        <v/>
      </c>
      <c r="U45" s="362" t="str">
        <f>IF(U43="","",VLOOKUP(U43,'シフト記号表（勤務時間帯）'!$C$6:$U$35,19,FALSE))</f>
        <v/>
      </c>
      <c r="V45" s="362" t="str">
        <f>IF(V43="","",VLOOKUP(V43,'シフト記号表（勤務時間帯）'!$C$6:$U$35,19,FALSE))</f>
        <v/>
      </c>
      <c r="W45" s="362" t="str">
        <f>IF(W43="","",VLOOKUP(W43,'シフト記号表（勤務時間帯）'!$C$6:$U$35,19,FALSE))</f>
        <v/>
      </c>
      <c r="X45" s="362" t="str">
        <f>IF(X43="","",VLOOKUP(X43,'シフト記号表（勤務時間帯）'!$C$6:$U$35,19,FALSE))</f>
        <v/>
      </c>
      <c r="Y45" s="363" t="str">
        <f>IF(Y43="","",VLOOKUP(Y43,'シフト記号表（勤務時間帯）'!$C$6:$U$35,19,FALSE))</f>
        <v/>
      </c>
      <c r="Z45" s="361" t="str">
        <f>IF(Z43="","",VLOOKUP(Z43,'シフト記号表（勤務時間帯）'!$C$6:$U$35,19,FALSE))</f>
        <v/>
      </c>
      <c r="AA45" s="362" t="str">
        <f>IF(AA43="","",VLOOKUP(AA43,'シフト記号表（勤務時間帯）'!$C$6:$U$35,19,FALSE))</f>
        <v/>
      </c>
      <c r="AB45" s="362" t="str">
        <f>IF(AB43="","",VLOOKUP(AB43,'シフト記号表（勤務時間帯）'!$C$6:$U$35,19,FALSE))</f>
        <v/>
      </c>
      <c r="AC45" s="362" t="str">
        <f>IF(AC43="","",VLOOKUP(AC43,'シフト記号表（勤務時間帯）'!$C$6:$U$35,19,FALSE))</f>
        <v/>
      </c>
      <c r="AD45" s="362" t="str">
        <f>IF(AD43="","",VLOOKUP(AD43,'シフト記号表（勤務時間帯）'!$C$6:$U$35,19,FALSE))</f>
        <v/>
      </c>
      <c r="AE45" s="362" t="str">
        <f>IF(AE43="","",VLOOKUP(AE43,'シフト記号表（勤務時間帯）'!$C$6:$U$35,19,FALSE))</f>
        <v/>
      </c>
      <c r="AF45" s="363" t="str">
        <f>IF(AF43="","",VLOOKUP(AF43,'シフト記号表（勤務時間帯）'!$C$6:$U$35,19,FALSE))</f>
        <v/>
      </c>
      <c r="AG45" s="361" t="str">
        <f>IF(AG43="","",VLOOKUP(AG43,'シフト記号表（勤務時間帯）'!$C$6:$U$35,19,FALSE))</f>
        <v/>
      </c>
      <c r="AH45" s="362" t="str">
        <f>IF(AH43="","",VLOOKUP(AH43,'シフト記号表（勤務時間帯）'!$C$6:$U$35,19,FALSE))</f>
        <v/>
      </c>
      <c r="AI45" s="362" t="str">
        <f>IF(AI43="","",VLOOKUP(AI43,'シフト記号表（勤務時間帯）'!$C$6:$U$35,19,FALSE))</f>
        <v/>
      </c>
      <c r="AJ45" s="362" t="str">
        <f>IF(AJ43="","",VLOOKUP(AJ43,'シフト記号表（勤務時間帯）'!$C$6:$U$35,19,FALSE))</f>
        <v/>
      </c>
      <c r="AK45" s="362" t="str">
        <f>IF(AK43="","",VLOOKUP(AK43,'シフト記号表（勤務時間帯）'!$C$6:$U$35,19,FALSE))</f>
        <v/>
      </c>
      <c r="AL45" s="362" t="str">
        <f>IF(AL43="","",VLOOKUP(AL43,'シフト記号表（勤務時間帯）'!$C$6:$U$35,19,FALSE))</f>
        <v/>
      </c>
      <c r="AM45" s="363" t="str">
        <f>IF(AM43="","",VLOOKUP(AM43,'シフト記号表（勤務時間帯）'!$C$6:$U$35,19,FALSE))</f>
        <v/>
      </c>
      <c r="AN45" s="361" t="str">
        <f>IF(AN43="","",VLOOKUP(AN43,'シフト記号表（勤務時間帯）'!$C$6:$U$35,19,FALSE))</f>
        <v/>
      </c>
      <c r="AO45" s="362" t="str">
        <f>IF(AO43="","",VLOOKUP(AO43,'シフト記号表（勤務時間帯）'!$C$6:$U$35,19,FALSE))</f>
        <v/>
      </c>
      <c r="AP45" s="362" t="str">
        <f>IF(AP43="","",VLOOKUP(AP43,'シフト記号表（勤務時間帯）'!$C$6:$U$35,19,FALSE))</f>
        <v/>
      </c>
      <c r="AQ45" s="362" t="str">
        <f>IF(AQ43="","",VLOOKUP(AQ43,'シフト記号表（勤務時間帯）'!$C$6:$U$35,19,FALSE))</f>
        <v/>
      </c>
      <c r="AR45" s="362" t="str">
        <f>IF(AR43="","",VLOOKUP(AR43,'シフト記号表（勤務時間帯）'!$C$6:$U$35,19,FALSE))</f>
        <v/>
      </c>
      <c r="AS45" s="362" t="str">
        <f>IF(AS43="","",VLOOKUP(AS43,'シフト記号表（勤務時間帯）'!$C$6:$U$35,19,FALSE))</f>
        <v/>
      </c>
      <c r="AT45" s="363" t="str">
        <f>IF(AT43="","",VLOOKUP(AT43,'シフト記号表（勤務時間帯）'!$C$6:$U$35,19,FALSE))</f>
        <v/>
      </c>
      <c r="AU45" s="361" t="str">
        <f>IF(AU43="","",VLOOKUP(AU43,'シフト記号表（勤務時間帯）'!$C$6:$U$35,19,FALSE))</f>
        <v/>
      </c>
      <c r="AV45" s="362" t="str">
        <f>IF(AV43="","",VLOOKUP(AV43,'シフト記号表（勤務時間帯）'!$C$6:$U$35,19,FALSE))</f>
        <v/>
      </c>
      <c r="AW45" s="362" t="str">
        <f>IF(AW43="","",VLOOKUP(AW43,'シフト記号表（勤務時間帯）'!$C$6:$U$35,19,FALSE))</f>
        <v/>
      </c>
      <c r="AX45" s="1029">
        <f>IF($BB$3="４週",SUM(S45:AT45),IF($BB$3="暦月",SUM(S45:AW45),""))</f>
        <v>0</v>
      </c>
      <c r="AY45" s="1030"/>
      <c r="AZ45" s="1031">
        <f>IF($BB$3="４週",AX45/4,IF($BB$3="暦月",'1勤務表'!AX45/('1勤務表'!$BB$8/7),""))</f>
        <v>0</v>
      </c>
      <c r="BA45" s="1032"/>
      <c r="BB45" s="1016"/>
      <c r="BC45" s="1017"/>
      <c r="BD45" s="1017"/>
      <c r="BE45" s="1017"/>
      <c r="BF45" s="1018"/>
    </row>
    <row r="46" spans="2:58" ht="20.25" customHeight="1" x14ac:dyDescent="0.2">
      <c r="B46" s="952">
        <f>B43+1</f>
        <v>9</v>
      </c>
      <c r="C46" s="1055"/>
      <c r="D46" s="1056"/>
      <c r="E46" s="1057"/>
      <c r="F46" s="364"/>
      <c r="G46" s="1036"/>
      <c r="H46" s="1038"/>
      <c r="I46" s="968"/>
      <c r="J46" s="968"/>
      <c r="K46" s="969"/>
      <c r="L46" s="1039"/>
      <c r="M46" s="1040"/>
      <c r="N46" s="1040"/>
      <c r="O46" s="1041"/>
      <c r="P46" s="1045" t="s">
        <v>590</v>
      </c>
      <c r="Q46" s="1046"/>
      <c r="R46" s="1047"/>
      <c r="S46" s="353"/>
      <c r="T46" s="354"/>
      <c r="U46" s="354"/>
      <c r="V46" s="354"/>
      <c r="W46" s="354"/>
      <c r="X46" s="354"/>
      <c r="Y46" s="355"/>
      <c r="Z46" s="353"/>
      <c r="AA46" s="354"/>
      <c r="AB46" s="354"/>
      <c r="AC46" s="354"/>
      <c r="AD46" s="354"/>
      <c r="AE46" s="354"/>
      <c r="AF46" s="355"/>
      <c r="AG46" s="353"/>
      <c r="AH46" s="354"/>
      <c r="AI46" s="354"/>
      <c r="AJ46" s="354"/>
      <c r="AK46" s="354"/>
      <c r="AL46" s="354"/>
      <c r="AM46" s="355"/>
      <c r="AN46" s="353"/>
      <c r="AO46" s="354"/>
      <c r="AP46" s="354"/>
      <c r="AQ46" s="354"/>
      <c r="AR46" s="354"/>
      <c r="AS46" s="354"/>
      <c r="AT46" s="355"/>
      <c r="AU46" s="353"/>
      <c r="AV46" s="354"/>
      <c r="AW46" s="354"/>
      <c r="AX46" s="1048"/>
      <c r="AY46" s="1049"/>
      <c r="AZ46" s="1050"/>
      <c r="BA46" s="1051"/>
      <c r="BB46" s="1052"/>
      <c r="BC46" s="1053"/>
      <c r="BD46" s="1053"/>
      <c r="BE46" s="1053"/>
      <c r="BF46" s="1054"/>
    </row>
    <row r="47" spans="2:58" ht="20.25" customHeight="1" x14ac:dyDescent="0.2">
      <c r="B47" s="952"/>
      <c r="C47" s="1058"/>
      <c r="D47" s="1059"/>
      <c r="E47" s="1060"/>
      <c r="F47" s="356"/>
      <c r="G47" s="963"/>
      <c r="H47" s="967"/>
      <c r="I47" s="968"/>
      <c r="J47" s="968"/>
      <c r="K47" s="969"/>
      <c r="L47" s="973"/>
      <c r="M47" s="974"/>
      <c r="N47" s="974"/>
      <c r="O47" s="975"/>
      <c r="P47" s="1019" t="s">
        <v>593</v>
      </c>
      <c r="Q47" s="1020"/>
      <c r="R47" s="1021"/>
      <c r="S47" s="357" t="str">
        <f>IF(S46="","",VLOOKUP(S46,'シフト記号表（勤務時間帯）'!$C$6:$K$35,9,FALSE))</f>
        <v/>
      </c>
      <c r="T47" s="358" t="str">
        <f>IF(T46="","",VLOOKUP(T46,'シフト記号表（勤務時間帯）'!$C$6:$K$35,9,FALSE))</f>
        <v/>
      </c>
      <c r="U47" s="358" t="str">
        <f>IF(U46="","",VLOOKUP(U46,'シフト記号表（勤務時間帯）'!$C$6:$K$35,9,FALSE))</f>
        <v/>
      </c>
      <c r="V47" s="358" t="str">
        <f>IF(V46="","",VLOOKUP(V46,'シフト記号表（勤務時間帯）'!$C$6:$K$35,9,FALSE))</f>
        <v/>
      </c>
      <c r="W47" s="358" t="str">
        <f>IF(W46="","",VLOOKUP(W46,'シフト記号表（勤務時間帯）'!$C$6:$K$35,9,FALSE))</f>
        <v/>
      </c>
      <c r="X47" s="358" t="str">
        <f>IF(X46="","",VLOOKUP(X46,'シフト記号表（勤務時間帯）'!$C$6:$K$35,9,FALSE))</f>
        <v/>
      </c>
      <c r="Y47" s="359" t="str">
        <f>IF(Y46="","",VLOOKUP(Y46,'シフト記号表（勤務時間帯）'!$C$6:$K$35,9,FALSE))</f>
        <v/>
      </c>
      <c r="Z47" s="357" t="str">
        <f>IF(Z46="","",VLOOKUP(Z46,'シフト記号表（勤務時間帯）'!$C$6:$K$35,9,FALSE))</f>
        <v/>
      </c>
      <c r="AA47" s="358" t="str">
        <f>IF(AA46="","",VLOOKUP(AA46,'シフト記号表（勤務時間帯）'!$C$6:$K$35,9,FALSE))</f>
        <v/>
      </c>
      <c r="AB47" s="358" t="str">
        <f>IF(AB46="","",VLOOKUP(AB46,'シフト記号表（勤務時間帯）'!$C$6:$K$35,9,FALSE))</f>
        <v/>
      </c>
      <c r="AC47" s="358" t="str">
        <f>IF(AC46="","",VLOOKUP(AC46,'シフト記号表（勤務時間帯）'!$C$6:$K$35,9,FALSE))</f>
        <v/>
      </c>
      <c r="AD47" s="358" t="str">
        <f>IF(AD46="","",VLOOKUP(AD46,'シフト記号表（勤務時間帯）'!$C$6:$K$35,9,FALSE))</f>
        <v/>
      </c>
      <c r="AE47" s="358" t="str">
        <f>IF(AE46="","",VLOOKUP(AE46,'シフト記号表（勤務時間帯）'!$C$6:$K$35,9,FALSE))</f>
        <v/>
      </c>
      <c r="AF47" s="359" t="str">
        <f>IF(AF46="","",VLOOKUP(AF46,'シフト記号表（勤務時間帯）'!$C$6:$K$35,9,FALSE))</f>
        <v/>
      </c>
      <c r="AG47" s="357" t="str">
        <f>IF(AG46="","",VLOOKUP(AG46,'シフト記号表（勤務時間帯）'!$C$6:$K$35,9,FALSE))</f>
        <v/>
      </c>
      <c r="AH47" s="358" t="str">
        <f>IF(AH46="","",VLOOKUP(AH46,'シフト記号表（勤務時間帯）'!$C$6:$K$35,9,FALSE))</f>
        <v/>
      </c>
      <c r="AI47" s="358" t="str">
        <f>IF(AI46="","",VLOOKUP(AI46,'シフト記号表（勤務時間帯）'!$C$6:$K$35,9,FALSE))</f>
        <v/>
      </c>
      <c r="AJ47" s="358" t="str">
        <f>IF(AJ46="","",VLOOKUP(AJ46,'シフト記号表（勤務時間帯）'!$C$6:$K$35,9,FALSE))</f>
        <v/>
      </c>
      <c r="AK47" s="358" t="str">
        <f>IF(AK46="","",VLOOKUP(AK46,'シフト記号表（勤務時間帯）'!$C$6:$K$35,9,FALSE))</f>
        <v/>
      </c>
      <c r="AL47" s="358" t="str">
        <f>IF(AL46="","",VLOOKUP(AL46,'シフト記号表（勤務時間帯）'!$C$6:$K$35,9,FALSE))</f>
        <v/>
      </c>
      <c r="AM47" s="359" t="str">
        <f>IF(AM46="","",VLOOKUP(AM46,'シフト記号表（勤務時間帯）'!$C$6:$K$35,9,FALSE))</f>
        <v/>
      </c>
      <c r="AN47" s="357" t="str">
        <f>IF(AN46="","",VLOOKUP(AN46,'シフト記号表（勤務時間帯）'!$C$6:$K$35,9,FALSE))</f>
        <v/>
      </c>
      <c r="AO47" s="358" t="str">
        <f>IF(AO46="","",VLOOKUP(AO46,'シフト記号表（勤務時間帯）'!$C$6:$K$35,9,FALSE))</f>
        <v/>
      </c>
      <c r="AP47" s="358" t="str">
        <f>IF(AP46="","",VLOOKUP(AP46,'シフト記号表（勤務時間帯）'!$C$6:$K$35,9,FALSE))</f>
        <v/>
      </c>
      <c r="AQ47" s="358" t="str">
        <f>IF(AQ46="","",VLOOKUP(AQ46,'シフト記号表（勤務時間帯）'!$C$6:$K$35,9,FALSE))</f>
        <v/>
      </c>
      <c r="AR47" s="358" t="str">
        <f>IF(AR46="","",VLOOKUP(AR46,'シフト記号表（勤務時間帯）'!$C$6:$K$35,9,FALSE))</f>
        <v/>
      </c>
      <c r="AS47" s="358" t="str">
        <f>IF(AS46="","",VLOOKUP(AS46,'シフト記号表（勤務時間帯）'!$C$6:$K$35,9,FALSE))</f>
        <v/>
      </c>
      <c r="AT47" s="359" t="str">
        <f>IF(AT46="","",VLOOKUP(AT46,'シフト記号表（勤務時間帯）'!$C$6:$K$35,9,FALSE))</f>
        <v/>
      </c>
      <c r="AU47" s="357" t="str">
        <f>IF(AU46="","",VLOOKUP(AU46,'シフト記号表（勤務時間帯）'!$C$6:$K$35,9,FALSE))</f>
        <v/>
      </c>
      <c r="AV47" s="358" t="str">
        <f>IF(AV46="","",VLOOKUP(AV46,'シフト記号表（勤務時間帯）'!$C$6:$K$35,9,FALSE))</f>
        <v/>
      </c>
      <c r="AW47" s="358" t="str">
        <f>IF(AW46="","",VLOOKUP(AW46,'シフト記号表（勤務時間帯）'!$C$6:$K$35,9,FALSE))</f>
        <v/>
      </c>
      <c r="AX47" s="1022">
        <f>IF($BB$3="４週",SUM(S47:AT47),IF($BB$3="暦月",SUM(S47:AW47),""))</f>
        <v>0</v>
      </c>
      <c r="AY47" s="1023"/>
      <c r="AZ47" s="1024">
        <f>IF($BB$3="４週",AX47/4,IF($BB$3="暦月",'1勤務表'!AX47/('1勤務表'!$BB$8/7),""))</f>
        <v>0</v>
      </c>
      <c r="BA47" s="1025"/>
      <c r="BB47" s="1013"/>
      <c r="BC47" s="1014"/>
      <c r="BD47" s="1014"/>
      <c r="BE47" s="1014"/>
      <c r="BF47" s="1015"/>
    </row>
    <row r="48" spans="2:58" ht="20.25" customHeight="1" x14ac:dyDescent="0.2">
      <c r="B48" s="952"/>
      <c r="C48" s="1061"/>
      <c r="D48" s="1062"/>
      <c r="E48" s="1063"/>
      <c r="F48" s="356">
        <f>C46</f>
        <v>0</v>
      </c>
      <c r="G48" s="1037"/>
      <c r="H48" s="967"/>
      <c r="I48" s="968"/>
      <c r="J48" s="968"/>
      <c r="K48" s="969"/>
      <c r="L48" s="1042"/>
      <c r="M48" s="1043"/>
      <c r="N48" s="1043"/>
      <c r="O48" s="1044"/>
      <c r="P48" s="1026" t="s">
        <v>594</v>
      </c>
      <c r="Q48" s="1027"/>
      <c r="R48" s="1028"/>
      <c r="S48" s="361" t="str">
        <f>IF(S46="","",VLOOKUP(S46,'シフト記号表（勤務時間帯）'!$C$6:$U$35,19,FALSE))</f>
        <v/>
      </c>
      <c r="T48" s="362" t="str">
        <f>IF(T46="","",VLOOKUP(T46,'シフト記号表（勤務時間帯）'!$C$6:$U$35,19,FALSE))</f>
        <v/>
      </c>
      <c r="U48" s="362" t="str">
        <f>IF(U46="","",VLOOKUP(U46,'シフト記号表（勤務時間帯）'!$C$6:$U$35,19,FALSE))</f>
        <v/>
      </c>
      <c r="V48" s="362" t="str">
        <f>IF(V46="","",VLOOKUP(V46,'シフト記号表（勤務時間帯）'!$C$6:$U$35,19,FALSE))</f>
        <v/>
      </c>
      <c r="W48" s="362" t="str">
        <f>IF(W46="","",VLOOKUP(W46,'シフト記号表（勤務時間帯）'!$C$6:$U$35,19,FALSE))</f>
        <v/>
      </c>
      <c r="X48" s="362" t="str">
        <f>IF(X46="","",VLOOKUP(X46,'シフト記号表（勤務時間帯）'!$C$6:$U$35,19,FALSE))</f>
        <v/>
      </c>
      <c r="Y48" s="363" t="str">
        <f>IF(Y46="","",VLOOKUP(Y46,'シフト記号表（勤務時間帯）'!$C$6:$U$35,19,FALSE))</f>
        <v/>
      </c>
      <c r="Z48" s="361" t="str">
        <f>IF(Z46="","",VLOOKUP(Z46,'シフト記号表（勤務時間帯）'!$C$6:$U$35,19,FALSE))</f>
        <v/>
      </c>
      <c r="AA48" s="362" t="str">
        <f>IF(AA46="","",VLOOKUP(AA46,'シフト記号表（勤務時間帯）'!$C$6:$U$35,19,FALSE))</f>
        <v/>
      </c>
      <c r="AB48" s="362" t="str">
        <f>IF(AB46="","",VLOOKUP(AB46,'シフト記号表（勤務時間帯）'!$C$6:$U$35,19,FALSE))</f>
        <v/>
      </c>
      <c r="AC48" s="362" t="str">
        <f>IF(AC46="","",VLOOKUP(AC46,'シフト記号表（勤務時間帯）'!$C$6:$U$35,19,FALSE))</f>
        <v/>
      </c>
      <c r="AD48" s="362" t="str">
        <f>IF(AD46="","",VLOOKUP(AD46,'シフト記号表（勤務時間帯）'!$C$6:$U$35,19,FALSE))</f>
        <v/>
      </c>
      <c r="AE48" s="362" t="str">
        <f>IF(AE46="","",VLOOKUP(AE46,'シフト記号表（勤務時間帯）'!$C$6:$U$35,19,FALSE))</f>
        <v/>
      </c>
      <c r="AF48" s="363" t="str">
        <f>IF(AF46="","",VLOOKUP(AF46,'シフト記号表（勤務時間帯）'!$C$6:$U$35,19,FALSE))</f>
        <v/>
      </c>
      <c r="AG48" s="361" t="str">
        <f>IF(AG46="","",VLOOKUP(AG46,'シフト記号表（勤務時間帯）'!$C$6:$U$35,19,FALSE))</f>
        <v/>
      </c>
      <c r="AH48" s="362" t="str">
        <f>IF(AH46="","",VLOOKUP(AH46,'シフト記号表（勤務時間帯）'!$C$6:$U$35,19,FALSE))</f>
        <v/>
      </c>
      <c r="AI48" s="362" t="str">
        <f>IF(AI46="","",VLOOKUP(AI46,'シフト記号表（勤務時間帯）'!$C$6:$U$35,19,FALSE))</f>
        <v/>
      </c>
      <c r="AJ48" s="362" t="str">
        <f>IF(AJ46="","",VLOOKUP(AJ46,'シフト記号表（勤務時間帯）'!$C$6:$U$35,19,FALSE))</f>
        <v/>
      </c>
      <c r="AK48" s="362" t="str">
        <f>IF(AK46="","",VLOOKUP(AK46,'シフト記号表（勤務時間帯）'!$C$6:$U$35,19,FALSE))</f>
        <v/>
      </c>
      <c r="AL48" s="362" t="str">
        <f>IF(AL46="","",VLOOKUP(AL46,'シフト記号表（勤務時間帯）'!$C$6:$U$35,19,FALSE))</f>
        <v/>
      </c>
      <c r="AM48" s="363" t="str">
        <f>IF(AM46="","",VLOOKUP(AM46,'シフト記号表（勤務時間帯）'!$C$6:$U$35,19,FALSE))</f>
        <v/>
      </c>
      <c r="AN48" s="361" t="str">
        <f>IF(AN46="","",VLOOKUP(AN46,'シフト記号表（勤務時間帯）'!$C$6:$U$35,19,FALSE))</f>
        <v/>
      </c>
      <c r="AO48" s="362" t="str">
        <f>IF(AO46="","",VLOOKUP(AO46,'シフト記号表（勤務時間帯）'!$C$6:$U$35,19,FALSE))</f>
        <v/>
      </c>
      <c r="AP48" s="362" t="str">
        <f>IF(AP46="","",VLOOKUP(AP46,'シフト記号表（勤務時間帯）'!$C$6:$U$35,19,FALSE))</f>
        <v/>
      </c>
      <c r="AQ48" s="362" t="str">
        <f>IF(AQ46="","",VLOOKUP(AQ46,'シフト記号表（勤務時間帯）'!$C$6:$U$35,19,FALSE))</f>
        <v/>
      </c>
      <c r="AR48" s="362" t="str">
        <f>IF(AR46="","",VLOOKUP(AR46,'シフト記号表（勤務時間帯）'!$C$6:$U$35,19,FALSE))</f>
        <v/>
      </c>
      <c r="AS48" s="362" t="str">
        <f>IF(AS46="","",VLOOKUP(AS46,'シフト記号表（勤務時間帯）'!$C$6:$U$35,19,FALSE))</f>
        <v/>
      </c>
      <c r="AT48" s="363" t="str">
        <f>IF(AT46="","",VLOOKUP(AT46,'シフト記号表（勤務時間帯）'!$C$6:$U$35,19,FALSE))</f>
        <v/>
      </c>
      <c r="AU48" s="361" t="str">
        <f>IF(AU46="","",VLOOKUP(AU46,'シフト記号表（勤務時間帯）'!$C$6:$U$35,19,FALSE))</f>
        <v/>
      </c>
      <c r="AV48" s="362" t="str">
        <f>IF(AV46="","",VLOOKUP(AV46,'シフト記号表（勤務時間帯）'!$C$6:$U$35,19,FALSE))</f>
        <v/>
      </c>
      <c r="AW48" s="362" t="str">
        <f>IF(AW46="","",VLOOKUP(AW46,'シフト記号表（勤務時間帯）'!$C$6:$U$35,19,FALSE))</f>
        <v/>
      </c>
      <c r="AX48" s="1029">
        <f>IF($BB$3="４週",SUM(S48:AT48),IF($BB$3="暦月",SUM(S48:AW48),""))</f>
        <v>0</v>
      </c>
      <c r="AY48" s="1030"/>
      <c r="AZ48" s="1031">
        <f>IF($BB$3="４週",AX48/4,IF($BB$3="暦月",'1勤務表'!AX48/('1勤務表'!$BB$8/7),""))</f>
        <v>0</v>
      </c>
      <c r="BA48" s="1032"/>
      <c r="BB48" s="1016"/>
      <c r="BC48" s="1017"/>
      <c r="BD48" s="1017"/>
      <c r="BE48" s="1017"/>
      <c r="BF48" s="1018"/>
    </row>
    <row r="49" spans="2:58" ht="20.25" customHeight="1" x14ac:dyDescent="0.2">
      <c r="B49" s="952">
        <f>B46+1</f>
        <v>10</v>
      </c>
      <c r="C49" s="1055"/>
      <c r="D49" s="1056"/>
      <c r="E49" s="1057"/>
      <c r="F49" s="364"/>
      <c r="G49" s="1036"/>
      <c r="H49" s="1038"/>
      <c r="I49" s="968"/>
      <c r="J49" s="968"/>
      <c r="K49" s="969"/>
      <c r="L49" s="1039"/>
      <c r="M49" s="1040"/>
      <c r="N49" s="1040"/>
      <c r="O49" s="1041"/>
      <c r="P49" s="1045" t="s">
        <v>590</v>
      </c>
      <c r="Q49" s="1046"/>
      <c r="R49" s="1047"/>
      <c r="S49" s="353"/>
      <c r="T49" s="354"/>
      <c r="U49" s="354"/>
      <c r="V49" s="354"/>
      <c r="W49" s="354"/>
      <c r="X49" s="354"/>
      <c r="Y49" s="355"/>
      <c r="Z49" s="353"/>
      <c r="AA49" s="354"/>
      <c r="AB49" s="354"/>
      <c r="AC49" s="354"/>
      <c r="AD49" s="354"/>
      <c r="AE49" s="354"/>
      <c r="AF49" s="355"/>
      <c r="AG49" s="353"/>
      <c r="AH49" s="354"/>
      <c r="AI49" s="354"/>
      <c r="AJ49" s="354"/>
      <c r="AK49" s="354"/>
      <c r="AL49" s="354"/>
      <c r="AM49" s="355"/>
      <c r="AN49" s="353"/>
      <c r="AO49" s="354"/>
      <c r="AP49" s="354"/>
      <c r="AQ49" s="354"/>
      <c r="AR49" s="354"/>
      <c r="AS49" s="354"/>
      <c r="AT49" s="355"/>
      <c r="AU49" s="353"/>
      <c r="AV49" s="354"/>
      <c r="AW49" s="354"/>
      <c r="AX49" s="1048"/>
      <c r="AY49" s="1049"/>
      <c r="AZ49" s="1050"/>
      <c r="BA49" s="1051"/>
      <c r="BB49" s="1052"/>
      <c r="BC49" s="1053"/>
      <c r="BD49" s="1053"/>
      <c r="BE49" s="1053"/>
      <c r="BF49" s="1054"/>
    </row>
    <row r="50" spans="2:58" ht="20.25" customHeight="1" x14ac:dyDescent="0.2">
      <c r="B50" s="952"/>
      <c r="C50" s="1058"/>
      <c r="D50" s="1059"/>
      <c r="E50" s="1060"/>
      <c r="F50" s="356"/>
      <c r="G50" s="963"/>
      <c r="H50" s="967"/>
      <c r="I50" s="968"/>
      <c r="J50" s="968"/>
      <c r="K50" s="969"/>
      <c r="L50" s="973"/>
      <c r="M50" s="974"/>
      <c r="N50" s="974"/>
      <c r="O50" s="975"/>
      <c r="P50" s="1019" t="s">
        <v>593</v>
      </c>
      <c r="Q50" s="1020"/>
      <c r="R50" s="1021"/>
      <c r="S50" s="357" t="str">
        <f>IF(S49="","",VLOOKUP(S49,'シフト記号表（勤務時間帯）'!$C$6:$K$35,9,FALSE))</f>
        <v/>
      </c>
      <c r="T50" s="358" t="str">
        <f>IF(T49="","",VLOOKUP(T49,'シフト記号表（勤務時間帯）'!$C$6:$K$35,9,FALSE))</f>
        <v/>
      </c>
      <c r="U50" s="358" t="str">
        <f>IF(U49="","",VLOOKUP(U49,'シフト記号表（勤務時間帯）'!$C$6:$K$35,9,FALSE))</f>
        <v/>
      </c>
      <c r="V50" s="358" t="str">
        <f>IF(V49="","",VLOOKUP(V49,'シフト記号表（勤務時間帯）'!$C$6:$K$35,9,FALSE))</f>
        <v/>
      </c>
      <c r="W50" s="358" t="str">
        <f>IF(W49="","",VLOOKUP(W49,'シフト記号表（勤務時間帯）'!$C$6:$K$35,9,FALSE))</f>
        <v/>
      </c>
      <c r="X50" s="358" t="str">
        <f>IF(X49="","",VLOOKUP(X49,'シフト記号表（勤務時間帯）'!$C$6:$K$35,9,FALSE))</f>
        <v/>
      </c>
      <c r="Y50" s="359" t="str">
        <f>IF(Y49="","",VLOOKUP(Y49,'シフト記号表（勤務時間帯）'!$C$6:$K$35,9,FALSE))</f>
        <v/>
      </c>
      <c r="Z50" s="357" t="str">
        <f>IF(Z49="","",VLOOKUP(Z49,'シフト記号表（勤務時間帯）'!$C$6:$K$35,9,FALSE))</f>
        <v/>
      </c>
      <c r="AA50" s="358" t="str">
        <f>IF(AA49="","",VLOOKUP(AA49,'シフト記号表（勤務時間帯）'!$C$6:$K$35,9,FALSE))</f>
        <v/>
      </c>
      <c r="AB50" s="358" t="str">
        <f>IF(AB49="","",VLOOKUP(AB49,'シフト記号表（勤務時間帯）'!$C$6:$K$35,9,FALSE))</f>
        <v/>
      </c>
      <c r="AC50" s="358" t="str">
        <f>IF(AC49="","",VLOOKUP(AC49,'シフト記号表（勤務時間帯）'!$C$6:$K$35,9,FALSE))</f>
        <v/>
      </c>
      <c r="AD50" s="358" t="str">
        <f>IF(AD49="","",VLOOKUP(AD49,'シフト記号表（勤務時間帯）'!$C$6:$K$35,9,FALSE))</f>
        <v/>
      </c>
      <c r="AE50" s="358" t="str">
        <f>IF(AE49="","",VLOOKUP(AE49,'シフト記号表（勤務時間帯）'!$C$6:$K$35,9,FALSE))</f>
        <v/>
      </c>
      <c r="AF50" s="359" t="str">
        <f>IF(AF49="","",VLOOKUP(AF49,'シフト記号表（勤務時間帯）'!$C$6:$K$35,9,FALSE))</f>
        <v/>
      </c>
      <c r="AG50" s="357" t="str">
        <f>IF(AG49="","",VLOOKUP(AG49,'シフト記号表（勤務時間帯）'!$C$6:$K$35,9,FALSE))</f>
        <v/>
      </c>
      <c r="AH50" s="358" t="str">
        <f>IF(AH49="","",VLOOKUP(AH49,'シフト記号表（勤務時間帯）'!$C$6:$K$35,9,FALSE))</f>
        <v/>
      </c>
      <c r="AI50" s="358" t="str">
        <f>IF(AI49="","",VLOOKUP(AI49,'シフト記号表（勤務時間帯）'!$C$6:$K$35,9,FALSE))</f>
        <v/>
      </c>
      <c r="AJ50" s="358" t="str">
        <f>IF(AJ49="","",VLOOKUP(AJ49,'シフト記号表（勤務時間帯）'!$C$6:$K$35,9,FALSE))</f>
        <v/>
      </c>
      <c r="AK50" s="358" t="str">
        <f>IF(AK49="","",VLOOKUP(AK49,'シフト記号表（勤務時間帯）'!$C$6:$K$35,9,FALSE))</f>
        <v/>
      </c>
      <c r="AL50" s="358" t="str">
        <f>IF(AL49="","",VLOOKUP(AL49,'シフト記号表（勤務時間帯）'!$C$6:$K$35,9,FALSE))</f>
        <v/>
      </c>
      <c r="AM50" s="359" t="str">
        <f>IF(AM49="","",VLOOKUP(AM49,'シフト記号表（勤務時間帯）'!$C$6:$K$35,9,FALSE))</f>
        <v/>
      </c>
      <c r="AN50" s="357" t="str">
        <f>IF(AN49="","",VLOOKUP(AN49,'シフト記号表（勤務時間帯）'!$C$6:$K$35,9,FALSE))</f>
        <v/>
      </c>
      <c r="AO50" s="358" t="str">
        <f>IF(AO49="","",VLOOKUP(AO49,'シフト記号表（勤務時間帯）'!$C$6:$K$35,9,FALSE))</f>
        <v/>
      </c>
      <c r="AP50" s="358" t="str">
        <f>IF(AP49="","",VLOOKUP(AP49,'シフト記号表（勤務時間帯）'!$C$6:$K$35,9,FALSE))</f>
        <v/>
      </c>
      <c r="AQ50" s="358" t="str">
        <f>IF(AQ49="","",VLOOKUP(AQ49,'シフト記号表（勤務時間帯）'!$C$6:$K$35,9,FALSE))</f>
        <v/>
      </c>
      <c r="AR50" s="358" t="str">
        <f>IF(AR49="","",VLOOKUP(AR49,'シフト記号表（勤務時間帯）'!$C$6:$K$35,9,FALSE))</f>
        <v/>
      </c>
      <c r="AS50" s="358" t="str">
        <f>IF(AS49="","",VLOOKUP(AS49,'シフト記号表（勤務時間帯）'!$C$6:$K$35,9,FALSE))</f>
        <v/>
      </c>
      <c r="AT50" s="359" t="str">
        <f>IF(AT49="","",VLOOKUP(AT49,'シフト記号表（勤務時間帯）'!$C$6:$K$35,9,FALSE))</f>
        <v/>
      </c>
      <c r="AU50" s="357" t="str">
        <f>IF(AU49="","",VLOOKUP(AU49,'シフト記号表（勤務時間帯）'!$C$6:$K$35,9,FALSE))</f>
        <v/>
      </c>
      <c r="AV50" s="358" t="str">
        <f>IF(AV49="","",VLOOKUP(AV49,'シフト記号表（勤務時間帯）'!$C$6:$K$35,9,FALSE))</f>
        <v/>
      </c>
      <c r="AW50" s="358" t="str">
        <f>IF(AW49="","",VLOOKUP(AW49,'シフト記号表（勤務時間帯）'!$C$6:$K$35,9,FALSE))</f>
        <v/>
      </c>
      <c r="AX50" s="1022">
        <f>IF($BB$3="４週",SUM(S50:AT50),IF($BB$3="暦月",SUM(S50:AW50),""))</f>
        <v>0</v>
      </c>
      <c r="AY50" s="1023"/>
      <c r="AZ50" s="1024">
        <f>IF($BB$3="４週",AX50/4,IF($BB$3="暦月",'1勤務表'!AX50/('1勤務表'!$BB$8/7),""))</f>
        <v>0</v>
      </c>
      <c r="BA50" s="1025"/>
      <c r="BB50" s="1013"/>
      <c r="BC50" s="1014"/>
      <c r="BD50" s="1014"/>
      <c r="BE50" s="1014"/>
      <c r="BF50" s="1015"/>
    </row>
    <row r="51" spans="2:58" ht="20.25" customHeight="1" x14ac:dyDescent="0.2">
      <c r="B51" s="952"/>
      <c r="C51" s="1061"/>
      <c r="D51" s="1062"/>
      <c r="E51" s="1063"/>
      <c r="F51" s="356">
        <f>C49</f>
        <v>0</v>
      </c>
      <c r="G51" s="1037"/>
      <c r="H51" s="967"/>
      <c r="I51" s="968"/>
      <c r="J51" s="968"/>
      <c r="K51" s="969"/>
      <c r="L51" s="1042"/>
      <c r="M51" s="1043"/>
      <c r="N51" s="1043"/>
      <c r="O51" s="1044"/>
      <c r="P51" s="1026" t="s">
        <v>594</v>
      </c>
      <c r="Q51" s="1027"/>
      <c r="R51" s="1028"/>
      <c r="S51" s="361" t="str">
        <f>IF(S49="","",VLOOKUP(S49,'シフト記号表（勤務時間帯）'!$C$6:$U$35,19,FALSE))</f>
        <v/>
      </c>
      <c r="T51" s="362" t="str">
        <f>IF(T49="","",VLOOKUP(T49,'シフト記号表（勤務時間帯）'!$C$6:$U$35,19,FALSE))</f>
        <v/>
      </c>
      <c r="U51" s="362" t="str">
        <f>IF(U49="","",VLOOKUP(U49,'シフト記号表（勤務時間帯）'!$C$6:$U$35,19,FALSE))</f>
        <v/>
      </c>
      <c r="V51" s="362" t="str">
        <f>IF(V49="","",VLOOKUP(V49,'シフト記号表（勤務時間帯）'!$C$6:$U$35,19,FALSE))</f>
        <v/>
      </c>
      <c r="W51" s="362" t="str">
        <f>IF(W49="","",VLOOKUP(W49,'シフト記号表（勤務時間帯）'!$C$6:$U$35,19,FALSE))</f>
        <v/>
      </c>
      <c r="X51" s="362" t="str">
        <f>IF(X49="","",VLOOKUP(X49,'シフト記号表（勤務時間帯）'!$C$6:$U$35,19,FALSE))</f>
        <v/>
      </c>
      <c r="Y51" s="363" t="str">
        <f>IF(Y49="","",VLOOKUP(Y49,'シフト記号表（勤務時間帯）'!$C$6:$U$35,19,FALSE))</f>
        <v/>
      </c>
      <c r="Z51" s="361" t="str">
        <f>IF(Z49="","",VLOOKUP(Z49,'シフト記号表（勤務時間帯）'!$C$6:$U$35,19,FALSE))</f>
        <v/>
      </c>
      <c r="AA51" s="362" t="str">
        <f>IF(AA49="","",VLOOKUP(AA49,'シフト記号表（勤務時間帯）'!$C$6:$U$35,19,FALSE))</f>
        <v/>
      </c>
      <c r="AB51" s="362" t="str">
        <f>IF(AB49="","",VLOOKUP(AB49,'シフト記号表（勤務時間帯）'!$C$6:$U$35,19,FALSE))</f>
        <v/>
      </c>
      <c r="AC51" s="362" t="str">
        <f>IF(AC49="","",VLOOKUP(AC49,'シフト記号表（勤務時間帯）'!$C$6:$U$35,19,FALSE))</f>
        <v/>
      </c>
      <c r="AD51" s="362" t="str">
        <f>IF(AD49="","",VLOOKUP(AD49,'シフト記号表（勤務時間帯）'!$C$6:$U$35,19,FALSE))</f>
        <v/>
      </c>
      <c r="AE51" s="362" t="str">
        <f>IF(AE49="","",VLOOKUP(AE49,'シフト記号表（勤務時間帯）'!$C$6:$U$35,19,FALSE))</f>
        <v/>
      </c>
      <c r="AF51" s="363" t="str">
        <f>IF(AF49="","",VLOOKUP(AF49,'シフト記号表（勤務時間帯）'!$C$6:$U$35,19,FALSE))</f>
        <v/>
      </c>
      <c r="AG51" s="361" t="str">
        <f>IF(AG49="","",VLOOKUP(AG49,'シフト記号表（勤務時間帯）'!$C$6:$U$35,19,FALSE))</f>
        <v/>
      </c>
      <c r="AH51" s="362" t="str">
        <f>IF(AH49="","",VLOOKUP(AH49,'シフト記号表（勤務時間帯）'!$C$6:$U$35,19,FALSE))</f>
        <v/>
      </c>
      <c r="AI51" s="362" t="str">
        <f>IF(AI49="","",VLOOKUP(AI49,'シフト記号表（勤務時間帯）'!$C$6:$U$35,19,FALSE))</f>
        <v/>
      </c>
      <c r="AJ51" s="362" t="str">
        <f>IF(AJ49="","",VLOOKUP(AJ49,'シフト記号表（勤務時間帯）'!$C$6:$U$35,19,FALSE))</f>
        <v/>
      </c>
      <c r="AK51" s="362" t="str">
        <f>IF(AK49="","",VLOOKUP(AK49,'シフト記号表（勤務時間帯）'!$C$6:$U$35,19,FALSE))</f>
        <v/>
      </c>
      <c r="AL51" s="362" t="str">
        <f>IF(AL49="","",VLOOKUP(AL49,'シフト記号表（勤務時間帯）'!$C$6:$U$35,19,FALSE))</f>
        <v/>
      </c>
      <c r="AM51" s="363" t="str">
        <f>IF(AM49="","",VLOOKUP(AM49,'シフト記号表（勤務時間帯）'!$C$6:$U$35,19,FALSE))</f>
        <v/>
      </c>
      <c r="AN51" s="361" t="str">
        <f>IF(AN49="","",VLOOKUP(AN49,'シフト記号表（勤務時間帯）'!$C$6:$U$35,19,FALSE))</f>
        <v/>
      </c>
      <c r="AO51" s="362" t="str">
        <f>IF(AO49="","",VLOOKUP(AO49,'シフト記号表（勤務時間帯）'!$C$6:$U$35,19,FALSE))</f>
        <v/>
      </c>
      <c r="AP51" s="362" t="str">
        <f>IF(AP49="","",VLOOKUP(AP49,'シフト記号表（勤務時間帯）'!$C$6:$U$35,19,FALSE))</f>
        <v/>
      </c>
      <c r="AQ51" s="362" t="str">
        <f>IF(AQ49="","",VLOOKUP(AQ49,'シフト記号表（勤務時間帯）'!$C$6:$U$35,19,FALSE))</f>
        <v/>
      </c>
      <c r="AR51" s="362" t="str">
        <f>IF(AR49="","",VLOOKUP(AR49,'シフト記号表（勤務時間帯）'!$C$6:$U$35,19,FALSE))</f>
        <v/>
      </c>
      <c r="AS51" s="362" t="str">
        <f>IF(AS49="","",VLOOKUP(AS49,'シフト記号表（勤務時間帯）'!$C$6:$U$35,19,FALSE))</f>
        <v/>
      </c>
      <c r="AT51" s="363" t="str">
        <f>IF(AT49="","",VLOOKUP(AT49,'シフト記号表（勤務時間帯）'!$C$6:$U$35,19,FALSE))</f>
        <v/>
      </c>
      <c r="AU51" s="361" t="str">
        <f>IF(AU49="","",VLOOKUP(AU49,'シフト記号表（勤務時間帯）'!$C$6:$U$35,19,FALSE))</f>
        <v/>
      </c>
      <c r="AV51" s="362" t="str">
        <f>IF(AV49="","",VLOOKUP(AV49,'シフト記号表（勤務時間帯）'!$C$6:$U$35,19,FALSE))</f>
        <v/>
      </c>
      <c r="AW51" s="362" t="str">
        <f>IF(AW49="","",VLOOKUP(AW49,'シフト記号表（勤務時間帯）'!$C$6:$U$35,19,FALSE))</f>
        <v/>
      </c>
      <c r="AX51" s="1029">
        <f>IF($BB$3="４週",SUM(S51:AT51),IF($BB$3="暦月",SUM(S51:AW51),""))</f>
        <v>0</v>
      </c>
      <c r="AY51" s="1030"/>
      <c r="AZ51" s="1031">
        <f>IF($BB$3="４週",AX51/4,IF($BB$3="暦月",'1勤務表'!AX51/('1勤務表'!$BB$8/7),""))</f>
        <v>0</v>
      </c>
      <c r="BA51" s="1032"/>
      <c r="BB51" s="1016"/>
      <c r="BC51" s="1017"/>
      <c r="BD51" s="1017"/>
      <c r="BE51" s="1017"/>
      <c r="BF51" s="1018"/>
    </row>
    <row r="52" spans="2:58" ht="20.25" customHeight="1" x14ac:dyDescent="0.2">
      <c r="B52" s="952">
        <f>B49+1</f>
        <v>11</v>
      </c>
      <c r="C52" s="1055"/>
      <c r="D52" s="1056"/>
      <c r="E52" s="1057"/>
      <c r="F52" s="364"/>
      <c r="G52" s="1036"/>
      <c r="H52" s="1038"/>
      <c r="I52" s="968"/>
      <c r="J52" s="968"/>
      <c r="K52" s="969"/>
      <c r="L52" s="1039"/>
      <c r="M52" s="1040"/>
      <c r="N52" s="1040"/>
      <c r="O52" s="1041"/>
      <c r="P52" s="1045" t="s">
        <v>590</v>
      </c>
      <c r="Q52" s="1046"/>
      <c r="R52" s="1047"/>
      <c r="S52" s="353"/>
      <c r="T52" s="354"/>
      <c r="U52" s="354"/>
      <c r="V52" s="354"/>
      <c r="W52" s="354"/>
      <c r="X52" s="354"/>
      <c r="Y52" s="355"/>
      <c r="Z52" s="353"/>
      <c r="AA52" s="354"/>
      <c r="AB52" s="354"/>
      <c r="AC52" s="354"/>
      <c r="AD52" s="354"/>
      <c r="AE52" s="354"/>
      <c r="AF52" s="355"/>
      <c r="AG52" s="353"/>
      <c r="AH52" s="354"/>
      <c r="AI52" s="354"/>
      <c r="AJ52" s="354"/>
      <c r="AK52" s="354"/>
      <c r="AL52" s="354"/>
      <c r="AM52" s="355"/>
      <c r="AN52" s="353"/>
      <c r="AO52" s="354"/>
      <c r="AP52" s="354"/>
      <c r="AQ52" s="354"/>
      <c r="AR52" s="354"/>
      <c r="AS52" s="354"/>
      <c r="AT52" s="355"/>
      <c r="AU52" s="353"/>
      <c r="AV52" s="354"/>
      <c r="AW52" s="354"/>
      <c r="AX52" s="1048"/>
      <c r="AY52" s="1049"/>
      <c r="AZ52" s="1050"/>
      <c r="BA52" s="1051"/>
      <c r="BB52" s="1052"/>
      <c r="BC52" s="1053"/>
      <c r="BD52" s="1053"/>
      <c r="BE52" s="1053"/>
      <c r="BF52" s="1054"/>
    </row>
    <row r="53" spans="2:58" ht="20.25" customHeight="1" x14ac:dyDescent="0.2">
      <c r="B53" s="952"/>
      <c r="C53" s="1058"/>
      <c r="D53" s="1059"/>
      <c r="E53" s="1060"/>
      <c r="F53" s="356"/>
      <c r="G53" s="963"/>
      <c r="H53" s="967"/>
      <c r="I53" s="968"/>
      <c r="J53" s="968"/>
      <c r="K53" s="969"/>
      <c r="L53" s="973"/>
      <c r="M53" s="974"/>
      <c r="N53" s="974"/>
      <c r="O53" s="975"/>
      <c r="P53" s="1019" t="s">
        <v>593</v>
      </c>
      <c r="Q53" s="1020"/>
      <c r="R53" s="1021"/>
      <c r="S53" s="357" t="str">
        <f>IF(S52="","",VLOOKUP(S52,'シフト記号表（勤務時間帯）'!$C$6:$K$35,9,FALSE))</f>
        <v/>
      </c>
      <c r="T53" s="358" t="str">
        <f>IF(T52="","",VLOOKUP(T52,'シフト記号表（勤務時間帯）'!$C$6:$K$35,9,FALSE))</f>
        <v/>
      </c>
      <c r="U53" s="358" t="str">
        <f>IF(U52="","",VLOOKUP(U52,'シフト記号表（勤務時間帯）'!$C$6:$K$35,9,FALSE))</f>
        <v/>
      </c>
      <c r="V53" s="358" t="str">
        <f>IF(V52="","",VLOOKUP(V52,'シフト記号表（勤務時間帯）'!$C$6:$K$35,9,FALSE))</f>
        <v/>
      </c>
      <c r="W53" s="358" t="str">
        <f>IF(W52="","",VLOOKUP(W52,'シフト記号表（勤務時間帯）'!$C$6:$K$35,9,FALSE))</f>
        <v/>
      </c>
      <c r="X53" s="358" t="str">
        <f>IF(X52="","",VLOOKUP(X52,'シフト記号表（勤務時間帯）'!$C$6:$K$35,9,FALSE))</f>
        <v/>
      </c>
      <c r="Y53" s="359" t="str">
        <f>IF(Y52="","",VLOOKUP(Y52,'シフト記号表（勤務時間帯）'!$C$6:$K$35,9,FALSE))</f>
        <v/>
      </c>
      <c r="Z53" s="357" t="str">
        <f>IF(Z52="","",VLOOKUP(Z52,'シフト記号表（勤務時間帯）'!$C$6:$K$35,9,FALSE))</f>
        <v/>
      </c>
      <c r="AA53" s="358" t="str">
        <f>IF(AA52="","",VLOOKUP(AA52,'シフト記号表（勤務時間帯）'!$C$6:$K$35,9,FALSE))</f>
        <v/>
      </c>
      <c r="AB53" s="358" t="str">
        <f>IF(AB52="","",VLOOKUP(AB52,'シフト記号表（勤務時間帯）'!$C$6:$K$35,9,FALSE))</f>
        <v/>
      </c>
      <c r="AC53" s="358" t="str">
        <f>IF(AC52="","",VLOOKUP(AC52,'シフト記号表（勤務時間帯）'!$C$6:$K$35,9,FALSE))</f>
        <v/>
      </c>
      <c r="AD53" s="358" t="str">
        <f>IF(AD52="","",VLOOKUP(AD52,'シフト記号表（勤務時間帯）'!$C$6:$K$35,9,FALSE))</f>
        <v/>
      </c>
      <c r="AE53" s="358" t="str">
        <f>IF(AE52="","",VLOOKUP(AE52,'シフト記号表（勤務時間帯）'!$C$6:$K$35,9,FALSE))</f>
        <v/>
      </c>
      <c r="AF53" s="359" t="str">
        <f>IF(AF52="","",VLOOKUP(AF52,'シフト記号表（勤務時間帯）'!$C$6:$K$35,9,FALSE))</f>
        <v/>
      </c>
      <c r="AG53" s="357" t="str">
        <f>IF(AG52="","",VLOOKUP(AG52,'シフト記号表（勤務時間帯）'!$C$6:$K$35,9,FALSE))</f>
        <v/>
      </c>
      <c r="AH53" s="358" t="str">
        <f>IF(AH52="","",VLOOKUP(AH52,'シフト記号表（勤務時間帯）'!$C$6:$K$35,9,FALSE))</f>
        <v/>
      </c>
      <c r="AI53" s="358" t="str">
        <f>IF(AI52="","",VLOOKUP(AI52,'シフト記号表（勤務時間帯）'!$C$6:$K$35,9,FALSE))</f>
        <v/>
      </c>
      <c r="AJ53" s="358" t="str">
        <f>IF(AJ52="","",VLOOKUP(AJ52,'シフト記号表（勤務時間帯）'!$C$6:$K$35,9,FALSE))</f>
        <v/>
      </c>
      <c r="AK53" s="358" t="str">
        <f>IF(AK52="","",VLOOKUP(AK52,'シフト記号表（勤務時間帯）'!$C$6:$K$35,9,FALSE))</f>
        <v/>
      </c>
      <c r="AL53" s="358" t="str">
        <f>IF(AL52="","",VLOOKUP(AL52,'シフト記号表（勤務時間帯）'!$C$6:$K$35,9,FALSE))</f>
        <v/>
      </c>
      <c r="AM53" s="359" t="str">
        <f>IF(AM52="","",VLOOKUP(AM52,'シフト記号表（勤務時間帯）'!$C$6:$K$35,9,FALSE))</f>
        <v/>
      </c>
      <c r="AN53" s="357" t="str">
        <f>IF(AN52="","",VLOOKUP(AN52,'シフト記号表（勤務時間帯）'!$C$6:$K$35,9,FALSE))</f>
        <v/>
      </c>
      <c r="AO53" s="358" t="str">
        <f>IF(AO52="","",VLOOKUP(AO52,'シフト記号表（勤務時間帯）'!$C$6:$K$35,9,FALSE))</f>
        <v/>
      </c>
      <c r="AP53" s="358" t="str">
        <f>IF(AP52="","",VLOOKUP(AP52,'シフト記号表（勤務時間帯）'!$C$6:$K$35,9,FALSE))</f>
        <v/>
      </c>
      <c r="AQ53" s="358" t="str">
        <f>IF(AQ52="","",VLOOKUP(AQ52,'シフト記号表（勤務時間帯）'!$C$6:$K$35,9,FALSE))</f>
        <v/>
      </c>
      <c r="AR53" s="358" t="str">
        <f>IF(AR52="","",VLOOKUP(AR52,'シフト記号表（勤務時間帯）'!$C$6:$K$35,9,FALSE))</f>
        <v/>
      </c>
      <c r="AS53" s="358" t="str">
        <f>IF(AS52="","",VLOOKUP(AS52,'シフト記号表（勤務時間帯）'!$C$6:$K$35,9,FALSE))</f>
        <v/>
      </c>
      <c r="AT53" s="359" t="str">
        <f>IF(AT52="","",VLOOKUP(AT52,'シフト記号表（勤務時間帯）'!$C$6:$K$35,9,FALSE))</f>
        <v/>
      </c>
      <c r="AU53" s="357" t="str">
        <f>IF(AU52="","",VLOOKUP(AU52,'シフト記号表（勤務時間帯）'!$C$6:$K$35,9,FALSE))</f>
        <v/>
      </c>
      <c r="AV53" s="358" t="str">
        <f>IF(AV52="","",VLOOKUP(AV52,'シフト記号表（勤務時間帯）'!$C$6:$K$35,9,FALSE))</f>
        <v/>
      </c>
      <c r="AW53" s="358" t="str">
        <f>IF(AW52="","",VLOOKUP(AW52,'シフト記号表（勤務時間帯）'!$C$6:$K$35,9,FALSE))</f>
        <v/>
      </c>
      <c r="AX53" s="1022">
        <f>IF($BB$3="４週",SUM(S53:AT53),IF($BB$3="暦月",SUM(S53:AW53),""))</f>
        <v>0</v>
      </c>
      <c r="AY53" s="1023"/>
      <c r="AZ53" s="1024">
        <f>IF($BB$3="４週",AX53/4,IF($BB$3="暦月",'1勤務表'!AX53/('1勤務表'!$BB$8/7),""))</f>
        <v>0</v>
      </c>
      <c r="BA53" s="1025"/>
      <c r="BB53" s="1013"/>
      <c r="BC53" s="1014"/>
      <c r="BD53" s="1014"/>
      <c r="BE53" s="1014"/>
      <c r="BF53" s="1015"/>
    </row>
    <row r="54" spans="2:58" ht="20.25" customHeight="1" x14ac:dyDescent="0.2">
      <c r="B54" s="952"/>
      <c r="C54" s="1061"/>
      <c r="D54" s="1062"/>
      <c r="E54" s="1063"/>
      <c r="F54" s="356">
        <f>C52</f>
        <v>0</v>
      </c>
      <c r="G54" s="1037"/>
      <c r="H54" s="967"/>
      <c r="I54" s="968"/>
      <c r="J54" s="968"/>
      <c r="K54" s="969"/>
      <c r="L54" s="1042"/>
      <c r="M54" s="1043"/>
      <c r="N54" s="1043"/>
      <c r="O54" s="1044"/>
      <c r="P54" s="1026" t="s">
        <v>594</v>
      </c>
      <c r="Q54" s="1027"/>
      <c r="R54" s="1028"/>
      <c r="S54" s="361" t="str">
        <f>IF(S52="","",VLOOKUP(S52,'シフト記号表（勤務時間帯）'!$C$6:$U$35,19,FALSE))</f>
        <v/>
      </c>
      <c r="T54" s="362" t="str">
        <f>IF(T52="","",VLOOKUP(T52,'シフト記号表（勤務時間帯）'!$C$6:$U$35,19,FALSE))</f>
        <v/>
      </c>
      <c r="U54" s="362" t="str">
        <f>IF(U52="","",VLOOKUP(U52,'シフト記号表（勤務時間帯）'!$C$6:$U$35,19,FALSE))</f>
        <v/>
      </c>
      <c r="V54" s="362" t="str">
        <f>IF(V52="","",VLOOKUP(V52,'シフト記号表（勤務時間帯）'!$C$6:$U$35,19,FALSE))</f>
        <v/>
      </c>
      <c r="W54" s="362" t="str">
        <f>IF(W52="","",VLOOKUP(W52,'シフト記号表（勤務時間帯）'!$C$6:$U$35,19,FALSE))</f>
        <v/>
      </c>
      <c r="X54" s="362" t="str">
        <f>IF(X52="","",VLOOKUP(X52,'シフト記号表（勤務時間帯）'!$C$6:$U$35,19,FALSE))</f>
        <v/>
      </c>
      <c r="Y54" s="363" t="str">
        <f>IF(Y52="","",VLOOKUP(Y52,'シフト記号表（勤務時間帯）'!$C$6:$U$35,19,FALSE))</f>
        <v/>
      </c>
      <c r="Z54" s="361" t="str">
        <f>IF(Z52="","",VLOOKUP(Z52,'シフト記号表（勤務時間帯）'!$C$6:$U$35,19,FALSE))</f>
        <v/>
      </c>
      <c r="AA54" s="362" t="str">
        <f>IF(AA52="","",VLOOKUP(AA52,'シフト記号表（勤務時間帯）'!$C$6:$U$35,19,FALSE))</f>
        <v/>
      </c>
      <c r="AB54" s="362" t="str">
        <f>IF(AB52="","",VLOOKUP(AB52,'シフト記号表（勤務時間帯）'!$C$6:$U$35,19,FALSE))</f>
        <v/>
      </c>
      <c r="AC54" s="362" t="str">
        <f>IF(AC52="","",VLOOKUP(AC52,'シフト記号表（勤務時間帯）'!$C$6:$U$35,19,FALSE))</f>
        <v/>
      </c>
      <c r="AD54" s="362" t="str">
        <f>IF(AD52="","",VLOOKUP(AD52,'シフト記号表（勤務時間帯）'!$C$6:$U$35,19,FALSE))</f>
        <v/>
      </c>
      <c r="AE54" s="362" t="str">
        <f>IF(AE52="","",VLOOKUP(AE52,'シフト記号表（勤務時間帯）'!$C$6:$U$35,19,FALSE))</f>
        <v/>
      </c>
      <c r="AF54" s="363" t="str">
        <f>IF(AF52="","",VLOOKUP(AF52,'シフト記号表（勤務時間帯）'!$C$6:$U$35,19,FALSE))</f>
        <v/>
      </c>
      <c r="AG54" s="361" t="str">
        <f>IF(AG52="","",VLOOKUP(AG52,'シフト記号表（勤務時間帯）'!$C$6:$U$35,19,FALSE))</f>
        <v/>
      </c>
      <c r="AH54" s="362" t="str">
        <f>IF(AH52="","",VLOOKUP(AH52,'シフト記号表（勤務時間帯）'!$C$6:$U$35,19,FALSE))</f>
        <v/>
      </c>
      <c r="AI54" s="362" t="str">
        <f>IF(AI52="","",VLOOKUP(AI52,'シフト記号表（勤務時間帯）'!$C$6:$U$35,19,FALSE))</f>
        <v/>
      </c>
      <c r="AJ54" s="362" t="str">
        <f>IF(AJ52="","",VLOOKUP(AJ52,'シフト記号表（勤務時間帯）'!$C$6:$U$35,19,FALSE))</f>
        <v/>
      </c>
      <c r="AK54" s="362" t="str">
        <f>IF(AK52="","",VLOOKUP(AK52,'シフト記号表（勤務時間帯）'!$C$6:$U$35,19,FALSE))</f>
        <v/>
      </c>
      <c r="AL54" s="362" t="str">
        <f>IF(AL52="","",VLOOKUP(AL52,'シフト記号表（勤務時間帯）'!$C$6:$U$35,19,FALSE))</f>
        <v/>
      </c>
      <c r="AM54" s="363" t="str">
        <f>IF(AM52="","",VLOOKUP(AM52,'シフト記号表（勤務時間帯）'!$C$6:$U$35,19,FALSE))</f>
        <v/>
      </c>
      <c r="AN54" s="361" t="str">
        <f>IF(AN52="","",VLOOKUP(AN52,'シフト記号表（勤務時間帯）'!$C$6:$U$35,19,FALSE))</f>
        <v/>
      </c>
      <c r="AO54" s="362" t="str">
        <f>IF(AO52="","",VLOOKUP(AO52,'シフト記号表（勤務時間帯）'!$C$6:$U$35,19,FALSE))</f>
        <v/>
      </c>
      <c r="AP54" s="362" t="str">
        <f>IF(AP52="","",VLOOKUP(AP52,'シフト記号表（勤務時間帯）'!$C$6:$U$35,19,FALSE))</f>
        <v/>
      </c>
      <c r="AQ54" s="362" t="str">
        <f>IF(AQ52="","",VLOOKUP(AQ52,'シフト記号表（勤務時間帯）'!$C$6:$U$35,19,FALSE))</f>
        <v/>
      </c>
      <c r="AR54" s="362" t="str">
        <f>IF(AR52="","",VLOOKUP(AR52,'シフト記号表（勤務時間帯）'!$C$6:$U$35,19,FALSE))</f>
        <v/>
      </c>
      <c r="AS54" s="362" t="str">
        <f>IF(AS52="","",VLOOKUP(AS52,'シフト記号表（勤務時間帯）'!$C$6:$U$35,19,FALSE))</f>
        <v/>
      </c>
      <c r="AT54" s="363" t="str">
        <f>IF(AT52="","",VLOOKUP(AT52,'シフト記号表（勤務時間帯）'!$C$6:$U$35,19,FALSE))</f>
        <v/>
      </c>
      <c r="AU54" s="361" t="str">
        <f>IF(AU52="","",VLOOKUP(AU52,'シフト記号表（勤務時間帯）'!$C$6:$U$35,19,FALSE))</f>
        <v/>
      </c>
      <c r="AV54" s="362" t="str">
        <f>IF(AV52="","",VLOOKUP(AV52,'シフト記号表（勤務時間帯）'!$C$6:$U$35,19,FALSE))</f>
        <v/>
      </c>
      <c r="AW54" s="362" t="str">
        <f>IF(AW52="","",VLOOKUP(AW52,'シフト記号表（勤務時間帯）'!$C$6:$U$35,19,FALSE))</f>
        <v/>
      </c>
      <c r="AX54" s="1029">
        <f>IF($BB$3="４週",SUM(S54:AT54),IF($BB$3="暦月",SUM(S54:AW54),""))</f>
        <v>0</v>
      </c>
      <c r="AY54" s="1030"/>
      <c r="AZ54" s="1031">
        <f>IF($BB$3="４週",AX54/4,IF($BB$3="暦月",'1勤務表'!AX54/('1勤務表'!$BB$8/7),""))</f>
        <v>0</v>
      </c>
      <c r="BA54" s="1032"/>
      <c r="BB54" s="1016"/>
      <c r="BC54" s="1017"/>
      <c r="BD54" s="1017"/>
      <c r="BE54" s="1017"/>
      <c r="BF54" s="1018"/>
    </row>
    <row r="55" spans="2:58" ht="20.25" customHeight="1" x14ac:dyDescent="0.2">
      <c r="B55" s="952">
        <f>B52+1</f>
        <v>12</v>
      </c>
      <c r="C55" s="1055"/>
      <c r="D55" s="1056"/>
      <c r="E55" s="1057"/>
      <c r="F55" s="364"/>
      <c r="G55" s="1036"/>
      <c r="H55" s="1038"/>
      <c r="I55" s="968"/>
      <c r="J55" s="968"/>
      <c r="K55" s="969"/>
      <c r="L55" s="1039"/>
      <c r="M55" s="1040"/>
      <c r="N55" s="1040"/>
      <c r="O55" s="1041"/>
      <c r="P55" s="1045" t="s">
        <v>590</v>
      </c>
      <c r="Q55" s="1046"/>
      <c r="R55" s="1047"/>
      <c r="S55" s="353"/>
      <c r="T55" s="354"/>
      <c r="U55" s="354"/>
      <c r="V55" s="354"/>
      <c r="W55" s="354"/>
      <c r="X55" s="354"/>
      <c r="Y55" s="355"/>
      <c r="Z55" s="353"/>
      <c r="AA55" s="354"/>
      <c r="AB55" s="354"/>
      <c r="AC55" s="354"/>
      <c r="AD55" s="354"/>
      <c r="AE55" s="354"/>
      <c r="AF55" s="355"/>
      <c r="AG55" s="353"/>
      <c r="AH55" s="354"/>
      <c r="AI55" s="354"/>
      <c r="AJ55" s="354"/>
      <c r="AK55" s="354"/>
      <c r="AL55" s="354"/>
      <c r="AM55" s="355"/>
      <c r="AN55" s="353"/>
      <c r="AO55" s="354"/>
      <c r="AP55" s="354"/>
      <c r="AQ55" s="354"/>
      <c r="AR55" s="354"/>
      <c r="AS55" s="354"/>
      <c r="AT55" s="355"/>
      <c r="AU55" s="353"/>
      <c r="AV55" s="354"/>
      <c r="AW55" s="354"/>
      <c r="AX55" s="1048"/>
      <c r="AY55" s="1049"/>
      <c r="AZ55" s="1050"/>
      <c r="BA55" s="1051"/>
      <c r="BB55" s="1078"/>
      <c r="BC55" s="1040"/>
      <c r="BD55" s="1040"/>
      <c r="BE55" s="1040"/>
      <c r="BF55" s="1041"/>
    </row>
    <row r="56" spans="2:58" ht="20.25" customHeight="1" x14ac:dyDescent="0.2">
      <c r="B56" s="952"/>
      <c r="C56" s="1058"/>
      <c r="D56" s="1059"/>
      <c r="E56" s="1060"/>
      <c r="F56" s="356"/>
      <c r="G56" s="963"/>
      <c r="H56" s="967"/>
      <c r="I56" s="968"/>
      <c r="J56" s="968"/>
      <c r="K56" s="969"/>
      <c r="L56" s="973"/>
      <c r="M56" s="974"/>
      <c r="N56" s="974"/>
      <c r="O56" s="975"/>
      <c r="P56" s="1019" t="s">
        <v>593</v>
      </c>
      <c r="Q56" s="1020"/>
      <c r="R56" s="1021"/>
      <c r="S56" s="357" t="str">
        <f>IF(S55="","",VLOOKUP(S55,'シフト記号表（勤務時間帯）'!$C$6:$K$35,9,FALSE))</f>
        <v/>
      </c>
      <c r="T56" s="358" t="str">
        <f>IF(T55="","",VLOOKUP(T55,'シフト記号表（勤務時間帯）'!$C$6:$K$35,9,FALSE))</f>
        <v/>
      </c>
      <c r="U56" s="358" t="str">
        <f>IF(U55="","",VLOOKUP(U55,'シフト記号表（勤務時間帯）'!$C$6:$K$35,9,FALSE))</f>
        <v/>
      </c>
      <c r="V56" s="358" t="str">
        <f>IF(V55="","",VLOOKUP(V55,'シフト記号表（勤務時間帯）'!$C$6:$K$35,9,FALSE))</f>
        <v/>
      </c>
      <c r="W56" s="358" t="str">
        <f>IF(W55="","",VLOOKUP(W55,'シフト記号表（勤務時間帯）'!$C$6:$K$35,9,FALSE))</f>
        <v/>
      </c>
      <c r="X56" s="358" t="str">
        <f>IF(X55="","",VLOOKUP(X55,'シフト記号表（勤務時間帯）'!$C$6:$K$35,9,FALSE))</f>
        <v/>
      </c>
      <c r="Y56" s="359" t="str">
        <f>IF(Y55="","",VLOOKUP(Y55,'シフト記号表（勤務時間帯）'!$C$6:$K$35,9,FALSE))</f>
        <v/>
      </c>
      <c r="Z56" s="357" t="str">
        <f>IF(Z55="","",VLOOKUP(Z55,'シフト記号表（勤務時間帯）'!$C$6:$K$35,9,FALSE))</f>
        <v/>
      </c>
      <c r="AA56" s="358" t="str">
        <f>IF(AA55="","",VLOOKUP(AA55,'シフト記号表（勤務時間帯）'!$C$6:$K$35,9,FALSE))</f>
        <v/>
      </c>
      <c r="AB56" s="358" t="str">
        <f>IF(AB55="","",VLOOKUP(AB55,'シフト記号表（勤務時間帯）'!$C$6:$K$35,9,FALSE))</f>
        <v/>
      </c>
      <c r="AC56" s="358" t="str">
        <f>IF(AC55="","",VLOOKUP(AC55,'シフト記号表（勤務時間帯）'!$C$6:$K$35,9,FALSE))</f>
        <v/>
      </c>
      <c r="AD56" s="358" t="str">
        <f>IF(AD55="","",VLOOKUP(AD55,'シフト記号表（勤務時間帯）'!$C$6:$K$35,9,FALSE))</f>
        <v/>
      </c>
      <c r="AE56" s="358" t="str">
        <f>IF(AE55="","",VLOOKUP(AE55,'シフト記号表（勤務時間帯）'!$C$6:$K$35,9,FALSE))</f>
        <v/>
      </c>
      <c r="AF56" s="359" t="str">
        <f>IF(AF55="","",VLOOKUP(AF55,'シフト記号表（勤務時間帯）'!$C$6:$K$35,9,FALSE))</f>
        <v/>
      </c>
      <c r="AG56" s="357" t="str">
        <f>IF(AG55="","",VLOOKUP(AG55,'シフト記号表（勤務時間帯）'!$C$6:$K$35,9,FALSE))</f>
        <v/>
      </c>
      <c r="AH56" s="358" t="str">
        <f>IF(AH55="","",VLOOKUP(AH55,'シフト記号表（勤務時間帯）'!$C$6:$K$35,9,FALSE))</f>
        <v/>
      </c>
      <c r="AI56" s="358" t="str">
        <f>IF(AI55="","",VLOOKUP(AI55,'シフト記号表（勤務時間帯）'!$C$6:$K$35,9,FALSE))</f>
        <v/>
      </c>
      <c r="AJ56" s="358" t="str">
        <f>IF(AJ55="","",VLOOKUP(AJ55,'シフト記号表（勤務時間帯）'!$C$6:$K$35,9,FALSE))</f>
        <v/>
      </c>
      <c r="AK56" s="358" t="str">
        <f>IF(AK55="","",VLOOKUP(AK55,'シフト記号表（勤務時間帯）'!$C$6:$K$35,9,FALSE))</f>
        <v/>
      </c>
      <c r="AL56" s="358" t="str">
        <f>IF(AL55="","",VLOOKUP(AL55,'シフト記号表（勤務時間帯）'!$C$6:$K$35,9,FALSE))</f>
        <v/>
      </c>
      <c r="AM56" s="359" t="str">
        <f>IF(AM55="","",VLOOKUP(AM55,'シフト記号表（勤務時間帯）'!$C$6:$K$35,9,FALSE))</f>
        <v/>
      </c>
      <c r="AN56" s="357" t="str">
        <f>IF(AN55="","",VLOOKUP(AN55,'シフト記号表（勤務時間帯）'!$C$6:$K$35,9,FALSE))</f>
        <v/>
      </c>
      <c r="AO56" s="358" t="str">
        <f>IF(AO55="","",VLOOKUP(AO55,'シフト記号表（勤務時間帯）'!$C$6:$K$35,9,FALSE))</f>
        <v/>
      </c>
      <c r="AP56" s="358" t="str">
        <f>IF(AP55="","",VLOOKUP(AP55,'シフト記号表（勤務時間帯）'!$C$6:$K$35,9,FALSE))</f>
        <v/>
      </c>
      <c r="AQ56" s="358" t="str">
        <f>IF(AQ55="","",VLOOKUP(AQ55,'シフト記号表（勤務時間帯）'!$C$6:$K$35,9,FALSE))</f>
        <v/>
      </c>
      <c r="AR56" s="358" t="str">
        <f>IF(AR55="","",VLOOKUP(AR55,'シフト記号表（勤務時間帯）'!$C$6:$K$35,9,FALSE))</f>
        <v/>
      </c>
      <c r="AS56" s="358" t="str">
        <f>IF(AS55="","",VLOOKUP(AS55,'シフト記号表（勤務時間帯）'!$C$6:$K$35,9,FALSE))</f>
        <v/>
      </c>
      <c r="AT56" s="359" t="str">
        <f>IF(AT55="","",VLOOKUP(AT55,'シフト記号表（勤務時間帯）'!$C$6:$K$35,9,FALSE))</f>
        <v/>
      </c>
      <c r="AU56" s="357" t="str">
        <f>IF(AU55="","",VLOOKUP(AU55,'シフト記号表（勤務時間帯）'!$C$6:$K$35,9,FALSE))</f>
        <v/>
      </c>
      <c r="AV56" s="358" t="str">
        <f>IF(AV55="","",VLOOKUP(AV55,'シフト記号表（勤務時間帯）'!$C$6:$K$35,9,FALSE))</f>
        <v/>
      </c>
      <c r="AW56" s="358" t="str">
        <f>IF(AW55="","",VLOOKUP(AW55,'シフト記号表（勤務時間帯）'!$C$6:$K$35,9,FALSE))</f>
        <v/>
      </c>
      <c r="AX56" s="1022">
        <f>IF($BB$3="４週",SUM(S56:AT56),IF($BB$3="暦月",SUM(S56:AW56),""))</f>
        <v>0</v>
      </c>
      <c r="AY56" s="1023"/>
      <c r="AZ56" s="1024">
        <f>IF($BB$3="４週",AX56/4,IF($BB$3="暦月",'1勤務表'!AX56/('1勤務表'!$BB$8/7),""))</f>
        <v>0</v>
      </c>
      <c r="BA56" s="1025"/>
      <c r="BB56" s="1079"/>
      <c r="BC56" s="974"/>
      <c r="BD56" s="974"/>
      <c r="BE56" s="974"/>
      <c r="BF56" s="975"/>
    </row>
    <row r="57" spans="2:58" ht="20.25" customHeight="1" x14ac:dyDescent="0.2">
      <c r="B57" s="952"/>
      <c r="C57" s="1061"/>
      <c r="D57" s="1062"/>
      <c r="E57" s="1063"/>
      <c r="F57" s="356">
        <f>C55</f>
        <v>0</v>
      </c>
      <c r="G57" s="1037"/>
      <c r="H57" s="967"/>
      <c r="I57" s="968"/>
      <c r="J57" s="968"/>
      <c r="K57" s="969"/>
      <c r="L57" s="1042"/>
      <c r="M57" s="1043"/>
      <c r="N57" s="1043"/>
      <c r="O57" s="1044"/>
      <c r="P57" s="1026" t="s">
        <v>594</v>
      </c>
      <c r="Q57" s="1027"/>
      <c r="R57" s="1028"/>
      <c r="S57" s="361" t="str">
        <f>IF(S55="","",VLOOKUP(S55,'シフト記号表（勤務時間帯）'!$C$6:$U$35,19,FALSE))</f>
        <v/>
      </c>
      <c r="T57" s="362" t="str">
        <f>IF(T55="","",VLOOKUP(T55,'シフト記号表（勤務時間帯）'!$C$6:$U$35,19,FALSE))</f>
        <v/>
      </c>
      <c r="U57" s="362" t="str">
        <f>IF(U55="","",VLOOKUP(U55,'シフト記号表（勤務時間帯）'!$C$6:$U$35,19,FALSE))</f>
        <v/>
      </c>
      <c r="V57" s="362" t="str">
        <f>IF(V55="","",VLOOKUP(V55,'シフト記号表（勤務時間帯）'!$C$6:$U$35,19,FALSE))</f>
        <v/>
      </c>
      <c r="W57" s="362" t="str">
        <f>IF(W55="","",VLOOKUP(W55,'シフト記号表（勤務時間帯）'!$C$6:$U$35,19,FALSE))</f>
        <v/>
      </c>
      <c r="X57" s="362" t="str">
        <f>IF(X55="","",VLOOKUP(X55,'シフト記号表（勤務時間帯）'!$C$6:$U$35,19,FALSE))</f>
        <v/>
      </c>
      <c r="Y57" s="363" t="str">
        <f>IF(Y55="","",VLOOKUP(Y55,'シフト記号表（勤務時間帯）'!$C$6:$U$35,19,FALSE))</f>
        <v/>
      </c>
      <c r="Z57" s="361" t="str">
        <f>IF(Z55="","",VLOOKUP(Z55,'シフト記号表（勤務時間帯）'!$C$6:$U$35,19,FALSE))</f>
        <v/>
      </c>
      <c r="AA57" s="362" t="str">
        <f>IF(AA55="","",VLOOKUP(AA55,'シフト記号表（勤務時間帯）'!$C$6:$U$35,19,FALSE))</f>
        <v/>
      </c>
      <c r="AB57" s="362" t="str">
        <f>IF(AB55="","",VLOOKUP(AB55,'シフト記号表（勤務時間帯）'!$C$6:$U$35,19,FALSE))</f>
        <v/>
      </c>
      <c r="AC57" s="362" t="str">
        <f>IF(AC55="","",VLOOKUP(AC55,'シフト記号表（勤務時間帯）'!$C$6:$U$35,19,FALSE))</f>
        <v/>
      </c>
      <c r="AD57" s="362" t="str">
        <f>IF(AD55="","",VLOOKUP(AD55,'シフト記号表（勤務時間帯）'!$C$6:$U$35,19,FALSE))</f>
        <v/>
      </c>
      <c r="AE57" s="362" t="str">
        <f>IF(AE55="","",VLOOKUP(AE55,'シフト記号表（勤務時間帯）'!$C$6:$U$35,19,FALSE))</f>
        <v/>
      </c>
      <c r="AF57" s="363" t="str">
        <f>IF(AF55="","",VLOOKUP(AF55,'シフト記号表（勤務時間帯）'!$C$6:$U$35,19,FALSE))</f>
        <v/>
      </c>
      <c r="AG57" s="361" t="str">
        <f>IF(AG55="","",VLOOKUP(AG55,'シフト記号表（勤務時間帯）'!$C$6:$U$35,19,FALSE))</f>
        <v/>
      </c>
      <c r="AH57" s="362" t="str">
        <f>IF(AH55="","",VLOOKUP(AH55,'シフト記号表（勤務時間帯）'!$C$6:$U$35,19,FALSE))</f>
        <v/>
      </c>
      <c r="AI57" s="362" t="str">
        <f>IF(AI55="","",VLOOKUP(AI55,'シフト記号表（勤務時間帯）'!$C$6:$U$35,19,FALSE))</f>
        <v/>
      </c>
      <c r="AJ57" s="362" t="str">
        <f>IF(AJ55="","",VLOOKUP(AJ55,'シフト記号表（勤務時間帯）'!$C$6:$U$35,19,FALSE))</f>
        <v/>
      </c>
      <c r="AK57" s="362" t="str">
        <f>IF(AK55="","",VLOOKUP(AK55,'シフト記号表（勤務時間帯）'!$C$6:$U$35,19,FALSE))</f>
        <v/>
      </c>
      <c r="AL57" s="362" t="str">
        <f>IF(AL55="","",VLOOKUP(AL55,'シフト記号表（勤務時間帯）'!$C$6:$U$35,19,FALSE))</f>
        <v/>
      </c>
      <c r="AM57" s="363" t="str">
        <f>IF(AM55="","",VLOOKUP(AM55,'シフト記号表（勤務時間帯）'!$C$6:$U$35,19,FALSE))</f>
        <v/>
      </c>
      <c r="AN57" s="361" t="str">
        <f>IF(AN55="","",VLOOKUP(AN55,'シフト記号表（勤務時間帯）'!$C$6:$U$35,19,FALSE))</f>
        <v/>
      </c>
      <c r="AO57" s="362" t="str">
        <f>IF(AO55="","",VLOOKUP(AO55,'シフト記号表（勤務時間帯）'!$C$6:$U$35,19,FALSE))</f>
        <v/>
      </c>
      <c r="AP57" s="362" t="str">
        <f>IF(AP55="","",VLOOKUP(AP55,'シフト記号表（勤務時間帯）'!$C$6:$U$35,19,FALSE))</f>
        <v/>
      </c>
      <c r="AQ57" s="362" t="str">
        <f>IF(AQ55="","",VLOOKUP(AQ55,'シフト記号表（勤務時間帯）'!$C$6:$U$35,19,FALSE))</f>
        <v/>
      </c>
      <c r="AR57" s="362" t="str">
        <f>IF(AR55="","",VLOOKUP(AR55,'シフト記号表（勤務時間帯）'!$C$6:$U$35,19,FALSE))</f>
        <v/>
      </c>
      <c r="AS57" s="362" t="str">
        <f>IF(AS55="","",VLOOKUP(AS55,'シフト記号表（勤務時間帯）'!$C$6:$U$35,19,FALSE))</f>
        <v/>
      </c>
      <c r="AT57" s="363" t="str">
        <f>IF(AT55="","",VLOOKUP(AT55,'シフト記号表（勤務時間帯）'!$C$6:$U$35,19,FALSE))</f>
        <v/>
      </c>
      <c r="AU57" s="361" t="str">
        <f>IF(AU55="","",VLOOKUP(AU55,'シフト記号表（勤務時間帯）'!$C$6:$U$35,19,FALSE))</f>
        <v/>
      </c>
      <c r="AV57" s="362" t="str">
        <f>IF(AV55="","",VLOOKUP(AV55,'シフト記号表（勤務時間帯）'!$C$6:$U$35,19,FALSE))</f>
        <v/>
      </c>
      <c r="AW57" s="362" t="str">
        <f>IF(AW55="","",VLOOKUP(AW55,'シフト記号表（勤務時間帯）'!$C$6:$U$35,19,FALSE))</f>
        <v/>
      </c>
      <c r="AX57" s="1029">
        <f>IF($BB$3="４週",SUM(S57:AT57),IF($BB$3="暦月",SUM(S57:AW57),""))</f>
        <v>0</v>
      </c>
      <c r="AY57" s="1030"/>
      <c r="AZ57" s="1031">
        <f>IF($BB$3="４週",AX57/4,IF($BB$3="暦月",'1勤務表'!AX57/('1勤務表'!$BB$8/7),""))</f>
        <v>0</v>
      </c>
      <c r="BA57" s="1032"/>
      <c r="BB57" s="1080"/>
      <c r="BC57" s="1043"/>
      <c r="BD57" s="1043"/>
      <c r="BE57" s="1043"/>
      <c r="BF57" s="1044"/>
    </row>
    <row r="58" spans="2:58" ht="20.25" customHeight="1" x14ac:dyDescent="0.2">
      <c r="B58" s="952">
        <f>B55+1</f>
        <v>13</v>
      </c>
      <c r="C58" s="1055"/>
      <c r="D58" s="1056"/>
      <c r="E58" s="1057"/>
      <c r="F58" s="364"/>
      <c r="G58" s="1036"/>
      <c r="H58" s="1038"/>
      <c r="I58" s="968"/>
      <c r="J58" s="968"/>
      <c r="K58" s="969"/>
      <c r="L58" s="1039"/>
      <c r="M58" s="1040"/>
      <c r="N58" s="1040"/>
      <c r="O58" s="1041"/>
      <c r="P58" s="1045" t="s">
        <v>590</v>
      </c>
      <c r="Q58" s="1046"/>
      <c r="R58" s="1047"/>
      <c r="S58" s="353"/>
      <c r="T58" s="354"/>
      <c r="U58" s="354"/>
      <c r="V58" s="354"/>
      <c r="W58" s="354"/>
      <c r="X58" s="354"/>
      <c r="Y58" s="355"/>
      <c r="Z58" s="353"/>
      <c r="AA58" s="354"/>
      <c r="AB58" s="354"/>
      <c r="AC58" s="354"/>
      <c r="AD58" s="354"/>
      <c r="AE58" s="354"/>
      <c r="AF58" s="355"/>
      <c r="AG58" s="353"/>
      <c r="AH58" s="354"/>
      <c r="AI58" s="354"/>
      <c r="AJ58" s="354"/>
      <c r="AK58" s="354"/>
      <c r="AL58" s="354"/>
      <c r="AM58" s="355"/>
      <c r="AN58" s="353"/>
      <c r="AO58" s="354"/>
      <c r="AP58" s="354"/>
      <c r="AQ58" s="354"/>
      <c r="AR58" s="354"/>
      <c r="AS58" s="354"/>
      <c r="AT58" s="355"/>
      <c r="AU58" s="353"/>
      <c r="AV58" s="354"/>
      <c r="AW58" s="354"/>
      <c r="AX58" s="1048"/>
      <c r="AY58" s="1049"/>
      <c r="AZ58" s="1050"/>
      <c r="BA58" s="1051"/>
      <c r="BB58" s="1078"/>
      <c r="BC58" s="1040"/>
      <c r="BD58" s="1040"/>
      <c r="BE58" s="1040"/>
      <c r="BF58" s="1041"/>
    </row>
    <row r="59" spans="2:58" ht="20.25" customHeight="1" x14ac:dyDescent="0.2">
      <c r="B59" s="952"/>
      <c r="C59" s="1058"/>
      <c r="D59" s="1059"/>
      <c r="E59" s="1060"/>
      <c r="F59" s="356"/>
      <c r="G59" s="963"/>
      <c r="H59" s="967"/>
      <c r="I59" s="968"/>
      <c r="J59" s="968"/>
      <c r="K59" s="969"/>
      <c r="L59" s="973"/>
      <c r="M59" s="974"/>
      <c r="N59" s="974"/>
      <c r="O59" s="975"/>
      <c r="P59" s="1019" t="s">
        <v>593</v>
      </c>
      <c r="Q59" s="1020"/>
      <c r="R59" s="1021"/>
      <c r="S59" s="357" t="str">
        <f>IF(S58="","",VLOOKUP(S58,'シフト記号表（勤務時間帯）'!$C$6:$K$35,9,FALSE))</f>
        <v/>
      </c>
      <c r="T59" s="358" t="str">
        <f>IF(T58="","",VLOOKUP(T58,'シフト記号表（勤務時間帯）'!$C$6:$K$35,9,FALSE))</f>
        <v/>
      </c>
      <c r="U59" s="358" t="str">
        <f>IF(U58="","",VLOOKUP(U58,'シフト記号表（勤務時間帯）'!$C$6:$K$35,9,FALSE))</f>
        <v/>
      </c>
      <c r="V59" s="358" t="str">
        <f>IF(V58="","",VLOOKUP(V58,'シフト記号表（勤務時間帯）'!$C$6:$K$35,9,FALSE))</f>
        <v/>
      </c>
      <c r="W59" s="358" t="str">
        <f>IF(W58="","",VLOOKUP(W58,'シフト記号表（勤務時間帯）'!$C$6:$K$35,9,FALSE))</f>
        <v/>
      </c>
      <c r="X59" s="358" t="str">
        <f>IF(X58="","",VLOOKUP(X58,'シフト記号表（勤務時間帯）'!$C$6:$K$35,9,FALSE))</f>
        <v/>
      </c>
      <c r="Y59" s="359" t="str">
        <f>IF(Y58="","",VLOOKUP(Y58,'シフト記号表（勤務時間帯）'!$C$6:$K$35,9,FALSE))</f>
        <v/>
      </c>
      <c r="Z59" s="357" t="str">
        <f>IF(Z58="","",VLOOKUP(Z58,'シフト記号表（勤務時間帯）'!$C$6:$K$35,9,FALSE))</f>
        <v/>
      </c>
      <c r="AA59" s="358" t="str">
        <f>IF(AA58="","",VLOOKUP(AA58,'シフト記号表（勤務時間帯）'!$C$6:$K$35,9,FALSE))</f>
        <v/>
      </c>
      <c r="AB59" s="358" t="str">
        <f>IF(AB58="","",VLOOKUP(AB58,'シフト記号表（勤務時間帯）'!$C$6:$K$35,9,FALSE))</f>
        <v/>
      </c>
      <c r="AC59" s="358" t="str">
        <f>IF(AC58="","",VLOOKUP(AC58,'シフト記号表（勤務時間帯）'!$C$6:$K$35,9,FALSE))</f>
        <v/>
      </c>
      <c r="AD59" s="358" t="str">
        <f>IF(AD58="","",VLOOKUP(AD58,'シフト記号表（勤務時間帯）'!$C$6:$K$35,9,FALSE))</f>
        <v/>
      </c>
      <c r="AE59" s="358" t="str">
        <f>IF(AE58="","",VLOOKUP(AE58,'シフト記号表（勤務時間帯）'!$C$6:$K$35,9,FALSE))</f>
        <v/>
      </c>
      <c r="AF59" s="359" t="str">
        <f>IF(AF58="","",VLOOKUP(AF58,'シフト記号表（勤務時間帯）'!$C$6:$K$35,9,FALSE))</f>
        <v/>
      </c>
      <c r="AG59" s="357" t="str">
        <f>IF(AG58="","",VLOOKUP(AG58,'シフト記号表（勤務時間帯）'!$C$6:$K$35,9,FALSE))</f>
        <v/>
      </c>
      <c r="AH59" s="358" t="str">
        <f>IF(AH58="","",VLOOKUP(AH58,'シフト記号表（勤務時間帯）'!$C$6:$K$35,9,FALSE))</f>
        <v/>
      </c>
      <c r="AI59" s="358" t="str">
        <f>IF(AI58="","",VLOOKUP(AI58,'シフト記号表（勤務時間帯）'!$C$6:$K$35,9,FALSE))</f>
        <v/>
      </c>
      <c r="AJ59" s="358" t="str">
        <f>IF(AJ58="","",VLOOKUP(AJ58,'シフト記号表（勤務時間帯）'!$C$6:$K$35,9,FALSE))</f>
        <v/>
      </c>
      <c r="AK59" s="358" t="str">
        <f>IF(AK58="","",VLOOKUP(AK58,'シフト記号表（勤務時間帯）'!$C$6:$K$35,9,FALSE))</f>
        <v/>
      </c>
      <c r="AL59" s="358" t="str">
        <f>IF(AL58="","",VLOOKUP(AL58,'シフト記号表（勤務時間帯）'!$C$6:$K$35,9,FALSE))</f>
        <v/>
      </c>
      <c r="AM59" s="359" t="str">
        <f>IF(AM58="","",VLOOKUP(AM58,'シフト記号表（勤務時間帯）'!$C$6:$K$35,9,FALSE))</f>
        <v/>
      </c>
      <c r="AN59" s="357" t="str">
        <f>IF(AN58="","",VLOOKUP(AN58,'シフト記号表（勤務時間帯）'!$C$6:$K$35,9,FALSE))</f>
        <v/>
      </c>
      <c r="AO59" s="358" t="str">
        <f>IF(AO58="","",VLOOKUP(AO58,'シフト記号表（勤務時間帯）'!$C$6:$K$35,9,FALSE))</f>
        <v/>
      </c>
      <c r="AP59" s="358" t="str">
        <f>IF(AP58="","",VLOOKUP(AP58,'シフト記号表（勤務時間帯）'!$C$6:$K$35,9,FALSE))</f>
        <v/>
      </c>
      <c r="AQ59" s="358" t="str">
        <f>IF(AQ58="","",VLOOKUP(AQ58,'シフト記号表（勤務時間帯）'!$C$6:$K$35,9,FALSE))</f>
        <v/>
      </c>
      <c r="AR59" s="358" t="str">
        <f>IF(AR58="","",VLOOKUP(AR58,'シフト記号表（勤務時間帯）'!$C$6:$K$35,9,FALSE))</f>
        <v/>
      </c>
      <c r="AS59" s="358" t="str">
        <f>IF(AS58="","",VLOOKUP(AS58,'シフト記号表（勤務時間帯）'!$C$6:$K$35,9,FALSE))</f>
        <v/>
      </c>
      <c r="AT59" s="359" t="str">
        <f>IF(AT58="","",VLOOKUP(AT58,'シフト記号表（勤務時間帯）'!$C$6:$K$35,9,FALSE))</f>
        <v/>
      </c>
      <c r="AU59" s="357" t="str">
        <f>IF(AU58="","",VLOOKUP(AU58,'シフト記号表（勤務時間帯）'!$C$6:$K$35,9,FALSE))</f>
        <v/>
      </c>
      <c r="AV59" s="358" t="str">
        <f>IF(AV58="","",VLOOKUP(AV58,'シフト記号表（勤務時間帯）'!$C$6:$K$35,9,FALSE))</f>
        <v/>
      </c>
      <c r="AW59" s="358" t="str">
        <f>IF(AW58="","",VLOOKUP(AW58,'シフト記号表（勤務時間帯）'!$C$6:$K$35,9,FALSE))</f>
        <v/>
      </c>
      <c r="AX59" s="1022">
        <f>IF($BB$3="４週",SUM(S59:AT59),IF($BB$3="暦月",SUM(S59:AW59),""))</f>
        <v>0</v>
      </c>
      <c r="AY59" s="1023"/>
      <c r="AZ59" s="1024">
        <f>IF($BB$3="４週",AX59/4,IF($BB$3="暦月",'1勤務表'!AX59/('1勤務表'!$BB$8/7),""))</f>
        <v>0</v>
      </c>
      <c r="BA59" s="1025"/>
      <c r="BB59" s="1079"/>
      <c r="BC59" s="974"/>
      <c r="BD59" s="974"/>
      <c r="BE59" s="974"/>
      <c r="BF59" s="975"/>
    </row>
    <row r="60" spans="2:58" ht="20.25" customHeight="1" thickBot="1" x14ac:dyDescent="0.25">
      <c r="B60" s="1070"/>
      <c r="C60" s="1061"/>
      <c r="D60" s="1062"/>
      <c r="E60" s="1063"/>
      <c r="F60" s="365">
        <f>C58</f>
        <v>0</v>
      </c>
      <c r="G60" s="1071"/>
      <c r="H60" s="1072"/>
      <c r="I60" s="1073"/>
      <c r="J60" s="1073"/>
      <c r="K60" s="1074"/>
      <c r="L60" s="1075"/>
      <c r="M60" s="1076"/>
      <c r="N60" s="1076"/>
      <c r="O60" s="1077"/>
      <c r="P60" s="1112" t="s">
        <v>594</v>
      </c>
      <c r="Q60" s="1113"/>
      <c r="R60" s="1114"/>
      <c r="S60" s="361" t="str">
        <f>IF(S58="","",VLOOKUP(S58,'シフト記号表（勤務時間帯）'!$C$6:$U$35,19,FALSE))</f>
        <v/>
      </c>
      <c r="T60" s="362" t="str">
        <f>IF(T58="","",VLOOKUP(T58,'シフト記号表（勤務時間帯）'!$C$6:$U$35,19,FALSE))</f>
        <v/>
      </c>
      <c r="U60" s="362" t="str">
        <f>IF(U58="","",VLOOKUP(U58,'シフト記号表（勤務時間帯）'!$C$6:$U$35,19,FALSE))</f>
        <v/>
      </c>
      <c r="V60" s="362" t="str">
        <f>IF(V58="","",VLOOKUP(V58,'シフト記号表（勤務時間帯）'!$C$6:$U$35,19,FALSE))</f>
        <v/>
      </c>
      <c r="W60" s="362" t="str">
        <f>IF(W58="","",VLOOKUP(W58,'シフト記号表（勤務時間帯）'!$C$6:$U$35,19,FALSE))</f>
        <v/>
      </c>
      <c r="X60" s="362" t="str">
        <f>IF(X58="","",VLOOKUP(X58,'シフト記号表（勤務時間帯）'!$C$6:$U$35,19,FALSE))</f>
        <v/>
      </c>
      <c r="Y60" s="363" t="str">
        <f>IF(Y58="","",VLOOKUP(Y58,'シフト記号表（勤務時間帯）'!$C$6:$U$35,19,FALSE))</f>
        <v/>
      </c>
      <c r="Z60" s="361" t="str">
        <f>IF(Z58="","",VLOOKUP(Z58,'シフト記号表（勤務時間帯）'!$C$6:$U$35,19,FALSE))</f>
        <v/>
      </c>
      <c r="AA60" s="362" t="str">
        <f>IF(AA58="","",VLOOKUP(AA58,'シフト記号表（勤務時間帯）'!$C$6:$U$35,19,FALSE))</f>
        <v/>
      </c>
      <c r="AB60" s="362" t="str">
        <f>IF(AB58="","",VLOOKUP(AB58,'シフト記号表（勤務時間帯）'!$C$6:$U$35,19,FALSE))</f>
        <v/>
      </c>
      <c r="AC60" s="362" t="str">
        <f>IF(AC58="","",VLOOKUP(AC58,'シフト記号表（勤務時間帯）'!$C$6:$U$35,19,FALSE))</f>
        <v/>
      </c>
      <c r="AD60" s="362" t="str">
        <f>IF(AD58="","",VLOOKUP(AD58,'シフト記号表（勤務時間帯）'!$C$6:$U$35,19,FALSE))</f>
        <v/>
      </c>
      <c r="AE60" s="362" t="str">
        <f>IF(AE58="","",VLOOKUP(AE58,'シフト記号表（勤務時間帯）'!$C$6:$U$35,19,FALSE))</f>
        <v/>
      </c>
      <c r="AF60" s="363" t="str">
        <f>IF(AF58="","",VLOOKUP(AF58,'シフト記号表（勤務時間帯）'!$C$6:$U$35,19,FALSE))</f>
        <v/>
      </c>
      <c r="AG60" s="361" t="str">
        <f>IF(AG58="","",VLOOKUP(AG58,'シフト記号表（勤務時間帯）'!$C$6:$U$35,19,FALSE))</f>
        <v/>
      </c>
      <c r="AH60" s="362" t="str">
        <f>IF(AH58="","",VLOOKUP(AH58,'シフト記号表（勤務時間帯）'!$C$6:$U$35,19,FALSE))</f>
        <v/>
      </c>
      <c r="AI60" s="362" t="str">
        <f>IF(AI58="","",VLOOKUP(AI58,'シフト記号表（勤務時間帯）'!$C$6:$U$35,19,FALSE))</f>
        <v/>
      </c>
      <c r="AJ60" s="362" t="str">
        <f>IF(AJ58="","",VLOOKUP(AJ58,'シフト記号表（勤務時間帯）'!$C$6:$U$35,19,FALSE))</f>
        <v/>
      </c>
      <c r="AK60" s="362" t="str">
        <f>IF(AK58="","",VLOOKUP(AK58,'シフト記号表（勤務時間帯）'!$C$6:$U$35,19,FALSE))</f>
        <v/>
      </c>
      <c r="AL60" s="362" t="str">
        <f>IF(AL58="","",VLOOKUP(AL58,'シフト記号表（勤務時間帯）'!$C$6:$U$35,19,FALSE))</f>
        <v/>
      </c>
      <c r="AM60" s="363" t="str">
        <f>IF(AM58="","",VLOOKUP(AM58,'シフト記号表（勤務時間帯）'!$C$6:$U$35,19,FALSE))</f>
        <v/>
      </c>
      <c r="AN60" s="361" t="str">
        <f>IF(AN58="","",VLOOKUP(AN58,'シフト記号表（勤務時間帯）'!$C$6:$U$35,19,FALSE))</f>
        <v/>
      </c>
      <c r="AO60" s="362" t="str">
        <f>IF(AO58="","",VLOOKUP(AO58,'シフト記号表（勤務時間帯）'!$C$6:$U$35,19,FALSE))</f>
        <v/>
      </c>
      <c r="AP60" s="362" t="str">
        <f>IF(AP58="","",VLOOKUP(AP58,'シフト記号表（勤務時間帯）'!$C$6:$U$35,19,FALSE))</f>
        <v/>
      </c>
      <c r="AQ60" s="362" t="str">
        <f>IF(AQ58="","",VLOOKUP(AQ58,'シフト記号表（勤務時間帯）'!$C$6:$U$35,19,FALSE))</f>
        <v/>
      </c>
      <c r="AR60" s="362" t="str">
        <f>IF(AR58="","",VLOOKUP(AR58,'シフト記号表（勤務時間帯）'!$C$6:$U$35,19,FALSE))</f>
        <v/>
      </c>
      <c r="AS60" s="362" t="str">
        <f>IF(AS58="","",VLOOKUP(AS58,'シフト記号表（勤務時間帯）'!$C$6:$U$35,19,FALSE))</f>
        <v/>
      </c>
      <c r="AT60" s="363" t="str">
        <f>IF(AT58="","",VLOOKUP(AT58,'シフト記号表（勤務時間帯）'!$C$6:$U$35,19,FALSE))</f>
        <v/>
      </c>
      <c r="AU60" s="361" t="str">
        <f>IF(AU58="","",VLOOKUP(AU58,'シフト記号表（勤務時間帯）'!$C$6:$U$35,19,FALSE))</f>
        <v/>
      </c>
      <c r="AV60" s="362" t="str">
        <f>IF(AV58="","",VLOOKUP(AV58,'シフト記号表（勤務時間帯）'!$C$6:$U$35,19,FALSE))</f>
        <v/>
      </c>
      <c r="AW60" s="362" t="str">
        <f>IF(AW58="","",VLOOKUP(AW58,'シフト記号表（勤務時間帯）'!$C$6:$U$35,19,FALSE))</f>
        <v/>
      </c>
      <c r="AX60" s="1029">
        <f>IF($BB$3="４週",SUM(S60:AT60),IF($BB$3="暦月",SUM(S60:AW60),""))</f>
        <v>0</v>
      </c>
      <c r="AY60" s="1030"/>
      <c r="AZ60" s="1031">
        <f>IF($BB$3="４週",AX60/4,IF($BB$3="暦月",'1勤務表'!AX60/('1勤務表'!$BB$8/7),""))</f>
        <v>0</v>
      </c>
      <c r="BA60" s="1032"/>
      <c r="BB60" s="1111"/>
      <c r="BC60" s="1076"/>
      <c r="BD60" s="1076"/>
      <c r="BE60" s="1076"/>
      <c r="BF60" s="1077"/>
    </row>
    <row r="61" spans="2:58" s="334" customFormat="1" ht="6" customHeight="1" thickBot="1" x14ac:dyDescent="0.25">
      <c r="B61" s="366"/>
      <c r="C61" s="367"/>
      <c r="D61" s="367"/>
      <c r="E61" s="367"/>
      <c r="F61" s="368"/>
      <c r="G61" s="368"/>
      <c r="H61" s="369"/>
      <c r="I61" s="369"/>
      <c r="J61" s="369"/>
      <c r="K61" s="369"/>
      <c r="L61" s="368"/>
      <c r="M61" s="368"/>
      <c r="N61" s="368"/>
      <c r="O61" s="368"/>
      <c r="P61" s="370"/>
      <c r="Q61" s="370"/>
      <c r="R61" s="370"/>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71"/>
      <c r="AY61" s="371"/>
      <c r="AZ61" s="371"/>
      <c r="BA61" s="371"/>
      <c r="BB61" s="368"/>
      <c r="BC61" s="368"/>
      <c r="BD61" s="368"/>
      <c r="BE61" s="368"/>
      <c r="BF61" s="372"/>
    </row>
    <row r="62" spans="2:58" ht="20.149999999999999" customHeight="1" x14ac:dyDescent="0.2">
      <c r="B62" s="422"/>
      <c r="C62" s="423"/>
      <c r="D62" s="423"/>
      <c r="E62" s="423"/>
      <c r="F62" s="423"/>
      <c r="G62" s="1081" t="s">
        <v>618</v>
      </c>
      <c r="H62" s="1081"/>
      <c r="I62" s="1081"/>
      <c r="J62" s="1081"/>
      <c r="K62" s="1081"/>
      <c r="L62" s="1081"/>
      <c r="M62" s="1081"/>
      <c r="N62" s="1081"/>
      <c r="O62" s="1081"/>
      <c r="P62" s="1081"/>
      <c r="Q62" s="1081"/>
      <c r="R62" s="1082"/>
      <c r="S62" s="375" t="str">
        <f>IF(SUMIF($F$22:$F$60, "生活相談員", S22:S60)=0,"",SUMIF($F$22:$F$60,"生活相談員",S22:S60))</f>
        <v/>
      </c>
      <c r="T62" s="376" t="str">
        <f t="shared" ref="T62:AW62" si="1">IF(SUMIF($F$22:$F$60, "生活相談員", T22:T60)=0,"",SUMIF($F$22:$F$60,"生活相談員",T22:T60))</f>
        <v/>
      </c>
      <c r="U62" s="376" t="str">
        <f t="shared" si="1"/>
        <v/>
      </c>
      <c r="V62" s="376" t="str">
        <f t="shared" si="1"/>
        <v/>
      </c>
      <c r="W62" s="376" t="str">
        <f t="shared" si="1"/>
        <v/>
      </c>
      <c r="X62" s="376" t="str">
        <f t="shared" si="1"/>
        <v/>
      </c>
      <c r="Y62" s="377" t="str">
        <f t="shared" si="1"/>
        <v/>
      </c>
      <c r="Z62" s="375" t="str">
        <f t="shared" si="1"/>
        <v/>
      </c>
      <c r="AA62" s="376" t="str">
        <f t="shared" si="1"/>
        <v/>
      </c>
      <c r="AB62" s="376" t="str">
        <f t="shared" si="1"/>
        <v/>
      </c>
      <c r="AC62" s="376" t="str">
        <f t="shared" si="1"/>
        <v/>
      </c>
      <c r="AD62" s="376" t="str">
        <f t="shared" si="1"/>
        <v/>
      </c>
      <c r="AE62" s="376" t="str">
        <f t="shared" si="1"/>
        <v/>
      </c>
      <c r="AF62" s="377" t="str">
        <f t="shared" si="1"/>
        <v/>
      </c>
      <c r="AG62" s="375" t="str">
        <f t="shared" si="1"/>
        <v/>
      </c>
      <c r="AH62" s="376" t="str">
        <f t="shared" si="1"/>
        <v/>
      </c>
      <c r="AI62" s="376" t="str">
        <f t="shared" si="1"/>
        <v/>
      </c>
      <c r="AJ62" s="376" t="str">
        <f t="shared" si="1"/>
        <v/>
      </c>
      <c r="AK62" s="376" t="str">
        <f t="shared" si="1"/>
        <v/>
      </c>
      <c r="AL62" s="376" t="str">
        <f t="shared" si="1"/>
        <v/>
      </c>
      <c r="AM62" s="377" t="str">
        <f t="shared" si="1"/>
        <v/>
      </c>
      <c r="AN62" s="375" t="str">
        <f t="shared" si="1"/>
        <v/>
      </c>
      <c r="AO62" s="376" t="str">
        <f t="shared" si="1"/>
        <v/>
      </c>
      <c r="AP62" s="376" t="str">
        <f t="shared" si="1"/>
        <v/>
      </c>
      <c r="AQ62" s="376" t="str">
        <f t="shared" si="1"/>
        <v/>
      </c>
      <c r="AR62" s="376" t="str">
        <f t="shared" si="1"/>
        <v/>
      </c>
      <c r="AS62" s="376" t="str">
        <f t="shared" si="1"/>
        <v/>
      </c>
      <c r="AT62" s="377" t="str">
        <f t="shared" si="1"/>
        <v/>
      </c>
      <c r="AU62" s="375" t="str">
        <f t="shared" si="1"/>
        <v/>
      </c>
      <c r="AV62" s="376" t="str">
        <f t="shared" si="1"/>
        <v/>
      </c>
      <c r="AW62" s="377" t="str">
        <f t="shared" si="1"/>
        <v/>
      </c>
      <c r="AX62" s="1083" t="str">
        <f>IF(SUMIF($F$22:$F$60, "生活相談員", AX22:AY60)=0,"",SUMIF($F$22:$F$60,"生活相談員",AX22:AY60))</f>
        <v/>
      </c>
      <c r="AY62" s="1084"/>
      <c r="AZ62" s="1085" t="str">
        <f>IF(AX62="","",IF($BB$3="４週",AX62/4,IF($BB$3="暦月",AX62/('1勤務表'!$BB$8/7),"")))</f>
        <v/>
      </c>
      <c r="BA62" s="1086"/>
      <c r="BB62" s="1087"/>
      <c r="BC62" s="1088"/>
      <c r="BD62" s="1088"/>
      <c r="BE62" s="1088"/>
      <c r="BF62" s="1089"/>
    </row>
    <row r="63" spans="2:58" ht="20.25" customHeight="1" x14ac:dyDescent="0.2">
      <c r="B63" s="424"/>
      <c r="C63" s="425"/>
      <c r="D63" s="425"/>
      <c r="E63" s="425"/>
      <c r="F63" s="425"/>
      <c r="G63" s="1096" t="s">
        <v>619</v>
      </c>
      <c r="H63" s="1096"/>
      <c r="I63" s="1096"/>
      <c r="J63" s="1096"/>
      <c r="K63" s="1096"/>
      <c r="L63" s="1096"/>
      <c r="M63" s="1096"/>
      <c r="N63" s="1096"/>
      <c r="O63" s="1096"/>
      <c r="P63" s="1096"/>
      <c r="Q63" s="1096"/>
      <c r="R63" s="1097"/>
      <c r="S63" s="380" t="str">
        <f t="shared" ref="S63:AW63" si="2">IF(SUMIF($F$22:$F$60, "介護職員", S22:S60)=0,"",SUMIF($F$22:$F$60, "介護職員", S22:S60))</f>
        <v/>
      </c>
      <c r="T63" s="381" t="str">
        <f t="shared" si="2"/>
        <v/>
      </c>
      <c r="U63" s="381" t="str">
        <f t="shared" si="2"/>
        <v/>
      </c>
      <c r="V63" s="381" t="str">
        <f t="shared" si="2"/>
        <v/>
      </c>
      <c r="W63" s="381" t="str">
        <f t="shared" si="2"/>
        <v/>
      </c>
      <c r="X63" s="381" t="str">
        <f t="shared" si="2"/>
        <v/>
      </c>
      <c r="Y63" s="382" t="str">
        <f t="shared" si="2"/>
        <v/>
      </c>
      <c r="Z63" s="380" t="str">
        <f t="shared" si="2"/>
        <v/>
      </c>
      <c r="AA63" s="381" t="str">
        <f t="shared" si="2"/>
        <v/>
      </c>
      <c r="AB63" s="381" t="str">
        <f t="shared" si="2"/>
        <v/>
      </c>
      <c r="AC63" s="381" t="str">
        <f t="shared" si="2"/>
        <v/>
      </c>
      <c r="AD63" s="381" t="str">
        <f t="shared" si="2"/>
        <v/>
      </c>
      <c r="AE63" s="381" t="str">
        <f t="shared" si="2"/>
        <v/>
      </c>
      <c r="AF63" s="382" t="str">
        <f t="shared" si="2"/>
        <v/>
      </c>
      <c r="AG63" s="380" t="str">
        <f t="shared" si="2"/>
        <v/>
      </c>
      <c r="AH63" s="381" t="str">
        <f t="shared" si="2"/>
        <v/>
      </c>
      <c r="AI63" s="381" t="str">
        <f t="shared" si="2"/>
        <v/>
      </c>
      <c r="AJ63" s="381" t="str">
        <f t="shared" si="2"/>
        <v/>
      </c>
      <c r="AK63" s="381" t="str">
        <f t="shared" si="2"/>
        <v/>
      </c>
      <c r="AL63" s="381" t="str">
        <f t="shared" si="2"/>
        <v/>
      </c>
      <c r="AM63" s="382" t="str">
        <f t="shared" si="2"/>
        <v/>
      </c>
      <c r="AN63" s="380" t="str">
        <f t="shared" si="2"/>
        <v/>
      </c>
      <c r="AO63" s="381" t="str">
        <f t="shared" si="2"/>
        <v/>
      </c>
      <c r="AP63" s="381" t="str">
        <f t="shared" si="2"/>
        <v/>
      </c>
      <c r="AQ63" s="381" t="str">
        <f t="shared" si="2"/>
        <v/>
      </c>
      <c r="AR63" s="381" t="str">
        <f t="shared" si="2"/>
        <v/>
      </c>
      <c r="AS63" s="381" t="str">
        <f t="shared" si="2"/>
        <v/>
      </c>
      <c r="AT63" s="382" t="str">
        <f t="shared" si="2"/>
        <v/>
      </c>
      <c r="AU63" s="380" t="str">
        <f t="shared" si="2"/>
        <v/>
      </c>
      <c r="AV63" s="381" t="str">
        <f t="shared" si="2"/>
        <v/>
      </c>
      <c r="AW63" s="382" t="str">
        <f t="shared" si="2"/>
        <v/>
      </c>
      <c r="AX63" s="1098" t="str">
        <f>IF(SUMIF($F$22:$F$60, "介護職員", AX22:AX60)=0,"",SUMIF($F$22:$F$60, "介護職員", AX22:AX60))</f>
        <v/>
      </c>
      <c r="AY63" s="1099"/>
      <c r="AZ63" s="1100" t="str">
        <f>IF(AX63="","",IF($BB$3="４週",AX63/4,IF($BB$3="暦月",AX63/('1勤務表'!$BB$8/7),"")))</f>
        <v/>
      </c>
      <c r="BA63" s="1101"/>
      <c r="BB63" s="1090"/>
      <c r="BC63" s="1091"/>
      <c r="BD63" s="1091"/>
      <c r="BE63" s="1091"/>
      <c r="BF63" s="1092"/>
    </row>
    <row r="64" spans="2:58" ht="20.25" customHeight="1" x14ac:dyDescent="0.2">
      <c r="B64" s="424"/>
      <c r="C64" s="425"/>
      <c r="D64" s="425"/>
      <c r="E64" s="425"/>
      <c r="F64" s="425"/>
      <c r="G64" s="1096" t="s">
        <v>672</v>
      </c>
      <c r="H64" s="1096"/>
      <c r="I64" s="1096"/>
      <c r="J64" s="1096"/>
      <c r="K64" s="1096"/>
      <c r="L64" s="1096"/>
      <c r="M64" s="1096"/>
      <c r="N64" s="1096"/>
      <c r="O64" s="1096"/>
      <c r="P64" s="1096"/>
      <c r="Q64" s="1096"/>
      <c r="R64" s="1097"/>
      <c r="S64" s="383"/>
      <c r="T64" s="384"/>
      <c r="U64" s="384"/>
      <c r="V64" s="384"/>
      <c r="W64" s="384"/>
      <c r="X64" s="384"/>
      <c r="Y64" s="385"/>
      <c r="Z64" s="383"/>
      <c r="AA64" s="384"/>
      <c r="AB64" s="384"/>
      <c r="AC64" s="384"/>
      <c r="AD64" s="384"/>
      <c r="AE64" s="384"/>
      <c r="AF64" s="385"/>
      <c r="AG64" s="383"/>
      <c r="AH64" s="384"/>
      <c r="AI64" s="384"/>
      <c r="AJ64" s="384"/>
      <c r="AK64" s="384"/>
      <c r="AL64" s="384"/>
      <c r="AM64" s="385"/>
      <c r="AN64" s="383"/>
      <c r="AO64" s="384"/>
      <c r="AP64" s="384"/>
      <c r="AQ64" s="384"/>
      <c r="AR64" s="384"/>
      <c r="AS64" s="384"/>
      <c r="AT64" s="385"/>
      <c r="AU64" s="383"/>
      <c r="AV64" s="384"/>
      <c r="AW64" s="385"/>
      <c r="AX64" s="1102"/>
      <c r="AY64" s="1103"/>
      <c r="AZ64" s="1103"/>
      <c r="BA64" s="1104"/>
      <c r="BB64" s="1090"/>
      <c r="BC64" s="1091"/>
      <c r="BD64" s="1091"/>
      <c r="BE64" s="1091"/>
      <c r="BF64" s="1092"/>
    </row>
    <row r="65" spans="2:73" ht="20.25" customHeight="1" x14ac:dyDescent="0.2">
      <c r="B65" s="424"/>
      <c r="C65" s="425"/>
      <c r="D65" s="425"/>
      <c r="E65" s="425"/>
      <c r="F65" s="425"/>
      <c r="G65" s="1096" t="s">
        <v>621</v>
      </c>
      <c r="H65" s="1096"/>
      <c r="I65" s="1096"/>
      <c r="J65" s="1096"/>
      <c r="K65" s="1096"/>
      <c r="L65" s="1096"/>
      <c r="M65" s="1096"/>
      <c r="N65" s="1096"/>
      <c r="O65" s="1096"/>
      <c r="P65" s="1096"/>
      <c r="Q65" s="1096"/>
      <c r="R65" s="1097"/>
      <c r="S65" s="383"/>
      <c r="T65" s="384"/>
      <c r="U65" s="384"/>
      <c r="V65" s="384"/>
      <c r="W65" s="384"/>
      <c r="X65" s="384"/>
      <c r="Y65" s="385"/>
      <c r="Z65" s="383"/>
      <c r="AA65" s="384"/>
      <c r="AB65" s="384"/>
      <c r="AC65" s="384"/>
      <c r="AD65" s="384"/>
      <c r="AE65" s="384"/>
      <c r="AF65" s="385"/>
      <c r="AG65" s="383"/>
      <c r="AH65" s="384"/>
      <c r="AI65" s="384"/>
      <c r="AJ65" s="384"/>
      <c r="AK65" s="384"/>
      <c r="AL65" s="384"/>
      <c r="AM65" s="385"/>
      <c r="AN65" s="383"/>
      <c r="AO65" s="384"/>
      <c r="AP65" s="384"/>
      <c r="AQ65" s="384"/>
      <c r="AR65" s="384"/>
      <c r="AS65" s="384"/>
      <c r="AT65" s="385"/>
      <c r="AU65" s="383"/>
      <c r="AV65" s="384"/>
      <c r="AW65" s="385"/>
      <c r="AX65" s="1105"/>
      <c r="AY65" s="1106"/>
      <c r="AZ65" s="1106"/>
      <c r="BA65" s="1107"/>
      <c r="BB65" s="1090"/>
      <c r="BC65" s="1091"/>
      <c r="BD65" s="1091"/>
      <c r="BE65" s="1091"/>
      <c r="BF65" s="1092"/>
    </row>
    <row r="66" spans="2:73" ht="20.25" customHeight="1" thickBot="1" x14ac:dyDescent="0.25">
      <c r="B66" s="426"/>
      <c r="C66" s="427"/>
      <c r="D66" s="427"/>
      <c r="E66" s="427"/>
      <c r="F66" s="427"/>
      <c r="G66" s="1115" t="s">
        <v>622</v>
      </c>
      <c r="H66" s="1115"/>
      <c r="I66" s="1115"/>
      <c r="J66" s="1115"/>
      <c r="K66" s="1115"/>
      <c r="L66" s="1115"/>
      <c r="M66" s="1115"/>
      <c r="N66" s="1115"/>
      <c r="O66" s="1115"/>
      <c r="P66" s="1115"/>
      <c r="Q66" s="1115"/>
      <c r="R66" s="1116"/>
      <c r="S66" s="388" t="str">
        <f>IF(S65&lt;&gt;"",IF(S64&gt;15,((S64-15)/5+1)*S65,S65),"")</f>
        <v/>
      </c>
      <c r="T66" s="389" t="str">
        <f t="shared" ref="T66:AW66" si="3">IF(T65&lt;&gt;"",IF(T64&gt;15,((T64-15)/5+1)*T65,T65),"")</f>
        <v/>
      </c>
      <c r="U66" s="389" t="str">
        <f t="shared" si="3"/>
        <v/>
      </c>
      <c r="V66" s="389" t="str">
        <f t="shared" si="3"/>
        <v/>
      </c>
      <c r="W66" s="389" t="str">
        <f t="shared" si="3"/>
        <v/>
      </c>
      <c r="X66" s="389" t="str">
        <f t="shared" si="3"/>
        <v/>
      </c>
      <c r="Y66" s="390" t="str">
        <f t="shared" si="3"/>
        <v/>
      </c>
      <c r="Z66" s="388" t="str">
        <f t="shared" si="3"/>
        <v/>
      </c>
      <c r="AA66" s="389" t="str">
        <f t="shared" si="3"/>
        <v/>
      </c>
      <c r="AB66" s="389" t="str">
        <f t="shared" si="3"/>
        <v/>
      </c>
      <c r="AC66" s="389" t="str">
        <f t="shared" si="3"/>
        <v/>
      </c>
      <c r="AD66" s="389" t="str">
        <f t="shared" si="3"/>
        <v/>
      </c>
      <c r="AE66" s="389" t="str">
        <f t="shared" si="3"/>
        <v/>
      </c>
      <c r="AF66" s="390" t="str">
        <f t="shared" si="3"/>
        <v/>
      </c>
      <c r="AG66" s="388" t="str">
        <f t="shared" si="3"/>
        <v/>
      </c>
      <c r="AH66" s="389" t="str">
        <f t="shared" si="3"/>
        <v/>
      </c>
      <c r="AI66" s="389" t="str">
        <f t="shared" si="3"/>
        <v/>
      </c>
      <c r="AJ66" s="389" t="str">
        <f t="shared" si="3"/>
        <v/>
      </c>
      <c r="AK66" s="389" t="str">
        <f t="shared" si="3"/>
        <v/>
      </c>
      <c r="AL66" s="389" t="str">
        <f t="shared" si="3"/>
        <v/>
      </c>
      <c r="AM66" s="390" t="str">
        <f t="shared" si="3"/>
        <v/>
      </c>
      <c r="AN66" s="388" t="str">
        <f t="shared" si="3"/>
        <v/>
      </c>
      <c r="AO66" s="389" t="str">
        <f t="shared" si="3"/>
        <v/>
      </c>
      <c r="AP66" s="389" t="str">
        <f t="shared" si="3"/>
        <v/>
      </c>
      <c r="AQ66" s="389" t="str">
        <f t="shared" si="3"/>
        <v/>
      </c>
      <c r="AR66" s="389" t="str">
        <f t="shared" si="3"/>
        <v/>
      </c>
      <c r="AS66" s="389" t="str">
        <f t="shared" si="3"/>
        <v/>
      </c>
      <c r="AT66" s="390" t="str">
        <f t="shared" si="3"/>
        <v/>
      </c>
      <c r="AU66" s="380" t="str">
        <f t="shared" si="3"/>
        <v/>
      </c>
      <c r="AV66" s="381" t="str">
        <f t="shared" si="3"/>
        <v/>
      </c>
      <c r="AW66" s="382" t="str">
        <f t="shared" si="3"/>
        <v/>
      </c>
      <c r="AX66" s="1105"/>
      <c r="AY66" s="1106"/>
      <c r="AZ66" s="1106"/>
      <c r="BA66" s="1107"/>
      <c r="BB66" s="1090"/>
      <c r="BC66" s="1091"/>
      <c r="BD66" s="1091"/>
      <c r="BE66" s="1091"/>
      <c r="BF66" s="1092"/>
    </row>
    <row r="67" spans="2:73" ht="18.75" customHeight="1" x14ac:dyDescent="0.2">
      <c r="B67" s="994" t="s">
        <v>623</v>
      </c>
      <c r="C67" s="995"/>
      <c r="D67" s="995"/>
      <c r="E67" s="995"/>
      <c r="F67" s="995"/>
      <c r="G67" s="995"/>
      <c r="H67" s="995"/>
      <c r="I67" s="995"/>
      <c r="J67" s="995"/>
      <c r="K67" s="996"/>
      <c r="L67" s="1064" t="s">
        <v>595</v>
      </c>
      <c r="M67" s="1064"/>
      <c r="N67" s="1064"/>
      <c r="O67" s="1064"/>
      <c r="P67" s="1064"/>
      <c r="Q67" s="1064"/>
      <c r="R67" s="1065"/>
      <c r="S67" s="391" t="str">
        <f>IF($L67="","",IF(COUNTIFS($F$22:$F$60,$L67,S$22:S$60,"&gt;0")=0,"",COUNTIFS($F$22:$F$60,$L67,S$22:S$60,"&gt;0")))</f>
        <v/>
      </c>
      <c r="T67" s="392" t="str">
        <f t="shared" ref="T67:AW71" si="4">IF($L67="","",IF(COUNTIFS($F$22:$F$60,$L67,T$22:T$60,"&gt;0")=0,"",COUNTIFS($F$22:$F$60,$L67,T$22:T$60,"&gt;0")))</f>
        <v/>
      </c>
      <c r="U67" s="392" t="str">
        <f t="shared" si="4"/>
        <v/>
      </c>
      <c r="V67" s="392" t="str">
        <f t="shared" si="4"/>
        <v/>
      </c>
      <c r="W67" s="392" t="str">
        <f t="shared" si="4"/>
        <v/>
      </c>
      <c r="X67" s="392" t="str">
        <f t="shared" si="4"/>
        <v/>
      </c>
      <c r="Y67" s="393" t="str">
        <f t="shared" si="4"/>
        <v/>
      </c>
      <c r="Z67" s="394" t="str">
        <f t="shared" si="4"/>
        <v/>
      </c>
      <c r="AA67" s="392" t="str">
        <f t="shared" si="4"/>
        <v/>
      </c>
      <c r="AB67" s="392" t="str">
        <f t="shared" si="4"/>
        <v/>
      </c>
      <c r="AC67" s="392" t="str">
        <f t="shared" si="4"/>
        <v/>
      </c>
      <c r="AD67" s="392" t="str">
        <f t="shared" si="4"/>
        <v/>
      </c>
      <c r="AE67" s="392" t="str">
        <f t="shared" si="4"/>
        <v/>
      </c>
      <c r="AF67" s="393" t="str">
        <f t="shared" si="4"/>
        <v/>
      </c>
      <c r="AG67" s="392" t="str">
        <f t="shared" si="4"/>
        <v/>
      </c>
      <c r="AH67" s="392" t="str">
        <f t="shared" si="4"/>
        <v/>
      </c>
      <c r="AI67" s="392" t="str">
        <f t="shared" si="4"/>
        <v/>
      </c>
      <c r="AJ67" s="392" t="str">
        <f t="shared" si="4"/>
        <v/>
      </c>
      <c r="AK67" s="392" t="str">
        <f t="shared" si="4"/>
        <v/>
      </c>
      <c r="AL67" s="392" t="str">
        <f t="shared" si="4"/>
        <v/>
      </c>
      <c r="AM67" s="393" t="str">
        <f t="shared" si="4"/>
        <v/>
      </c>
      <c r="AN67" s="392" t="str">
        <f t="shared" si="4"/>
        <v/>
      </c>
      <c r="AO67" s="392" t="str">
        <f t="shared" si="4"/>
        <v/>
      </c>
      <c r="AP67" s="392" t="str">
        <f t="shared" si="4"/>
        <v/>
      </c>
      <c r="AQ67" s="392" t="str">
        <f t="shared" si="4"/>
        <v/>
      </c>
      <c r="AR67" s="392" t="str">
        <f t="shared" si="4"/>
        <v/>
      </c>
      <c r="AS67" s="392" t="str">
        <f t="shared" si="4"/>
        <v/>
      </c>
      <c r="AT67" s="393" t="str">
        <f t="shared" si="4"/>
        <v/>
      </c>
      <c r="AU67" s="392" t="str">
        <f t="shared" si="4"/>
        <v/>
      </c>
      <c r="AV67" s="392" t="str">
        <f t="shared" si="4"/>
        <v/>
      </c>
      <c r="AW67" s="393" t="str">
        <f t="shared" si="4"/>
        <v/>
      </c>
      <c r="AX67" s="1105"/>
      <c r="AY67" s="1106"/>
      <c r="AZ67" s="1106"/>
      <c r="BA67" s="1107"/>
      <c r="BB67" s="1090"/>
      <c r="BC67" s="1091"/>
      <c r="BD67" s="1091"/>
      <c r="BE67" s="1091"/>
      <c r="BF67" s="1092"/>
    </row>
    <row r="68" spans="2:73" ht="18.75" customHeight="1" x14ac:dyDescent="0.2">
      <c r="B68" s="994"/>
      <c r="C68" s="995"/>
      <c r="D68" s="995"/>
      <c r="E68" s="995"/>
      <c r="F68" s="995"/>
      <c r="G68" s="995"/>
      <c r="H68" s="995"/>
      <c r="I68" s="995"/>
      <c r="J68" s="995"/>
      <c r="K68" s="996"/>
      <c r="L68" s="1066" t="s">
        <v>602</v>
      </c>
      <c r="M68" s="1066"/>
      <c r="N68" s="1066"/>
      <c r="O68" s="1066"/>
      <c r="P68" s="1066"/>
      <c r="Q68" s="1066"/>
      <c r="R68" s="1067"/>
      <c r="S68" s="380" t="str">
        <f t="shared" ref="S68:AH71" si="5">IF($L68="","",IF(COUNTIFS($F$22:$F$60,$L68,S$22:S$60,"&gt;0")=0,"",COUNTIFS($F$22:$F$60,$L68,S$22:S$60,"&gt;0")))</f>
        <v/>
      </c>
      <c r="T68" s="381" t="str">
        <f>IF($L68="","",IF(COUNTIFS($F$22:$F$60,$L68,T$22:T$60,"&gt;0")=0,"",COUNTIFS($F$22:$F$60,$L68,T$22:T$60,"&gt;0")))</f>
        <v/>
      </c>
      <c r="U68" s="381" t="str">
        <f t="shared" si="5"/>
        <v/>
      </c>
      <c r="V68" s="381" t="str">
        <f t="shared" si="5"/>
        <v/>
      </c>
      <c r="W68" s="381" t="str">
        <f t="shared" si="5"/>
        <v/>
      </c>
      <c r="X68" s="381" t="str">
        <f t="shared" si="5"/>
        <v/>
      </c>
      <c r="Y68" s="382" t="str">
        <f t="shared" si="5"/>
        <v/>
      </c>
      <c r="Z68" s="395" t="str">
        <f t="shared" si="5"/>
        <v/>
      </c>
      <c r="AA68" s="381" t="str">
        <f t="shared" si="5"/>
        <v/>
      </c>
      <c r="AB68" s="381" t="str">
        <f t="shared" si="5"/>
        <v/>
      </c>
      <c r="AC68" s="381" t="str">
        <f t="shared" si="5"/>
        <v/>
      </c>
      <c r="AD68" s="381" t="str">
        <f t="shared" si="5"/>
        <v/>
      </c>
      <c r="AE68" s="381" t="str">
        <f t="shared" si="5"/>
        <v/>
      </c>
      <c r="AF68" s="382" t="str">
        <f t="shared" si="5"/>
        <v/>
      </c>
      <c r="AG68" s="381" t="str">
        <f t="shared" si="5"/>
        <v/>
      </c>
      <c r="AH68" s="381" t="str">
        <f t="shared" si="5"/>
        <v/>
      </c>
      <c r="AI68" s="381" t="str">
        <f t="shared" si="4"/>
        <v/>
      </c>
      <c r="AJ68" s="381" t="str">
        <f t="shared" si="4"/>
        <v/>
      </c>
      <c r="AK68" s="381" t="str">
        <f t="shared" si="4"/>
        <v/>
      </c>
      <c r="AL68" s="381" t="str">
        <f t="shared" si="4"/>
        <v/>
      </c>
      <c r="AM68" s="382" t="str">
        <f t="shared" si="4"/>
        <v/>
      </c>
      <c r="AN68" s="381" t="str">
        <f t="shared" si="4"/>
        <v/>
      </c>
      <c r="AO68" s="381" t="str">
        <f t="shared" si="4"/>
        <v/>
      </c>
      <c r="AP68" s="381" t="str">
        <f t="shared" si="4"/>
        <v/>
      </c>
      <c r="AQ68" s="381" t="str">
        <f t="shared" si="4"/>
        <v/>
      </c>
      <c r="AR68" s="381" t="str">
        <f t="shared" si="4"/>
        <v/>
      </c>
      <c r="AS68" s="381" t="str">
        <f t="shared" si="4"/>
        <v/>
      </c>
      <c r="AT68" s="382" t="str">
        <f t="shared" si="4"/>
        <v/>
      </c>
      <c r="AU68" s="381" t="str">
        <f t="shared" si="4"/>
        <v/>
      </c>
      <c r="AV68" s="381" t="str">
        <f t="shared" si="4"/>
        <v/>
      </c>
      <c r="AW68" s="382" t="str">
        <f t="shared" si="4"/>
        <v/>
      </c>
      <c r="AX68" s="1105"/>
      <c r="AY68" s="1106"/>
      <c r="AZ68" s="1106"/>
      <c r="BA68" s="1107"/>
      <c r="BB68" s="1090"/>
      <c r="BC68" s="1091"/>
      <c r="BD68" s="1091"/>
      <c r="BE68" s="1091"/>
      <c r="BF68" s="1092"/>
    </row>
    <row r="69" spans="2:73" ht="18.75" customHeight="1" x14ac:dyDescent="0.2">
      <c r="B69" s="994"/>
      <c r="C69" s="995"/>
      <c r="D69" s="995"/>
      <c r="E69" s="995"/>
      <c r="F69" s="995"/>
      <c r="G69" s="995"/>
      <c r="H69" s="995"/>
      <c r="I69" s="995"/>
      <c r="J69" s="995"/>
      <c r="K69" s="996"/>
      <c r="L69" s="1066" t="s">
        <v>601</v>
      </c>
      <c r="M69" s="1066"/>
      <c r="N69" s="1066"/>
      <c r="O69" s="1066"/>
      <c r="P69" s="1066"/>
      <c r="Q69" s="1066"/>
      <c r="R69" s="1067"/>
      <c r="S69" s="380" t="str">
        <f t="shared" si="5"/>
        <v/>
      </c>
      <c r="T69" s="381" t="str">
        <f t="shared" si="4"/>
        <v/>
      </c>
      <c r="U69" s="381" t="str">
        <f t="shared" si="4"/>
        <v/>
      </c>
      <c r="V69" s="381" t="str">
        <f t="shared" si="4"/>
        <v/>
      </c>
      <c r="W69" s="381" t="str">
        <f t="shared" si="4"/>
        <v/>
      </c>
      <c r="X69" s="381" t="str">
        <f>IF($L69="","",IF(COUNTIFS($F$22:$F$60,$L69,X$22:X$60,"&gt;0")=0,"",COUNTIFS($F$22:$F$60,$L69,X$22:X$60,"&gt;0")))</f>
        <v/>
      </c>
      <c r="Y69" s="382" t="str">
        <f t="shared" si="4"/>
        <v/>
      </c>
      <c r="Z69" s="395" t="str">
        <f t="shared" si="4"/>
        <v/>
      </c>
      <c r="AA69" s="381" t="str">
        <f t="shared" si="4"/>
        <v/>
      </c>
      <c r="AB69" s="381" t="str">
        <f t="shared" si="4"/>
        <v/>
      </c>
      <c r="AC69" s="381" t="str">
        <f t="shared" si="4"/>
        <v/>
      </c>
      <c r="AD69" s="381" t="str">
        <f t="shared" si="4"/>
        <v/>
      </c>
      <c r="AE69" s="381" t="str">
        <f t="shared" si="4"/>
        <v/>
      </c>
      <c r="AF69" s="382" t="str">
        <f t="shared" si="4"/>
        <v/>
      </c>
      <c r="AG69" s="381" t="str">
        <f t="shared" si="4"/>
        <v/>
      </c>
      <c r="AH69" s="381" t="str">
        <f t="shared" si="4"/>
        <v/>
      </c>
      <c r="AI69" s="381" t="str">
        <f t="shared" si="4"/>
        <v/>
      </c>
      <c r="AJ69" s="381" t="str">
        <f t="shared" si="4"/>
        <v/>
      </c>
      <c r="AK69" s="381" t="str">
        <f t="shared" si="4"/>
        <v/>
      </c>
      <c r="AL69" s="381" t="str">
        <f t="shared" si="4"/>
        <v/>
      </c>
      <c r="AM69" s="382" t="str">
        <f t="shared" si="4"/>
        <v/>
      </c>
      <c r="AN69" s="381" t="str">
        <f t="shared" si="4"/>
        <v/>
      </c>
      <c r="AO69" s="381" t="str">
        <f t="shared" si="4"/>
        <v/>
      </c>
      <c r="AP69" s="381" t="str">
        <f t="shared" si="4"/>
        <v/>
      </c>
      <c r="AQ69" s="381" t="str">
        <f t="shared" si="4"/>
        <v/>
      </c>
      <c r="AR69" s="381" t="str">
        <f t="shared" si="4"/>
        <v/>
      </c>
      <c r="AS69" s="381" t="str">
        <f t="shared" si="4"/>
        <v/>
      </c>
      <c r="AT69" s="382" t="str">
        <f t="shared" si="4"/>
        <v/>
      </c>
      <c r="AU69" s="381" t="str">
        <f t="shared" si="4"/>
        <v/>
      </c>
      <c r="AV69" s="381" t="str">
        <f t="shared" si="4"/>
        <v/>
      </c>
      <c r="AW69" s="382" t="str">
        <f t="shared" si="4"/>
        <v/>
      </c>
      <c r="AX69" s="1105"/>
      <c r="AY69" s="1106"/>
      <c r="AZ69" s="1106"/>
      <c r="BA69" s="1107"/>
      <c r="BB69" s="1090"/>
      <c r="BC69" s="1091"/>
      <c r="BD69" s="1091"/>
      <c r="BE69" s="1091"/>
      <c r="BF69" s="1092"/>
    </row>
    <row r="70" spans="2:73" ht="18.75" customHeight="1" x14ac:dyDescent="0.2">
      <c r="B70" s="994"/>
      <c r="C70" s="995"/>
      <c r="D70" s="995"/>
      <c r="E70" s="995"/>
      <c r="F70" s="995"/>
      <c r="G70" s="995"/>
      <c r="H70" s="995"/>
      <c r="I70" s="995"/>
      <c r="J70" s="995"/>
      <c r="K70" s="996"/>
      <c r="L70" s="1066" t="s">
        <v>610</v>
      </c>
      <c r="M70" s="1066"/>
      <c r="N70" s="1066"/>
      <c r="O70" s="1066"/>
      <c r="P70" s="1066"/>
      <c r="Q70" s="1066"/>
      <c r="R70" s="1067"/>
      <c r="S70" s="380" t="str">
        <f t="shared" si="5"/>
        <v/>
      </c>
      <c r="T70" s="381" t="str">
        <f t="shared" si="4"/>
        <v/>
      </c>
      <c r="U70" s="381" t="str">
        <f t="shared" si="4"/>
        <v/>
      </c>
      <c r="V70" s="381" t="str">
        <f t="shared" si="4"/>
        <v/>
      </c>
      <c r="W70" s="381" t="str">
        <f t="shared" si="4"/>
        <v/>
      </c>
      <c r="X70" s="381" t="str">
        <f t="shared" si="4"/>
        <v/>
      </c>
      <c r="Y70" s="382" t="str">
        <f t="shared" si="4"/>
        <v/>
      </c>
      <c r="Z70" s="395" t="str">
        <f t="shared" si="4"/>
        <v/>
      </c>
      <c r="AA70" s="381" t="str">
        <f t="shared" si="4"/>
        <v/>
      </c>
      <c r="AB70" s="381" t="str">
        <f t="shared" si="4"/>
        <v/>
      </c>
      <c r="AC70" s="381" t="str">
        <f t="shared" si="4"/>
        <v/>
      </c>
      <c r="AD70" s="381" t="str">
        <f t="shared" si="4"/>
        <v/>
      </c>
      <c r="AE70" s="381" t="str">
        <f t="shared" si="4"/>
        <v/>
      </c>
      <c r="AF70" s="382" t="str">
        <f t="shared" si="4"/>
        <v/>
      </c>
      <c r="AG70" s="381" t="str">
        <f t="shared" si="4"/>
        <v/>
      </c>
      <c r="AH70" s="381" t="str">
        <f t="shared" si="4"/>
        <v/>
      </c>
      <c r="AI70" s="381" t="str">
        <f t="shared" si="4"/>
        <v/>
      </c>
      <c r="AJ70" s="381" t="str">
        <f t="shared" si="4"/>
        <v/>
      </c>
      <c r="AK70" s="381" t="str">
        <f t="shared" si="4"/>
        <v/>
      </c>
      <c r="AL70" s="381" t="str">
        <f t="shared" si="4"/>
        <v/>
      </c>
      <c r="AM70" s="382" t="str">
        <f t="shared" si="4"/>
        <v/>
      </c>
      <c r="AN70" s="381" t="str">
        <f t="shared" si="4"/>
        <v/>
      </c>
      <c r="AO70" s="381" t="str">
        <f t="shared" si="4"/>
        <v/>
      </c>
      <c r="AP70" s="381" t="str">
        <f t="shared" si="4"/>
        <v/>
      </c>
      <c r="AQ70" s="381" t="str">
        <f t="shared" si="4"/>
        <v/>
      </c>
      <c r="AR70" s="381" t="str">
        <f t="shared" si="4"/>
        <v/>
      </c>
      <c r="AS70" s="381" t="str">
        <f t="shared" si="4"/>
        <v/>
      </c>
      <c r="AT70" s="382" t="str">
        <f t="shared" si="4"/>
        <v/>
      </c>
      <c r="AU70" s="381" t="str">
        <f t="shared" si="4"/>
        <v/>
      </c>
      <c r="AV70" s="381" t="str">
        <f t="shared" si="4"/>
        <v/>
      </c>
      <c r="AW70" s="382" t="str">
        <f t="shared" si="4"/>
        <v/>
      </c>
      <c r="AX70" s="1105"/>
      <c r="AY70" s="1106"/>
      <c r="AZ70" s="1106"/>
      <c r="BA70" s="1107"/>
      <c r="BB70" s="1090"/>
      <c r="BC70" s="1091"/>
      <c r="BD70" s="1091"/>
      <c r="BE70" s="1091"/>
      <c r="BF70" s="1092"/>
    </row>
    <row r="71" spans="2:73" ht="18.75" customHeight="1" thickBot="1" x14ac:dyDescent="0.25">
      <c r="B71" s="997"/>
      <c r="C71" s="998"/>
      <c r="D71" s="998"/>
      <c r="E71" s="998"/>
      <c r="F71" s="998"/>
      <c r="G71" s="998"/>
      <c r="H71" s="998"/>
      <c r="I71" s="998"/>
      <c r="J71" s="998"/>
      <c r="K71" s="999"/>
      <c r="L71" s="1068"/>
      <c r="M71" s="1068"/>
      <c r="N71" s="1068"/>
      <c r="O71" s="1068"/>
      <c r="P71" s="1068"/>
      <c r="Q71" s="1068"/>
      <c r="R71" s="1069"/>
      <c r="S71" s="396" t="str">
        <f t="shared" si="5"/>
        <v/>
      </c>
      <c r="T71" s="397" t="str">
        <f t="shared" si="4"/>
        <v/>
      </c>
      <c r="U71" s="397" t="str">
        <f t="shared" si="4"/>
        <v/>
      </c>
      <c r="V71" s="397" t="str">
        <f t="shared" si="4"/>
        <v/>
      </c>
      <c r="W71" s="397" t="str">
        <f t="shared" si="4"/>
        <v/>
      </c>
      <c r="X71" s="397" t="str">
        <f t="shared" si="4"/>
        <v/>
      </c>
      <c r="Y71" s="398" t="str">
        <f t="shared" si="4"/>
        <v/>
      </c>
      <c r="Z71" s="399" t="str">
        <f t="shared" si="4"/>
        <v/>
      </c>
      <c r="AA71" s="397" t="str">
        <f t="shared" si="4"/>
        <v/>
      </c>
      <c r="AB71" s="397" t="str">
        <f t="shared" si="4"/>
        <v/>
      </c>
      <c r="AC71" s="397" t="str">
        <f t="shared" si="4"/>
        <v/>
      </c>
      <c r="AD71" s="397" t="str">
        <f t="shared" si="4"/>
        <v/>
      </c>
      <c r="AE71" s="397" t="str">
        <f t="shared" si="4"/>
        <v/>
      </c>
      <c r="AF71" s="398" t="str">
        <f t="shared" si="4"/>
        <v/>
      </c>
      <c r="AG71" s="397" t="str">
        <f t="shared" si="4"/>
        <v/>
      </c>
      <c r="AH71" s="397" t="str">
        <f t="shared" si="4"/>
        <v/>
      </c>
      <c r="AI71" s="397" t="str">
        <f t="shared" si="4"/>
        <v/>
      </c>
      <c r="AJ71" s="397" t="str">
        <f t="shared" si="4"/>
        <v/>
      </c>
      <c r="AK71" s="397" t="str">
        <f t="shared" si="4"/>
        <v/>
      </c>
      <c r="AL71" s="397" t="str">
        <f t="shared" si="4"/>
        <v/>
      </c>
      <c r="AM71" s="398" t="str">
        <f t="shared" si="4"/>
        <v/>
      </c>
      <c r="AN71" s="397" t="str">
        <f t="shared" si="4"/>
        <v/>
      </c>
      <c r="AO71" s="397" t="str">
        <f t="shared" si="4"/>
        <v/>
      </c>
      <c r="AP71" s="397" t="str">
        <f t="shared" si="4"/>
        <v/>
      </c>
      <c r="AQ71" s="397" t="str">
        <f t="shared" si="4"/>
        <v/>
      </c>
      <c r="AR71" s="397" t="str">
        <f t="shared" si="4"/>
        <v/>
      </c>
      <c r="AS71" s="397" t="str">
        <f t="shared" si="4"/>
        <v/>
      </c>
      <c r="AT71" s="398" t="str">
        <f t="shared" si="4"/>
        <v/>
      </c>
      <c r="AU71" s="397" t="str">
        <f t="shared" si="4"/>
        <v/>
      </c>
      <c r="AV71" s="397" t="str">
        <f t="shared" si="4"/>
        <v/>
      </c>
      <c r="AW71" s="398" t="str">
        <f t="shared" si="4"/>
        <v/>
      </c>
      <c r="AX71" s="1108"/>
      <c r="AY71" s="1109"/>
      <c r="AZ71" s="1109"/>
      <c r="BA71" s="1110"/>
      <c r="BB71" s="1093"/>
      <c r="BC71" s="1094"/>
      <c r="BD71" s="1094"/>
      <c r="BE71" s="1094"/>
      <c r="BF71" s="1095"/>
    </row>
    <row r="72" spans="2:73" ht="13.5" customHeight="1" x14ac:dyDescent="0.2">
      <c r="C72" s="400"/>
      <c r="D72" s="400"/>
      <c r="E72" s="400"/>
      <c r="F72" s="400"/>
      <c r="G72" s="401"/>
      <c r="H72" s="402"/>
      <c r="AF72" s="337"/>
    </row>
    <row r="73" spans="2:73" ht="11.4" customHeight="1" x14ac:dyDescent="0.2">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3"/>
      <c r="AY73" s="403"/>
      <c r="AZ73" s="403"/>
      <c r="BA73" s="403"/>
    </row>
    <row r="74" spans="2:73" ht="20.25" customHeight="1" x14ac:dyDescent="0.25">
      <c r="BN74" s="332"/>
      <c r="BO74" s="321"/>
      <c r="BP74" s="332"/>
      <c r="BQ74" s="332"/>
      <c r="BR74" s="332"/>
      <c r="BS74" s="404"/>
      <c r="BT74" s="405"/>
      <c r="BU74" s="405"/>
    </row>
    <row r="75" spans="2:73" ht="20.25" customHeight="1" x14ac:dyDescent="0.2">
      <c r="C75" s="406"/>
      <c r="D75" s="406"/>
      <c r="E75" s="406"/>
      <c r="F75" s="406"/>
      <c r="G75" s="406"/>
      <c r="H75" s="337"/>
      <c r="I75" s="337"/>
    </row>
    <row r="76" spans="2:73" ht="20.25" customHeight="1" x14ac:dyDescent="0.2">
      <c r="C76" s="406"/>
      <c r="D76" s="406"/>
      <c r="E76" s="406"/>
      <c r="F76" s="406"/>
      <c r="G76" s="406"/>
      <c r="H76" s="337"/>
      <c r="I76" s="337"/>
    </row>
    <row r="77" spans="2:73" ht="20.25" customHeight="1" x14ac:dyDescent="0.2">
      <c r="C77" s="337"/>
      <c r="D77" s="337"/>
      <c r="E77" s="337"/>
      <c r="F77" s="337"/>
      <c r="G77" s="337"/>
    </row>
    <row r="78" spans="2:73" ht="20.25" customHeight="1" x14ac:dyDescent="0.2">
      <c r="C78" s="337"/>
      <c r="D78" s="337"/>
      <c r="E78" s="337"/>
      <c r="F78" s="337"/>
      <c r="G78" s="337"/>
    </row>
    <row r="79" spans="2:73" ht="20.25" customHeight="1" x14ac:dyDescent="0.2">
      <c r="C79" s="337"/>
      <c r="D79" s="337"/>
      <c r="E79" s="337"/>
      <c r="F79" s="337"/>
      <c r="G79" s="337"/>
    </row>
    <row r="80" spans="2:73" ht="20.25" customHeight="1" x14ac:dyDescent="0.2">
      <c r="C80" s="337"/>
      <c r="D80" s="337"/>
      <c r="E80" s="337"/>
      <c r="F80" s="337"/>
      <c r="G80" s="337"/>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2:BA71">
    <cfRule type="expression" dxfId="547" priority="274">
      <formula>INDIRECT(ADDRESS(ROW(),COLUMN()))=TRUNC(INDIRECT(ADDRESS(ROW(),COLUMN())))</formula>
    </cfRule>
  </conditionalFormatting>
  <conditionalFormatting sqref="S23">
    <cfRule type="expression" dxfId="546" priority="273">
      <formula>INDIRECT(ADDRESS(ROW(),COLUMN()))=TRUNC(INDIRECT(ADDRESS(ROW(),COLUMN())))</formula>
    </cfRule>
  </conditionalFormatting>
  <conditionalFormatting sqref="T24:Y24">
    <cfRule type="expression" dxfId="545" priority="272">
      <formula>INDIRECT(ADDRESS(ROW(),COLUMN()))=TRUNC(INDIRECT(ADDRESS(ROW(),COLUMN())))</formula>
    </cfRule>
  </conditionalFormatting>
  <conditionalFormatting sqref="T23:Y23">
    <cfRule type="expression" dxfId="544" priority="271">
      <formula>INDIRECT(ADDRESS(ROW(),COLUMN()))=TRUNC(INDIRECT(ADDRESS(ROW(),COLUMN())))</formula>
    </cfRule>
  </conditionalFormatting>
  <conditionalFormatting sqref="AX23:BA24">
    <cfRule type="expression" dxfId="543" priority="270">
      <formula>INDIRECT(ADDRESS(ROW(),COLUMN()))=TRUNC(INDIRECT(ADDRESS(ROW(),COLUMN())))</formula>
    </cfRule>
  </conditionalFormatting>
  <conditionalFormatting sqref="BC14:BD14">
    <cfRule type="expression" dxfId="542" priority="269">
      <formula>INDIRECT(ADDRESS(ROW(),COLUMN()))=TRUNC(INDIRECT(ADDRESS(ROW(),COLUMN())))</formula>
    </cfRule>
  </conditionalFormatting>
  <conditionalFormatting sqref="Z24">
    <cfRule type="expression" dxfId="541" priority="268">
      <formula>INDIRECT(ADDRESS(ROW(),COLUMN()))=TRUNC(INDIRECT(ADDRESS(ROW(),COLUMN())))</formula>
    </cfRule>
  </conditionalFormatting>
  <conditionalFormatting sqref="Z23">
    <cfRule type="expression" dxfId="540" priority="267">
      <formula>INDIRECT(ADDRESS(ROW(),COLUMN()))=TRUNC(INDIRECT(ADDRESS(ROW(),COLUMN())))</formula>
    </cfRule>
  </conditionalFormatting>
  <conditionalFormatting sqref="AA24:AF24">
    <cfRule type="expression" dxfId="539" priority="266">
      <formula>INDIRECT(ADDRESS(ROW(),COLUMN()))=TRUNC(INDIRECT(ADDRESS(ROW(),COLUMN())))</formula>
    </cfRule>
  </conditionalFormatting>
  <conditionalFormatting sqref="AA23:AF23">
    <cfRule type="expression" dxfId="538" priority="265">
      <formula>INDIRECT(ADDRESS(ROW(),COLUMN()))=TRUNC(INDIRECT(ADDRESS(ROW(),COLUMN())))</formula>
    </cfRule>
  </conditionalFormatting>
  <conditionalFormatting sqref="AG24">
    <cfRule type="expression" dxfId="537" priority="264">
      <formula>INDIRECT(ADDRESS(ROW(),COLUMN()))=TRUNC(INDIRECT(ADDRESS(ROW(),COLUMN())))</formula>
    </cfRule>
  </conditionalFormatting>
  <conditionalFormatting sqref="AG23">
    <cfRule type="expression" dxfId="536" priority="263">
      <formula>INDIRECT(ADDRESS(ROW(),COLUMN()))=TRUNC(INDIRECT(ADDRESS(ROW(),COLUMN())))</formula>
    </cfRule>
  </conditionalFormatting>
  <conditionalFormatting sqref="AH24:AM24">
    <cfRule type="expression" dxfId="535" priority="262">
      <formula>INDIRECT(ADDRESS(ROW(),COLUMN()))=TRUNC(INDIRECT(ADDRESS(ROW(),COLUMN())))</formula>
    </cfRule>
  </conditionalFormatting>
  <conditionalFormatting sqref="AH23:AM23">
    <cfRule type="expression" dxfId="534" priority="261">
      <formula>INDIRECT(ADDRESS(ROW(),COLUMN()))=TRUNC(INDIRECT(ADDRESS(ROW(),COLUMN())))</formula>
    </cfRule>
  </conditionalFormatting>
  <conditionalFormatting sqref="AN24">
    <cfRule type="expression" dxfId="533" priority="260">
      <formula>INDIRECT(ADDRESS(ROW(),COLUMN()))=TRUNC(INDIRECT(ADDRESS(ROW(),COLUMN())))</formula>
    </cfRule>
  </conditionalFormatting>
  <conditionalFormatting sqref="AN23">
    <cfRule type="expression" dxfId="532" priority="259">
      <formula>INDIRECT(ADDRESS(ROW(),COLUMN()))=TRUNC(INDIRECT(ADDRESS(ROW(),COLUMN())))</formula>
    </cfRule>
  </conditionalFormatting>
  <conditionalFormatting sqref="AO24:AT24">
    <cfRule type="expression" dxfId="531" priority="258">
      <formula>INDIRECT(ADDRESS(ROW(),COLUMN()))=TRUNC(INDIRECT(ADDRESS(ROW(),COLUMN())))</formula>
    </cfRule>
  </conditionalFormatting>
  <conditionalFormatting sqref="AO23:AT23">
    <cfRule type="expression" dxfId="530" priority="257">
      <formula>INDIRECT(ADDRESS(ROW(),COLUMN()))=TRUNC(INDIRECT(ADDRESS(ROW(),COLUMN())))</formula>
    </cfRule>
  </conditionalFormatting>
  <conditionalFormatting sqref="AU24">
    <cfRule type="expression" dxfId="529" priority="256">
      <formula>INDIRECT(ADDRESS(ROW(),COLUMN()))=TRUNC(INDIRECT(ADDRESS(ROW(),COLUMN())))</formula>
    </cfRule>
  </conditionalFormatting>
  <conditionalFormatting sqref="AU23">
    <cfRule type="expression" dxfId="528" priority="255">
      <formula>INDIRECT(ADDRESS(ROW(),COLUMN()))=TRUNC(INDIRECT(ADDRESS(ROW(),COLUMN())))</formula>
    </cfRule>
  </conditionalFormatting>
  <conditionalFormatting sqref="AV24:AW24">
    <cfRule type="expression" dxfId="527" priority="254">
      <formula>INDIRECT(ADDRESS(ROW(),COLUMN()))=TRUNC(INDIRECT(ADDRESS(ROW(),COLUMN())))</formula>
    </cfRule>
  </conditionalFormatting>
  <conditionalFormatting sqref="AV23:AW23">
    <cfRule type="expression" dxfId="526" priority="25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8">
    <dataValidation type="decimal" allowBlank="1" showInputMessage="1" showErrorMessage="1" error="入力可能範囲　32～40" sqref="AX6" xr:uid="{E11CCEA1-DE48-470D-9578-B1C4833D02F9}">
      <formula1>32</formula1>
      <formula2>40</formula2>
    </dataValidation>
    <dataValidation type="list" allowBlank="1" showInputMessage="1" sqref="G22:G60" xr:uid="{0032BD62-4267-495A-B006-EF0F63CD3309}">
      <formula1>"A, B, C, D"</formula1>
    </dataValidation>
    <dataValidation type="list" allowBlank="1" showInputMessage="1" sqref="S22:AW22 S25:AW25 S28:AW28 S31:AW31 S34:AW34 S37:AW37 S40:AW40 S43:AW43 S46:AW46 S49:AW49 S52:AW52 S55:AW55 S58:AW58" xr:uid="{7810BE92-4200-4EA7-839A-0C5455259E05}">
      <formula1>シフト記号表</formula1>
    </dataValidation>
    <dataValidation type="list" allowBlank="1" showInputMessage="1" showErrorMessage="1" sqref="BB4:BE4" xr:uid="{E0858261-20EE-47C9-8BBE-CAD6BE784834}">
      <formula1>"予定,実績,予定・実績"</formula1>
    </dataValidation>
    <dataValidation type="list" allowBlank="1" showInputMessage="1" sqref="C22:E60" xr:uid="{74DDF243-2D9A-4844-964D-DC07CC2F93F5}">
      <formula1>職種</formula1>
    </dataValidation>
    <dataValidation type="list" allowBlank="1" showInputMessage="1" showErrorMessage="1" sqref="AC3" xr:uid="{677509A5-F27A-45BE-921F-6D52507BE357}">
      <formula1>#REF!</formula1>
    </dataValidation>
    <dataValidation type="list" allowBlank="1" showInputMessage="1" showErrorMessage="1" sqref="BB3:BE3" xr:uid="{7376A79D-AE3B-4568-A81E-3AAF57021F9E}">
      <formula1>"４週,暦月"</formula1>
    </dataValidation>
    <dataValidation type="list" errorStyle="warning" allowBlank="1" showInputMessage="1" error="リストにない場合のみ、入力してください。" sqref="H22:K60" xr:uid="{630A8CBB-C670-424C-8E3D-F4AAF6511408}">
      <formula1>INDIRECT(C22)</formula1>
    </dataValidation>
  </dataValidations>
  <printOptions horizontalCentered="1"/>
  <pageMargins left="0.15748031496062992" right="0.15748031496062992" top="0.31496062992125984" bottom="0.35433070866141736" header="0.31496062992125984" footer="0.31496062992125984"/>
  <pageSetup paperSize="9" scale="44"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B9A97ED5-FA92-41D0-9333-2CD4879543CB}">
          <x14:formula1>
            <xm:f>プルダウン・リスト!$C$5:$C$9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79968-6CCE-461F-82A8-9D1165707006}">
  <sheetPr>
    <pageSetUpPr fitToPage="1"/>
  </sheetPr>
  <dimension ref="B1:W42"/>
  <sheetViews>
    <sheetView view="pageBreakPreview" zoomScale="70" zoomScaleNormal="75" zoomScaleSheetLayoutView="70" workbookViewId="0">
      <selection activeCell="G1" sqref="G1"/>
    </sheetView>
  </sheetViews>
  <sheetFormatPr defaultColWidth="9" defaultRowHeight="19" x14ac:dyDescent="0.2"/>
  <cols>
    <col min="1" max="1" width="1.6328125" style="409" customWidth="1"/>
    <col min="2" max="2" width="5.6328125" style="408" customWidth="1"/>
    <col min="3" max="3" width="10.6328125" style="408" customWidth="1"/>
    <col min="4" max="4" width="3.36328125" style="408" bestFit="1" customWidth="1"/>
    <col min="5" max="5" width="15.6328125" style="409" customWidth="1"/>
    <col min="6" max="6" width="3.36328125" style="409" bestFit="1" customWidth="1"/>
    <col min="7" max="7" width="15.6328125" style="409" customWidth="1"/>
    <col min="8" max="8" width="3.36328125" style="409" bestFit="1" customWidth="1"/>
    <col min="9" max="9" width="15.6328125" style="408" customWidth="1"/>
    <col min="10" max="10" width="3.36328125" style="409" bestFit="1" customWidth="1"/>
    <col min="11" max="11" width="15.6328125" style="409" customWidth="1"/>
    <col min="12" max="12" width="3.36328125" style="409" customWidth="1"/>
    <col min="13" max="13" width="15.6328125" style="409" customWidth="1"/>
    <col min="14" max="14" width="3.36328125" style="409" customWidth="1"/>
    <col min="15" max="15" width="15.6328125" style="409" customWidth="1"/>
    <col min="16" max="16" width="3.36328125" style="409" customWidth="1"/>
    <col min="17" max="17" width="15.6328125" style="409" customWidth="1"/>
    <col min="18" max="18" width="3.36328125" style="409" customWidth="1"/>
    <col min="19" max="19" width="15.6328125" style="409" customWidth="1"/>
    <col min="20" max="20" width="3.36328125" style="409" customWidth="1"/>
    <col min="21" max="21" width="15.6328125" style="409" customWidth="1"/>
    <col min="22" max="22" width="3.36328125" style="409" customWidth="1"/>
    <col min="23" max="23" width="50.6328125" style="409" customWidth="1"/>
    <col min="24" max="16384" width="9" style="409"/>
  </cols>
  <sheetData>
    <row r="1" spans="2:23" x14ac:dyDescent="0.2">
      <c r="B1" s="407" t="s">
        <v>624</v>
      </c>
    </row>
    <row r="2" spans="2:23" x14ac:dyDescent="0.2">
      <c r="B2" s="410" t="s">
        <v>625</v>
      </c>
      <c r="E2" s="411"/>
      <c r="I2" s="412"/>
    </row>
    <row r="3" spans="2:23" x14ac:dyDescent="0.2">
      <c r="B3" s="412" t="s">
        <v>626</v>
      </c>
      <c r="E3" s="411" t="s">
        <v>627</v>
      </c>
      <c r="I3" s="412"/>
    </row>
    <row r="4" spans="2:23" x14ac:dyDescent="0.2">
      <c r="B4" s="410"/>
      <c r="E4" s="1117" t="s">
        <v>628</v>
      </c>
      <c r="F4" s="1117"/>
      <c r="G4" s="1117"/>
      <c r="H4" s="1117"/>
      <c r="I4" s="1117"/>
      <c r="J4" s="1117"/>
      <c r="K4" s="1117"/>
      <c r="M4" s="1117" t="s">
        <v>629</v>
      </c>
      <c r="N4" s="1117"/>
      <c r="O4" s="1117"/>
      <c r="Q4" s="1117" t="s">
        <v>630</v>
      </c>
      <c r="R4" s="1117"/>
      <c r="S4" s="1117"/>
      <c r="T4" s="1117"/>
      <c r="U4" s="1117"/>
      <c r="W4" s="1117" t="s">
        <v>631</v>
      </c>
    </row>
    <row r="5" spans="2:23" x14ac:dyDescent="0.2">
      <c r="B5" s="408" t="s">
        <v>573</v>
      </c>
      <c r="C5" s="408" t="s">
        <v>632</v>
      </c>
      <c r="E5" s="408" t="s">
        <v>633</v>
      </c>
      <c r="F5" s="408"/>
      <c r="G5" s="408" t="s">
        <v>634</v>
      </c>
      <c r="I5" s="408" t="s">
        <v>635</v>
      </c>
      <c r="K5" s="408" t="s">
        <v>628</v>
      </c>
      <c r="M5" s="408" t="s">
        <v>636</v>
      </c>
      <c r="O5" s="408" t="s">
        <v>637</v>
      </c>
      <c r="Q5" s="408" t="s">
        <v>636</v>
      </c>
      <c r="S5" s="408" t="s">
        <v>637</v>
      </c>
      <c r="U5" s="408" t="s">
        <v>628</v>
      </c>
      <c r="W5" s="1117"/>
    </row>
    <row r="6" spans="2:23" x14ac:dyDescent="0.2">
      <c r="B6" s="408">
        <v>1</v>
      </c>
      <c r="C6" s="413" t="s">
        <v>591</v>
      </c>
      <c r="D6" s="408" t="s">
        <v>638</v>
      </c>
      <c r="E6" s="414"/>
      <c r="F6" s="408" t="s">
        <v>570</v>
      </c>
      <c r="G6" s="414"/>
      <c r="H6" s="409" t="s">
        <v>639</v>
      </c>
      <c r="I6" s="414">
        <v>0</v>
      </c>
      <c r="J6" s="409" t="s">
        <v>553</v>
      </c>
      <c r="K6" s="415">
        <f t="shared" ref="K6:K8" si="0">(G6-E6-I6)*24</f>
        <v>0</v>
      </c>
      <c r="M6" s="414"/>
      <c r="N6" s="408" t="s">
        <v>570</v>
      </c>
      <c r="O6" s="414"/>
      <c r="Q6" s="416">
        <f>IF(E6&lt;M6,M6,E6)</f>
        <v>0</v>
      </c>
      <c r="R6" s="408" t="s">
        <v>570</v>
      </c>
      <c r="S6" s="416">
        <f t="shared" ref="S6:S8" si="1">IF(G6&gt;O6,O6,G6)</f>
        <v>0</v>
      </c>
      <c r="U6" s="415">
        <f t="shared" ref="U6:U8" si="2">(S6-Q6)*24</f>
        <v>0</v>
      </c>
      <c r="W6" s="417"/>
    </row>
    <row r="7" spans="2:23" x14ac:dyDescent="0.2">
      <c r="B7" s="408">
        <v>2</v>
      </c>
      <c r="C7" s="413" t="s">
        <v>640</v>
      </c>
      <c r="D7" s="408" t="s">
        <v>638</v>
      </c>
      <c r="E7" s="414"/>
      <c r="F7" s="408" t="s">
        <v>570</v>
      </c>
      <c r="G7" s="414"/>
      <c r="H7" s="409" t="s">
        <v>639</v>
      </c>
      <c r="I7" s="414">
        <v>0</v>
      </c>
      <c r="J7" s="409" t="s">
        <v>553</v>
      </c>
      <c r="K7" s="415">
        <f t="shared" si="0"/>
        <v>0</v>
      </c>
      <c r="M7" s="414"/>
      <c r="N7" s="408" t="s">
        <v>570</v>
      </c>
      <c r="O7" s="414"/>
      <c r="Q7" s="416">
        <f t="shared" ref="Q7:Q8" si="3">IF(E7&lt;M7,M7,E7)</f>
        <v>0</v>
      </c>
      <c r="R7" s="408" t="s">
        <v>570</v>
      </c>
      <c r="S7" s="416">
        <f t="shared" si="1"/>
        <v>0</v>
      </c>
      <c r="U7" s="415">
        <f t="shared" si="2"/>
        <v>0</v>
      </c>
      <c r="W7" s="417"/>
    </row>
    <row r="8" spans="2:23" x14ac:dyDescent="0.2">
      <c r="B8" s="408">
        <v>3</v>
      </c>
      <c r="C8" s="413" t="s">
        <v>641</v>
      </c>
      <c r="D8" s="408" t="s">
        <v>638</v>
      </c>
      <c r="E8" s="414"/>
      <c r="F8" s="408" t="s">
        <v>570</v>
      </c>
      <c r="G8" s="414"/>
      <c r="H8" s="409" t="s">
        <v>639</v>
      </c>
      <c r="I8" s="414">
        <v>0</v>
      </c>
      <c r="J8" s="409" t="s">
        <v>553</v>
      </c>
      <c r="K8" s="415">
        <f t="shared" si="0"/>
        <v>0</v>
      </c>
      <c r="M8" s="414"/>
      <c r="N8" s="408" t="s">
        <v>570</v>
      </c>
      <c r="O8" s="414"/>
      <c r="Q8" s="416">
        <f t="shared" si="3"/>
        <v>0</v>
      </c>
      <c r="R8" s="408" t="s">
        <v>570</v>
      </c>
      <c r="S8" s="416">
        <f t="shared" si="1"/>
        <v>0</v>
      </c>
      <c r="U8" s="415">
        <f t="shared" si="2"/>
        <v>0</v>
      </c>
      <c r="W8" s="417"/>
    </row>
    <row r="9" spans="2:23" x14ac:dyDescent="0.2">
      <c r="B9" s="408">
        <v>4</v>
      </c>
      <c r="C9" s="413" t="s">
        <v>642</v>
      </c>
      <c r="D9" s="408" t="s">
        <v>638</v>
      </c>
      <c r="E9" s="414"/>
      <c r="F9" s="408" t="s">
        <v>570</v>
      </c>
      <c r="G9" s="414"/>
      <c r="H9" s="409" t="s">
        <v>639</v>
      </c>
      <c r="I9" s="414">
        <v>0</v>
      </c>
      <c r="J9" s="409" t="s">
        <v>553</v>
      </c>
      <c r="K9" s="415">
        <f>(G9-E9-I9)*24</f>
        <v>0</v>
      </c>
      <c r="M9" s="414"/>
      <c r="N9" s="408" t="s">
        <v>570</v>
      </c>
      <c r="O9" s="414"/>
      <c r="Q9" s="416">
        <f>IF(E9&lt;M9,M9,E9)</f>
        <v>0</v>
      </c>
      <c r="R9" s="408" t="s">
        <v>570</v>
      </c>
      <c r="S9" s="416">
        <f>IF(G9&gt;O9,O9,G9)</f>
        <v>0</v>
      </c>
      <c r="U9" s="415">
        <f>(S9-Q9)*24</f>
        <v>0</v>
      </c>
      <c r="W9" s="417"/>
    </row>
    <row r="10" spans="2:23" x14ac:dyDescent="0.2">
      <c r="B10" s="408">
        <v>5</v>
      </c>
      <c r="C10" s="413" t="s">
        <v>643</v>
      </c>
      <c r="D10" s="408" t="s">
        <v>638</v>
      </c>
      <c r="E10" s="414"/>
      <c r="F10" s="408" t="s">
        <v>570</v>
      </c>
      <c r="G10" s="414"/>
      <c r="H10" s="409" t="s">
        <v>639</v>
      </c>
      <c r="I10" s="414">
        <v>0</v>
      </c>
      <c r="J10" s="409" t="s">
        <v>553</v>
      </c>
      <c r="K10" s="415">
        <f>(G10-E10-I10)*24</f>
        <v>0</v>
      </c>
      <c r="M10" s="414"/>
      <c r="N10" s="408" t="s">
        <v>570</v>
      </c>
      <c r="O10" s="414"/>
      <c r="Q10" s="416">
        <f t="shared" ref="Q10:Q25" si="4">IF(E10&lt;M10,M10,E10)</f>
        <v>0</v>
      </c>
      <c r="R10" s="408" t="s">
        <v>570</v>
      </c>
      <c r="S10" s="416">
        <f t="shared" ref="S10:S25" si="5">IF(G10&gt;O10,O10,G10)</f>
        <v>0</v>
      </c>
      <c r="U10" s="415">
        <f t="shared" ref="U10:U25" si="6">(S10-Q10)*24</f>
        <v>0</v>
      </c>
      <c r="W10" s="417"/>
    </row>
    <row r="11" spans="2:23" x14ac:dyDescent="0.2">
      <c r="B11" s="408">
        <v>6</v>
      </c>
      <c r="C11" s="413" t="s">
        <v>644</v>
      </c>
      <c r="D11" s="408" t="s">
        <v>638</v>
      </c>
      <c r="E11" s="414"/>
      <c r="F11" s="408" t="s">
        <v>570</v>
      </c>
      <c r="G11" s="414"/>
      <c r="H11" s="409" t="s">
        <v>639</v>
      </c>
      <c r="I11" s="414">
        <v>0</v>
      </c>
      <c r="J11" s="409" t="s">
        <v>553</v>
      </c>
      <c r="K11" s="415">
        <f t="shared" ref="K11:K25" si="7">(G11-E11-I11)*24</f>
        <v>0</v>
      </c>
      <c r="M11" s="414"/>
      <c r="N11" s="408" t="s">
        <v>570</v>
      </c>
      <c r="O11" s="414"/>
      <c r="Q11" s="416">
        <f t="shared" si="4"/>
        <v>0</v>
      </c>
      <c r="R11" s="408" t="s">
        <v>570</v>
      </c>
      <c r="S11" s="416">
        <f t="shared" si="5"/>
        <v>0</v>
      </c>
      <c r="U11" s="415">
        <f t="shared" si="6"/>
        <v>0</v>
      </c>
      <c r="W11" s="417"/>
    </row>
    <row r="12" spans="2:23" x14ac:dyDescent="0.2">
      <c r="B12" s="408">
        <v>7</v>
      </c>
      <c r="C12" s="413" t="s">
        <v>645</v>
      </c>
      <c r="D12" s="408" t="s">
        <v>638</v>
      </c>
      <c r="E12" s="414"/>
      <c r="F12" s="408" t="s">
        <v>570</v>
      </c>
      <c r="G12" s="414"/>
      <c r="H12" s="409" t="s">
        <v>639</v>
      </c>
      <c r="I12" s="414">
        <v>0</v>
      </c>
      <c r="J12" s="409" t="s">
        <v>553</v>
      </c>
      <c r="K12" s="415">
        <f t="shared" si="7"/>
        <v>0</v>
      </c>
      <c r="M12" s="414"/>
      <c r="N12" s="408" t="s">
        <v>570</v>
      </c>
      <c r="O12" s="414"/>
      <c r="Q12" s="416">
        <f t="shared" si="4"/>
        <v>0</v>
      </c>
      <c r="R12" s="408" t="s">
        <v>570</v>
      </c>
      <c r="S12" s="416">
        <f t="shared" si="5"/>
        <v>0</v>
      </c>
      <c r="U12" s="415">
        <f t="shared" si="6"/>
        <v>0</v>
      </c>
      <c r="W12" s="417"/>
    </row>
    <row r="13" spans="2:23" x14ac:dyDescent="0.2">
      <c r="B13" s="408">
        <v>8</v>
      </c>
      <c r="C13" s="413" t="s">
        <v>646</v>
      </c>
      <c r="D13" s="408" t="s">
        <v>638</v>
      </c>
      <c r="E13" s="414"/>
      <c r="F13" s="408" t="s">
        <v>570</v>
      </c>
      <c r="G13" s="414"/>
      <c r="H13" s="409" t="s">
        <v>639</v>
      </c>
      <c r="I13" s="414">
        <v>0</v>
      </c>
      <c r="J13" s="409" t="s">
        <v>553</v>
      </c>
      <c r="K13" s="415">
        <f t="shared" si="7"/>
        <v>0</v>
      </c>
      <c r="M13" s="414"/>
      <c r="N13" s="408" t="s">
        <v>570</v>
      </c>
      <c r="O13" s="414"/>
      <c r="Q13" s="416">
        <f t="shared" si="4"/>
        <v>0</v>
      </c>
      <c r="R13" s="408" t="s">
        <v>570</v>
      </c>
      <c r="S13" s="416">
        <f t="shared" si="5"/>
        <v>0</v>
      </c>
      <c r="U13" s="415">
        <f t="shared" si="6"/>
        <v>0</v>
      </c>
      <c r="W13" s="417"/>
    </row>
    <row r="14" spans="2:23" x14ac:dyDescent="0.2">
      <c r="B14" s="408">
        <v>9</v>
      </c>
      <c r="C14" s="413" t="s">
        <v>647</v>
      </c>
      <c r="D14" s="408" t="s">
        <v>638</v>
      </c>
      <c r="E14" s="414"/>
      <c r="F14" s="408" t="s">
        <v>570</v>
      </c>
      <c r="G14" s="414"/>
      <c r="H14" s="409" t="s">
        <v>639</v>
      </c>
      <c r="I14" s="414">
        <v>0</v>
      </c>
      <c r="J14" s="409" t="s">
        <v>553</v>
      </c>
      <c r="K14" s="415">
        <f t="shared" si="7"/>
        <v>0</v>
      </c>
      <c r="M14" s="414"/>
      <c r="N14" s="408" t="s">
        <v>570</v>
      </c>
      <c r="O14" s="414"/>
      <c r="Q14" s="416">
        <f t="shared" si="4"/>
        <v>0</v>
      </c>
      <c r="R14" s="408" t="s">
        <v>570</v>
      </c>
      <c r="S14" s="416">
        <f t="shared" si="5"/>
        <v>0</v>
      </c>
      <c r="U14" s="415">
        <f t="shared" si="6"/>
        <v>0</v>
      </c>
      <c r="W14" s="417"/>
    </row>
    <row r="15" spans="2:23" x14ac:dyDescent="0.2">
      <c r="B15" s="408">
        <v>10</v>
      </c>
      <c r="C15" s="413" t="s">
        <v>648</v>
      </c>
      <c r="D15" s="408" t="s">
        <v>638</v>
      </c>
      <c r="E15" s="414"/>
      <c r="F15" s="408" t="s">
        <v>570</v>
      </c>
      <c r="G15" s="414"/>
      <c r="H15" s="409" t="s">
        <v>639</v>
      </c>
      <c r="I15" s="414">
        <v>0</v>
      </c>
      <c r="J15" s="409" t="s">
        <v>553</v>
      </c>
      <c r="K15" s="415">
        <f t="shared" si="7"/>
        <v>0</v>
      </c>
      <c r="M15" s="414"/>
      <c r="N15" s="408" t="s">
        <v>570</v>
      </c>
      <c r="O15" s="414"/>
      <c r="Q15" s="416">
        <f t="shared" si="4"/>
        <v>0</v>
      </c>
      <c r="R15" s="408" t="s">
        <v>570</v>
      </c>
      <c r="S15" s="416">
        <f>IF(G15&gt;O15,O15,G15)</f>
        <v>0</v>
      </c>
      <c r="U15" s="415">
        <f t="shared" si="6"/>
        <v>0</v>
      </c>
      <c r="W15" s="417"/>
    </row>
    <row r="16" spans="2:23" x14ac:dyDescent="0.2">
      <c r="B16" s="408">
        <v>11</v>
      </c>
      <c r="C16" s="413" t="s">
        <v>649</v>
      </c>
      <c r="D16" s="408" t="s">
        <v>638</v>
      </c>
      <c r="E16" s="414"/>
      <c r="F16" s="408" t="s">
        <v>570</v>
      </c>
      <c r="G16" s="414"/>
      <c r="H16" s="409" t="s">
        <v>639</v>
      </c>
      <c r="I16" s="414">
        <v>0</v>
      </c>
      <c r="J16" s="409" t="s">
        <v>553</v>
      </c>
      <c r="K16" s="415">
        <f t="shared" si="7"/>
        <v>0</v>
      </c>
      <c r="M16" s="414"/>
      <c r="N16" s="408" t="s">
        <v>570</v>
      </c>
      <c r="O16" s="414"/>
      <c r="Q16" s="416">
        <f t="shared" si="4"/>
        <v>0</v>
      </c>
      <c r="R16" s="408" t="s">
        <v>570</v>
      </c>
      <c r="S16" s="416">
        <f t="shared" si="5"/>
        <v>0</v>
      </c>
      <c r="U16" s="415">
        <f t="shared" si="6"/>
        <v>0</v>
      </c>
      <c r="W16" s="417"/>
    </row>
    <row r="17" spans="2:23" x14ac:dyDescent="0.2">
      <c r="B17" s="408">
        <v>12</v>
      </c>
      <c r="C17" s="413" t="s">
        <v>650</v>
      </c>
      <c r="D17" s="408" t="s">
        <v>638</v>
      </c>
      <c r="E17" s="414"/>
      <c r="F17" s="408" t="s">
        <v>570</v>
      </c>
      <c r="G17" s="414"/>
      <c r="H17" s="409" t="s">
        <v>639</v>
      </c>
      <c r="I17" s="414">
        <v>0</v>
      </c>
      <c r="J17" s="409" t="s">
        <v>553</v>
      </c>
      <c r="K17" s="415">
        <f t="shared" si="7"/>
        <v>0</v>
      </c>
      <c r="M17" s="414"/>
      <c r="N17" s="408" t="s">
        <v>570</v>
      </c>
      <c r="O17" s="414"/>
      <c r="Q17" s="416">
        <f t="shared" si="4"/>
        <v>0</v>
      </c>
      <c r="R17" s="408" t="s">
        <v>570</v>
      </c>
      <c r="S17" s="416">
        <f t="shared" si="5"/>
        <v>0</v>
      </c>
      <c r="U17" s="415">
        <f t="shared" si="6"/>
        <v>0</v>
      </c>
      <c r="W17" s="417"/>
    </row>
    <row r="18" spans="2:23" x14ac:dyDescent="0.2">
      <c r="B18" s="408">
        <v>13</v>
      </c>
      <c r="C18" s="413" t="s">
        <v>651</v>
      </c>
      <c r="D18" s="408" t="s">
        <v>638</v>
      </c>
      <c r="E18" s="414"/>
      <c r="F18" s="408" t="s">
        <v>570</v>
      </c>
      <c r="G18" s="414"/>
      <c r="H18" s="409" t="s">
        <v>639</v>
      </c>
      <c r="I18" s="414">
        <v>0</v>
      </c>
      <c r="J18" s="409" t="s">
        <v>553</v>
      </c>
      <c r="K18" s="415">
        <f t="shared" si="7"/>
        <v>0</v>
      </c>
      <c r="M18" s="414"/>
      <c r="N18" s="408" t="s">
        <v>570</v>
      </c>
      <c r="O18" s="414"/>
      <c r="Q18" s="416">
        <f t="shared" si="4"/>
        <v>0</v>
      </c>
      <c r="R18" s="408" t="s">
        <v>570</v>
      </c>
      <c r="S18" s="416">
        <f t="shared" si="5"/>
        <v>0</v>
      </c>
      <c r="U18" s="415">
        <f t="shared" si="6"/>
        <v>0</v>
      </c>
      <c r="W18" s="417"/>
    </row>
    <row r="19" spans="2:23" x14ac:dyDescent="0.2">
      <c r="B19" s="408">
        <v>14</v>
      </c>
      <c r="C19" s="413" t="s">
        <v>652</v>
      </c>
      <c r="D19" s="408" t="s">
        <v>638</v>
      </c>
      <c r="E19" s="414"/>
      <c r="F19" s="408" t="s">
        <v>570</v>
      </c>
      <c r="G19" s="414"/>
      <c r="H19" s="409" t="s">
        <v>639</v>
      </c>
      <c r="I19" s="414">
        <v>0</v>
      </c>
      <c r="J19" s="409" t="s">
        <v>553</v>
      </c>
      <c r="K19" s="415">
        <f t="shared" si="7"/>
        <v>0</v>
      </c>
      <c r="M19" s="414"/>
      <c r="N19" s="408" t="s">
        <v>570</v>
      </c>
      <c r="O19" s="414"/>
      <c r="Q19" s="416">
        <f t="shared" si="4"/>
        <v>0</v>
      </c>
      <c r="R19" s="408" t="s">
        <v>570</v>
      </c>
      <c r="S19" s="416">
        <f t="shared" si="5"/>
        <v>0</v>
      </c>
      <c r="U19" s="415">
        <f t="shared" si="6"/>
        <v>0</v>
      </c>
      <c r="W19" s="417"/>
    </row>
    <row r="20" spans="2:23" x14ac:dyDescent="0.2">
      <c r="B20" s="408">
        <v>15</v>
      </c>
      <c r="C20" s="413" t="s">
        <v>653</v>
      </c>
      <c r="D20" s="408" t="s">
        <v>638</v>
      </c>
      <c r="E20" s="414"/>
      <c r="F20" s="408" t="s">
        <v>570</v>
      </c>
      <c r="G20" s="414"/>
      <c r="H20" s="409" t="s">
        <v>639</v>
      </c>
      <c r="I20" s="414">
        <v>0</v>
      </c>
      <c r="J20" s="409" t="s">
        <v>553</v>
      </c>
      <c r="K20" s="418">
        <f t="shared" si="7"/>
        <v>0</v>
      </c>
      <c r="M20" s="414"/>
      <c r="N20" s="408" t="s">
        <v>570</v>
      </c>
      <c r="O20" s="414"/>
      <c r="Q20" s="416">
        <f t="shared" si="4"/>
        <v>0</v>
      </c>
      <c r="R20" s="408" t="s">
        <v>570</v>
      </c>
      <c r="S20" s="416">
        <f t="shared" si="5"/>
        <v>0</v>
      </c>
      <c r="U20" s="415">
        <f t="shared" si="6"/>
        <v>0</v>
      </c>
      <c r="W20" s="417"/>
    </row>
    <row r="21" spans="2:23" x14ac:dyDescent="0.2">
      <c r="B21" s="408">
        <v>16</v>
      </c>
      <c r="C21" s="413" t="s">
        <v>654</v>
      </c>
      <c r="D21" s="408" t="s">
        <v>638</v>
      </c>
      <c r="E21" s="414"/>
      <c r="F21" s="408" t="s">
        <v>570</v>
      </c>
      <c r="G21" s="414"/>
      <c r="H21" s="409" t="s">
        <v>639</v>
      </c>
      <c r="I21" s="414">
        <v>0</v>
      </c>
      <c r="J21" s="409" t="s">
        <v>553</v>
      </c>
      <c r="K21" s="415">
        <f t="shared" si="7"/>
        <v>0</v>
      </c>
      <c r="M21" s="414"/>
      <c r="N21" s="408" t="s">
        <v>570</v>
      </c>
      <c r="O21" s="414"/>
      <c r="Q21" s="416">
        <f t="shared" si="4"/>
        <v>0</v>
      </c>
      <c r="R21" s="408" t="s">
        <v>570</v>
      </c>
      <c r="S21" s="416">
        <f t="shared" si="5"/>
        <v>0</v>
      </c>
      <c r="U21" s="415">
        <f t="shared" si="6"/>
        <v>0</v>
      </c>
      <c r="W21" s="417"/>
    </row>
    <row r="22" spans="2:23" x14ac:dyDescent="0.2">
      <c r="B22" s="408">
        <v>17</v>
      </c>
      <c r="C22" s="413" t="s">
        <v>655</v>
      </c>
      <c r="D22" s="408" t="s">
        <v>638</v>
      </c>
      <c r="E22" s="414"/>
      <c r="F22" s="408" t="s">
        <v>570</v>
      </c>
      <c r="G22" s="414"/>
      <c r="H22" s="409" t="s">
        <v>639</v>
      </c>
      <c r="I22" s="414">
        <v>0</v>
      </c>
      <c r="J22" s="409" t="s">
        <v>553</v>
      </c>
      <c r="K22" s="415">
        <f t="shared" si="7"/>
        <v>0</v>
      </c>
      <c r="M22" s="414"/>
      <c r="N22" s="408" t="s">
        <v>570</v>
      </c>
      <c r="O22" s="414"/>
      <c r="Q22" s="416">
        <f t="shared" si="4"/>
        <v>0</v>
      </c>
      <c r="R22" s="408" t="s">
        <v>570</v>
      </c>
      <c r="S22" s="416">
        <f t="shared" si="5"/>
        <v>0</v>
      </c>
      <c r="U22" s="415">
        <f t="shared" si="6"/>
        <v>0</v>
      </c>
      <c r="W22" s="417"/>
    </row>
    <row r="23" spans="2:23" x14ac:dyDescent="0.2">
      <c r="B23" s="408">
        <v>18</v>
      </c>
      <c r="C23" s="413" t="s">
        <v>656</v>
      </c>
      <c r="D23" s="408" t="s">
        <v>638</v>
      </c>
      <c r="E23" s="414"/>
      <c r="F23" s="408" t="s">
        <v>570</v>
      </c>
      <c r="G23" s="414"/>
      <c r="H23" s="409" t="s">
        <v>639</v>
      </c>
      <c r="I23" s="414">
        <v>0</v>
      </c>
      <c r="J23" s="409" t="s">
        <v>553</v>
      </c>
      <c r="K23" s="415">
        <f t="shared" si="7"/>
        <v>0</v>
      </c>
      <c r="M23" s="414"/>
      <c r="N23" s="408" t="s">
        <v>570</v>
      </c>
      <c r="O23" s="414"/>
      <c r="Q23" s="416">
        <f t="shared" si="4"/>
        <v>0</v>
      </c>
      <c r="R23" s="408" t="s">
        <v>570</v>
      </c>
      <c r="S23" s="416">
        <f t="shared" si="5"/>
        <v>0</v>
      </c>
      <c r="U23" s="415">
        <f t="shared" si="6"/>
        <v>0</v>
      </c>
      <c r="W23" s="417"/>
    </row>
    <row r="24" spans="2:23" x14ac:dyDescent="0.2">
      <c r="B24" s="408">
        <v>19</v>
      </c>
      <c r="C24" s="413" t="s">
        <v>657</v>
      </c>
      <c r="D24" s="408" t="s">
        <v>638</v>
      </c>
      <c r="E24" s="414"/>
      <c r="F24" s="408" t="s">
        <v>570</v>
      </c>
      <c r="G24" s="414"/>
      <c r="H24" s="409" t="s">
        <v>639</v>
      </c>
      <c r="I24" s="414">
        <v>0</v>
      </c>
      <c r="J24" s="409" t="s">
        <v>553</v>
      </c>
      <c r="K24" s="415">
        <f t="shared" si="7"/>
        <v>0</v>
      </c>
      <c r="M24" s="414"/>
      <c r="N24" s="408" t="s">
        <v>570</v>
      </c>
      <c r="O24" s="414"/>
      <c r="Q24" s="416">
        <f t="shared" si="4"/>
        <v>0</v>
      </c>
      <c r="R24" s="408" t="s">
        <v>570</v>
      </c>
      <c r="S24" s="416">
        <f t="shared" si="5"/>
        <v>0</v>
      </c>
      <c r="U24" s="415">
        <f t="shared" si="6"/>
        <v>0</v>
      </c>
      <c r="W24" s="417"/>
    </row>
    <row r="25" spans="2:23" x14ac:dyDescent="0.2">
      <c r="B25" s="408">
        <v>20</v>
      </c>
      <c r="C25" s="413" t="s">
        <v>658</v>
      </c>
      <c r="D25" s="408" t="s">
        <v>638</v>
      </c>
      <c r="E25" s="414"/>
      <c r="F25" s="408" t="s">
        <v>570</v>
      </c>
      <c r="G25" s="414"/>
      <c r="H25" s="409" t="s">
        <v>639</v>
      </c>
      <c r="I25" s="414">
        <v>0</v>
      </c>
      <c r="J25" s="409" t="s">
        <v>553</v>
      </c>
      <c r="K25" s="415">
        <f t="shared" si="7"/>
        <v>0</v>
      </c>
      <c r="M25" s="414"/>
      <c r="N25" s="408" t="s">
        <v>570</v>
      </c>
      <c r="O25" s="414"/>
      <c r="Q25" s="416">
        <f t="shared" si="4"/>
        <v>0</v>
      </c>
      <c r="R25" s="408" t="s">
        <v>570</v>
      </c>
      <c r="S25" s="416">
        <f t="shared" si="5"/>
        <v>0</v>
      </c>
      <c r="U25" s="415">
        <f t="shared" si="6"/>
        <v>0</v>
      </c>
      <c r="W25" s="417"/>
    </row>
    <row r="26" spans="2:23" x14ac:dyDescent="0.2">
      <c r="B26" s="408">
        <v>21</v>
      </c>
      <c r="C26" s="413" t="s">
        <v>659</v>
      </c>
      <c r="D26" s="408" t="s">
        <v>638</v>
      </c>
      <c r="E26" s="419"/>
      <c r="F26" s="408" t="s">
        <v>570</v>
      </c>
      <c r="G26" s="419"/>
      <c r="H26" s="409" t="s">
        <v>639</v>
      </c>
      <c r="I26" s="419"/>
      <c r="J26" s="409" t="s">
        <v>553</v>
      </c>
      <c r="K26" s="413">
        <v>1</v>
      </c>
      <c r="M26" s="415"/>
      <c r="N26" s="408" t="s">
        <v>570</v>
      </c>
      <c r="O26" s="415"/>
      <c r="Q26" s="415"/>
      <c r="R26" s="408" t="s">
        <v>570</v>
      </c>
      <c r="S26" s="415"/>
      <c r="U26" s="413">
        <v>1</v>
      </c>
      <c r="W26" s="417"/>
    </row>
    <row r="27" spans="2:23" x14ac:dyDescent="0.2">
      <c r="B27" s="408">
        <v>22</v>
      </c>
      <c r="C27" s="413" t="s">
        <v>660</v>
      </c>
      <c r="D27" s="408" t="s">
        <v>638</v>
      </c>
      <c r="E27" s="419"/>
      <c r="F27" s="408" t="s">
        <v>570</v>
      </c>
      <c r="G27" s="419"/>
      <c r="H27" s="409" t="s">
        <v>639</v>
      </c>
      <c r="I27" s="419"/>
      <c r="J27" s="409" t="s">
        <v>553</v>
      </c>
      <c r="K27" s="413">
        <v>2</v>
      </c>
      <c r="M27" s="415"/>
      <c r="N27" s="408" t="s">
        <v>570</v>
      </c>
      <c r="O27" s="415"/>
      <c r="Q27" s="415"/>
      <c r="R27" s="408" t="s">
        <v>570</v>
      </c>
      <c r="S27" s="415"/>
      <c r="U27" s="413">
        <v>2</v>
      </c>
      <c r="W27" s="417"/>
    </row>
    <row r="28" spans="2:23" x14ac:dyDescent="0.2">
      <c r="B28" s="408">
        <v>23</v>
      </c>
      <c r="C28" s="413" t="s">
        <v>661</v>
      </c>
      <c r="D28" s="408" t="s">
        <v>638</v>
      </c>
      <c r="E28" s="419"/>
      <c r="F28" s="408" t="s">
        <v>570</v>
      </c>
      <c r="G28" s="419"/>
      <c r="H28" s="409" t="s">
        <v>639</v>
      </c>
      <c r="I28" s="419"/>
      <c r="J28" s="409" t="s">
        <v>553</v>
      </c>
      <c r="K28" s="413">
        <v>3</v>
      </c>
      <c r="M28" s="415"/>
      <c r="N28" s="408" t="s">
        <v>570</v>
      </c>
      <c r="O28" s="415"/>
      <c r="Q28" s="415"/>
      <c r="R28" s="408" t="s">
        <v>570</v>
      </c>
      <c r="S28" s="415"/>
      <c r="U28" s="413">
        <v>3</v>
      </c>
      <c r="W28" s="417"/>
    </row>
    <row r="29" spans="2:23" x14ac:dyDescent="0.2">
      <c r="B29" s="408">
        <v>24</v>
      </c>
      <c r="C29" s="413" t="s">
        <v>605</v>
      </c>
      <c r="D29" s="408" t="s">
        <v>638</v>
      </c>
      <c r="E29" s="419"/>
      <c r="F29" s="408" t="s">
        <v>570</v>
      </c>
      <c r="G29" s="419"/>
      <c r="H29" s="409" t="s">
        <v>639</v>
      </c>
      <c r="I29" s="419"/>
      <c r="J29" s="409" t="s">
        <v>553</v>
      </c>
      <c r="K29" s="413">
        <v>4</v>
      </c>
      <c r="M29" s="415"/>
      <c r="N29" s="408" t="s">
        <v>570</v>
      </c>
      <c r="O29" s="415"/>
      <c r="Q29" s="415"/>
      <c r="R29" s="408" t="s">
        <v>570</v>
      </c>
      <c r="S29" s="415"/>
      <c r="U29" s="413">
        <v>4</v>
      </c>
      <c r="W29" s="417"/>
    </row>
    <row r="30" spans="2:23" x14ac:dyDescent="0.2">
      <c r="B30" s="408">
        <v>25</v>
      </c>
      <c r="C30" s="413" t="s">
        <v>616</v>
      </c>
      <c r="D30" s="408" t="s">
        <v>638</v>
      </c>
      <c r="E30" s="419"/>
      <c r="F30" s="408" t="s">
        <v>570</v>
      </c>
      <c r="G30" s="419"/>
      <c r="H30" s="409" t="s">
        <v>639</v>
      </c>
      <c r="I30" s="419"/>
      <c r="J30" s="409" t="s">
        <v>553</v>
      </c>
      <c r="K30" s="413">
        <v>4</v>
      </c>
      <c r="M30" s="415"/>
      <c r="N30" s="408" t="s">
        <v>570</v>
      </c>
      <c r="O30" s="415"/>
      <c r="Q30" s="415"/>
      <c r="R30" s="408" t="s">
        <v>570</v>
      </c>
      <c r="S30" s="415"/>
      <c r="U30" s="413">
        <v>3</v>
      </c>
      <c r="W30" s="417"/>
    </row>
    <row r="31" spans="2:23" x14ac:dyDescent="0.2">
      <c r="B31" s="408">
        <v>26</v>
      </c>
      <c r="C31" s="413" t="s">
        <v>662</v>
      </c>
      <c r="D31" s="408" t="s">
        <v>638</v>
      </c>
      <c r="E31" s="419"/>
      <c r="F31" s="408" t="s">
        <v>570</v>
      </c>
      <c r="G31" s="419"/>
      <c r="H31" s="409" t="s">
        <v>639</v>
      </c>
      <c r="I31" s="419"/>
      <c r="J31" s="409" t="s">
        <v>553</v>
      </c>
      <c r="K31" s="413">
        <v>5</v>
      </c>
      <c r="M31" s="415"/>
      <c r="N31" s="408" t="s">
        <v>570</v>
      </c>
      <c r="O31" s="415"/>
      <c r="Q31" s="415"/>
      <c r="R31" s="408" t="s">
        <v>570</v>
      </c>
      <c r="S31" s="415"/>
      <c r="U31" s="413">
        <v>5</v>
      </c>
      <c r="W31" s="417"/>
    </row>
    <row r="32" spans="2:23" x14ac:dyDescent="0.2">
      <c r="B32" s="408">
        <v>27</v>
      </c>
      <c r="C32" s="413" t="s">
        <v>663</v>
      </c>
      <c r="D32" s="408" t="s">
        <v>638</v>
      </c>
      <c r="E32" s="419"/>
      <c r="F32" s="408" t="s">
        <v>570</v>
      </c>
      <c r="G32" s="419"/>
      <c r="H32" s="409" t="s">
        <v>639</v>
      </c>
      <c r="I32" s="419"/>
      <c r="J32" s="409" t="s">
        <v>553</v>
      </c>
      <c r="K32" s="413">
        <v>0</v>
      </c>
      <c r="M32" s="415"/>
      <c r="N32" s="408" t="s">
        <v>570</v>
      </c>
      <c r="O32" s="415"/>
      <c r="Q32" s="415"/>
      <c r="R32" s="408" t="s">
        <v>570</v>
      </c>
      <c r="S32" s="415"/>
      <c r="U32" s="413">
        <v>0</v>
      </c>
      <c r="W32" s="417" t="s">
        <v>664</v>
      </c>
    </row>
    <row r="33" spans="2:23" x14ac:dyDescent="0.2">
      <c r="B33" s="408">
        <v>28</v>
      </c>
      <c r="C33" s="413" t="s">
        <v>665</v>
      </c>
      <c r="D33" s="408" t="s">
        <v>638</v>
      </c>
      <c r="E33" s="419"/>
      <c r="F33" s="408" t="s">
        <v>570</v>
      </c>
      <c r="G33" s="419"/>
      <c r="H33" s="409" t="s">
        <v>639</v>
      </c>
      <c r="I33" s="419"/>
      <c r="J33" s="409" t="s">
        <v>553</v>
      </c>
      <c r="K33" s="413"/>
      <c r="M33" s="415"/>
      <c r="N33" s="408" t="s">
        <v>570</v>
      </c>
      <c r="O33" s="415"/>
      <c r="Q33" s="415"/>
      <c r="R33" s="408" t="s">
        <v>570</v>
      </c>
      <c r="S33" s="415"/>
      <c r="U33" s="413"/>
      <c r="W33" s="417"/>
    </row>
    <row r="34" spans="2:23" x14ac:dyDescent="0.2">
      <c r="B34" s="408">
        <v>29</v>
      </c>
      <c r="C34" s="413" t="s">
        <v>665</v>
      </c>
      <c r="D34" s="408" t="s">
        <v>638</v>
      </c>
      <c r="E34" s="419"/>
      <c r="F34" s="408" t="s">
        <v>570</v>
      </c>
      <c r="G34" s="419"/>
      <c r="H34" s="409" t="s">
        <v>639</v>
      </c>
      <c r="I34" s="419"/>
      <c r="J34" s="409" t="s">
        <v>553</v>
      </c>
      <c r="K34" s="413"/>
      <c r="M34" s="415"/>
      <c r="N34" s="408" t="s">
        <v>570</v>
      </c>
      <c r="O34" s="415"/>
      <c r="Q34" s="415"/>
      <c r="R34" s="408" t="s">
        <v>570</v>
      </c>
      <c r="S34" s="415"/>
      <c r="U34" s="413"/>
      <c r="W34" s="417"/>
    </row>
    <row r="35" spans="2:23" x14ac:dyDescent="0.2">
      <c r="B35" s="408">
        <v>30</v>
      </c>
      <c r="C35" s="413" t="s">
        <v>665</v>
      </c>
      <c r="D35" s="408" t="s">
        <v>638</v>
      </c>
      <c r="E35" s="419"/>
      <c r="F35" s="408" t="s">
        <v>570</v>
      </c>
      <c r="G35" s="419"/>
      <c r="H35" s="409" t="s">
        <v>639</v>
      </c>
      <c r="I35" s="419"/>
      <c r="J35" s="409" t="s">
        <v>553</v>
      </c>
      <c r="K35" s="413"/>
      <c r="M35" s="415"/>
      <c r="N35" s="408" t="s">
        <v>570</v>
      </c>
      <c r="O35" s="415"/>
      <c r="Q35" s="415"/>
      <c r="R35" s="408" t="s">
        <v>570</v>
      </c>
      <c r="S35" s="415"/>
      <c r="U35" s="413"/>
      <c r="W35" s="417"/>
    </row>
    <row r="36" spans="2:23" x14ac:dyDescent="0.2">
      <c r="C36" s="420"/>
    </row>
    <row r="37" spans="2:23" x14ac:dyDescent="0.2">
      <c r="C37" s="409" t="s">
        <v>666</v>
      </c>
    </row>
    <row r="38" spans="2:23" x14ac:dyDescent="0.2">
      <c r="C38" s="409" t="s">
        <v>667</v>
      </c>
    </row>
    <row r="39" spans="2:23" x14ac:dyDescent="0.2">
      <c r="C39" s="409" t="s">
        <v>668</v>
      </c>
    </row>
    <row r="40" spans="2:23" x14ac:dyDescent="0.2">
      <c r="C40" s="409" t="s">
        <v>669</v>
      </c>
    </row>
    <row r="41" spans="2:23" x14ac:dyDescent="0.2">
      <c r="C41" s="410" t="s">
        <v>670</v>
      </c>
    </row>
    <row r="42" spans="2:23" x14ac:dyDescent="0.2">
      <c r="C42" s="410" t="s">
        <v>671</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61" fitToHeight="0" orientation="landscape" horizontalDpi="300" verticalDpi="300" r:id="rId1"/>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63E9C-BDF1-4A55-A2FD-6A5DA2759121}">
  <dimension ref="B1:BU80"/>
  <sheetViews>
    <sheetView showGridLines="0" view="pageBreakPreview" topLeftCell="A5" zoomScale="70" zoomScaleNormal="70" zoomScaleSheetLayoutView="70" workbookViewId="0">
      <selection activeCell="B6" sqref="B6"/>
    </sheetView>
  </sheetViews>
  <sheetFormatPr defaultColWidth="4.36328125" defaultRowHeight="20.25" customHeight="1" x14ac:dyDescent="0.2"/>
  <cols>
    <col min="1" max="1" width="1.6328125" style="335" customWidth="1"/>
    <col min="2" max="5" width="5.81640625" style="335" customWidth="1"/>
    <col min="6" max="6" width="16.453125" style="335" hidden="1" customWidth="1"/>
    <col min="7" max="58" width="5.6328125" style="335" customWidth="1"/>
    <col min="59" max="16384" width="4.36328125" style="335"/>
  </cols>
  <sheetData>
    <row r="1" spans="2:64" s="308" customFormat="1" ht="20.25" customHeight="1" x14ac:dyDescent="0.2">
      <c r="C1" s="309" t="s">
        <v>546</v>
      </c>
      <c r="D1" s="309"/>
      <c r="E1" s="309"/>
      <c r="F1" s="309"/>
      <c r="G1" s="309"/>
      <c r="H1" s="310" t="s">
        <v>547</v>
      </c>
      <c r="J1" s="310"/>
      <c r="L1" s="309"/>
      <c r="M1" s="309"/>
      <c r="N1" s="309"/>
      <c r="O1" s="309"/>
      <c r="P1" s="309"/>
      <c r="Q1" s="309"/>
      <c r="R1" s="309"/>
      <c r="AM1" s="311"/>
      <c r="AN1" s="312"/>
      <c r="AO1" s="312" t="s">
        <v>548</v>
      </c>
      <c r="AP1" s="909" t="s">
        <v>549</v>
      </c>
      <c r="AQ1" s="910"/>
      <c r="AR1" s="910"/>
      <c r="AS1" s="910"/>
      <c r="AT1" s="910"/>
      <c r="AU1" s="910"/>
      <c r="AV1" s="910"/>
      <c r="AW1" s="910"/>
      <c r="AX1" s="910"/>
      <c r="AY1" s="910"/>
      <c r="AZ1" s="910"/>
      <c r="BA1" s="910"/>
      <c r="BB1" s="910"/>
      <c r="BC1" s="910"/>
      <c r="BD1" s="910"/>
      <c r="BE1" s="910"/>
      <c r="BF1" s="312" t="s">
        <v>550</v>
      </c>
    </row>
    <row r="2" spans="2:64" s="308" customFormat="1" ht="20.25" customHeight="1" x14ac:dyDescent="0.2">
      <c r="C2" s="309"/>
      <c r="D2" s="309"/>
      <c r="E2" s="309"/>
      <c r="F2" s="309"/>
      <c r="G2" s="309"/>
      <c r="J2" s="310"/>
      <c r="L2" s="309"/>
      <c r="M2" s="309"/>
      <c r="N2" s="309"/>
      <c r="O2" s="309"/>
      <c r="P2" s="309"/>
      <c r="Q2" s="309"/>
      <c r="R2" s="309"/>
      <c r="Y2" s="312" t="s">
        <v>551</v>
      </c>
      <c r="Z2" s="911">
        <v>6</v>
      </c>
      <c r="AA2" s="911"/>
      <c r="AB2" s="312" t="s">
        <v>552</v>
      </c>
      <c r="AC2" s="912">
        <f>IF(Z2=0,"",YEAR(DATE(2018+Z2,1,1)))</f>
        <v>2024</v>
      </c>
      <c r="AD2" s="912"/>
      <c r="AE2" s="313" t="s">
        <v>553</v>
      </c>
      <c r="AF2" s="313" t="s">
        <v>554</v>
      </c>
      <c r="AG2" s="911">
        <v>4</v>
      </c>
      <c r="AH2" s="911"/>
      <c r="AI2" s="313" t="s">
        <v>555</v>
      </c>
      <c r="AM2" s="311"/>
      <c r="AN2" s="312"/>
      <c r="AO2" s="312" t="s">
        <v>556</v>
      </c>
      <c r="AP2" s="911" t="s">
        <v>557</v>
      </c>
      <c r="AQ2" s="911"/>
      <c r="AR2" s="911"/>
      <c r="AS2" s="911"/>
      <c r="AT2" s="911"/>
      <c r="AU2" s="911"/>
      <c r="AV2" s="911"/>
      <c r="AW2" s="911"/>
      <c r="AX2" s="911"/>
      <c r="AY2" s="911"/>
      <c r="AZ2" s="911"/>
      <c r="BA2" s="911"/>
      <c r="BB2" s="911"/>
      <c r="BC2" s="911"/>
      <c r="BD2" s="911"/>
      <c r="BE2" s="911"/>
      <c r="BF2" s="312" t="s">
        <v>550</v>
      </c>
    </row>
    <row r="3" spans="2:64" s="313" customFormat="1" ht="20.25" customHeight="1" x14ac:dyDescent="0.2">
      <c r="G3" s="310"/>
      <c r="J3" s="310"/>
      <c r="L3" s="312"/>
      <c r="M3" s="312"/>
      <c r="N3" s="312"/>
      <c r="O3" s="312"/>
      <c r="P3" s="312"/>
      <c r="Q3" s="312"/>
      <c r="R3" s="312"/>
      <c r="Z3" s="314"/>
      <c r="AA3" s="314"/>
      <c r="AB3" s="314"/>
      <c r="AC3" s="315"/>
      <c r="AD3" s="314"/>
      <c r="BA3" s="316" t="s">
        <v>558</v>
      </c>
      <c r="BB3" s="900" t="s">
        <v>559</v>
      </c>
      <c r="BC3" s="901"/>
      <c r="BD3" s="901"/>
      <c r="BE3" s="902"/>
      <c r="BF3" s="312"/>
    </row>
    <row r="4" spans="2:64" s="313" customFormat="1" ht="19" x14ac:dyDescent="0.2">
      <c r="G4" s="310"/>
      <c r="J4" s="310"/>
      <c r="L4" s="312"/>
      <c r="M4" s="312"/>
      <c r="N4" s="312"/>
      <c r="O4" s="312"/>
      <c r="P4" s="312"/>
      <c r="Q4" s="312"/>
      <c r="R4" s="312"/>
      <c r="Z4" s="317"/>
      <c r="AA4" s="317"/>
      <c r="AG4" s="308"/>
      <c r="AH4" s="308"/>
      <c r="AI4" s="308"/>
      <c r="AJ4" s="308"/>
      <c r="AK4" s="308"/>
      <c r="AL4" s="308"/>
      <c r="AM4" s="308"/>
      <c r="AN4" s="308"/>
      <c r="AO4" s="308"/>
      <c r="AP4" s="308"/>
      <c r="AQ4" s="308"/>
      <c r="AR4" s="308"/>
      <c r="AS4" s="308"/>
      <c r="AT4" s="308"/>
      <c r="AU4" s="308"/>
      <c r="AV4" s="308"/>
      <c r="AW4" s="308"/>
      <c r="AX4" s="308"/>
      <c r="AY4" s="308"/>
      <c r="AZ4" s="308"/>
      <c r="BA4" s="316" t="s">
        <v>560</v>
      </c>
      <c r="BB4" s="900" t="s">
        <v>747</v>
      </c>
      <c r="BC4" s="901"/>
      <c r="BD4" s="901"/>
      <c r="BE4" s="902"/>
      <c r="BF4" s="318"/>
    </row>
    <row r="5" spans="2:64" s="313" customFormat="1" ht="6.75" customHeight="1" x14ac:dyDescent="0.2">
      <c r="C5" s="308"/>
      <c r="D5" s="308"/>
      <c r="E5" s="308"/>
      <c r="F5" s="308"/>
      <c r="G5" s="309"/>
      <c r="H5" s="308"/>
      <c r="I5" s="308"/>
      <c r="J5" s="309"/>
      <c r="K5" s="308"/>
      <c r="L5" s="318"/>
      <c r="M5" s="318"/>
      <c r="N5" s="318"/>
      <c r="O5" s="318"/>
      <c r="P5" s="318"/>
      <c r="Q5" s="318"/>
      <c r="R5" s="318"/>
      <c r="S5" s="308"/>
      <c r="T5" s="308"/>
      <c r="U5" s="308"/>
      <c r="V5" s="308"/>
      <c r="W5" s="308"/>
      <c r="X5" s="308"/>
      <c r="Y5" s="308"/>
      <c r="Z5" s="319"/>
      <c r="AA5" s="319"/>
      <c r="AB5" s="308"/>
      <c r="AC5" s="308"/>
      <c r="AD5" s="308"/>
      <c r="AE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18"/>
      <c r="BF5" s="318"/>
    </row>
    <row r="6" spans="2:64" s="313" customFormat="1" ht="20.25" customHeight="1" x14ac:dyDescent="0.2">
      <c r="C6" s="308"/>
      <c r="D6" s="308"/>
      <c r="E6" s="308"/>
      <c r="F6" s="308"/>
      <c r="G6" s="309"/>
      <c r="H6" s="308"/>
      <c r="I6" s="308"/>
      <c r="J6" s="309"/>
      <c r="K6" s="308"/>
      <c r="L6" s="318"/>
      <c r="M6" s="318"/>
      <c r="N6" s="318"/>
      <c r="O6" s="318"/>
      <c r="P6" s="318"/>
      <c r="Q6" s="318"/>
      <c r="R6" s="318"/>
      <c r="S6" s="308"/>
      <c r="T6" s="308"/>
      <c r="U6" s="308"/>
      <c r="V6" s="308"/>
      <c r="W6" s="308"/>
      <c r="X6" s="308"/>
      <c r="Y6" s="308"/>
      <c r="Z6" s="319"/>
      <c r="AA6" s="319"/>
      <c r="AB6" s="308"/>
      <c r="AC6" s="308"/>
      <c r="AD6" s="308"/>
      <c r="AE6" s="308"/>
      <c r="AG6" s="308"/>
      <c r="AH6" s="308"/>
      <c r="AI6" s="308"/>
      <c r="AJ6" s="308"/>
      <c r="AK6" s="308"/>
      <c r="AL6" s="308" t="s">
        <v>561</v>
      </c>
      <c r="AM6" s="308"/>
      <c r="AN6" s="308"/>
      <c r="AO6" s="308"/>
      <c r="AP6" s="308"/>
      <c r="AQ6" s="308"/>
      <c r="AR6" s="308"/>
      <c r="AS6" s="308"/>
      <c r="AT6" s="320"/>
      <c r="AU6" s="320"/>
      <c r="AV6" s="321"/>
      <c r="AW6" s="308"/>
      <c r="AX6" s="903">
        <v>40</v>
      </c>
      <c r="AY6" s="904"/>
      <c r="AZ6" s="321" t="s">
        <v>562</v>
      </c>
      <c r="BA6" s="308"/>
      <c r="BB6" s="903">
        <v>160</v>
      </c>
      <c r="BC6" s="904"/>
      <c r="BD6" s="321" t="s">
        <v>563</v>
      </c>
      <c r="BE6" s="308"/>
      <c r="BF6" s="318"/>
    </row>
    <row r="7" spans="2:64" s="313" customFormat="1" ht="6.75" customHeight="1" x14ac:dyDescent="0.2">
      <c r="C7" s="308"/>
      <c r="D7" s="308"/>
      <c r="E7" s="308"/>
      <c r="F7" s="308"/>
      <c r="G7" s="309"/>
      <c r="H7" s="308"/>
      <c r="I7" s="308"/>
      <c r="J7" s="309"/>
      <c r="K7" s="308"/>
      <c r="L7" s="318"/>
      <c r="M7" s="318"/>
      <c r="N7" s="318"/>
      <c r="O7" s="318"/>
      <c r="P7" s="318"/>
      <c r="Q7" s="318"/>
      <c r="R7" s="318"/>
      <c r="S7" s="308"/>
      <c r="T7" s="308"/>
      <c r="U7" s="308"/>
      <c r="V7" s="308"/>
      <c r="W7" s="308"/>
      <c r="X7" s="308"/>
      <c r="Y7" s="308"/>
      <c r="Z7" s="319"/>
      <c r="AA7" s="319"/>
      <c r="AB7" s="308"/>
      <c r="AC7" s="308"/>
      <c r="AD7" s="308"/>
      <c r="AE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18"/>
      <c r="BF7" s="318"/>
    </row>
    <row r="8" spans="2:64" s="313" customFormat="1" ht="20.25" customHeight="1" x14ac:dyDescent="0.2">
      <c r="B8" s="322"/>
      <c r="C8" s="322"/>
      <c r="D8" s="322"/>
      <c r="E8" s="322"/>
      <c r="F8" s="322"/>
      <c r="G8" s="323"/>
      <c r="H8" s="323"/>
      <c r="I8" s="323"/>
      <c r="J8" s="322"/>
      <c r="K8" s="322"/>
      <c r="L8" s="323"/>
      <c r="M8" s="323"/>
      <c r="N8" s="323"/>
      <c r="O8" s="322"/>
      <c r="P8" s="323"/>
      <c r="Q8" s="323"/>
      <c r="R8" s="323"/>
      <c r="S8" s="324"/>
      <c r="T8" s="325"/>
      <c r="U8" s="325"/>
      <c r="V8" s="326"/>
      <c r="Z8" s="319"/>
      <c r="AA8" s="327"/>
      <c r="AB8" s="309"/>
      <c r="AC8" s="319"/>
      <c r="AD8" s="319"/>
      <c r="AE8" s="319"/>
      <c r="AF8" s="317"/>
      <c r="AG8" s="328"/>
      <c r="AH8" s="328"/>
      <c r="AI8" s="328"/>
      <c r="AJ8" s="308"/>
      <c r="AK8" s="318"/>
      <c r="AL8" s="327"/>
      <c r="AM8" s="327"/>
      <c r="AN8" s="309"/>
      <c r="AO8" s="320"/>
      <c r="AP8" s="320"/>
      <c r="AQ8" s="320"/>
      <c r="AR8" s="329"/>
      <c r="AS8" s="329"/>
      <c r="AT8" s="308"/>
      <c r="AU8" s="320"/>
      <c r="AV8" s="320"/>
      <c r="AW8" s="322"/>
      <c r="AX8" s="308"/>
      <c r="AY8" s="308" t="s">
        <v>564</v>
      </c>
      <c r="AZ8" s="308"/>
      <c r="BA8" s="308"/>
      <c r="BB8" s="905">
        <f>DAY(EOMONTH(DATE(AC2,AG2,1),0))</f>
        <v>30</v>
      </c>
      <c r="BC8" s="906"/>
      <c r="BD8" s="308" t="s">
        <v>565</v>
      </c>
      <c r="BE8" s="308"/>
      <c r="BF8" s="308"/>
      <c r="BJ8" s="312"/>
      <c r="BK8" s="312"/>
      <c r="BL8" s="312"/>
    </row>
    <row r="9" spans="2:64" s="313" customFormat="1" ht="6" customHeight="1" x14ac:dyDescent="0.2">
      <c r="B9" s="320"/>
      <c r="C9" s="320"/>
      <c r="D9" s="320"/>
      <c r="E9" s="320"/>
      <c r="F9" s="320"/>
      <c r="G9" s="322"/>
      <c r="H9" s="323"/>
      <c r="I9" s="320"/>
      <c r="J9" s="320"/>
      <c r="K9" s="320"/>
      <c r="L9" s="322"/>
      <c r="M9" s="323"/>
      <c r="N9" s="320"/>
      <c r="O9" s="320"/>
      <c r="P9" s="322"/>
      <c r="Q9" s="320"/>
      <c r="R9" s="320"/>
      <c r="S9" s="320"/>
      <c r="T9" s="320"/>
      <c r="U9" s="320"/>
      <c r="V9" s="320"/>
      <c r="Z9" s="308"/>
      <c r="AA9" s="308"/>
      <c r="AB9" s="308"/>
      <c r="AC9" s="308"/>
      <c r="AD9" s="308"/>
      <c r="AE9" s="308"/>
      <c r="AG9" s="319"/>
      <c r="AH9" s="308"/>
      <c r="AI9" s="308"/>
      <c r="AJ9" s="328"/>
      <c r="AK9" s="308"/>
      <c r="AL9" s="308"/>
      <c r="AM9" s="308"/>
      <c r="AN9" s="308"/>
      <c r="AO9" s="308"/>
      <c r="AP9" s="308"/>
      <c r="AQ9" s="319"/>
      <c r="AR9" s="319"/>
      <c r="AS9" s="319"/>
      <c r="AT9" s="308"/>
      <c r="AU9" s="308"/>
      <c r="AV9" s="308"/>
      <c r="AW9" s="308"/>
      <c r="AX9" s="308"/>
      <c r="AY9" s="308"/>
      <c r="AZ9" s="308"/>
      <c r="BA9" s="308"/>
      <c r="BB9" s="308"/>
      <c r="BC9" s="308"/>
      <c r="BD9" s="308"/>
      <c r="BE9" s="308"/>
      <c r="BF9" s="308"/>
      <c r="BJ9" s="312"/>
      <c r="BK9" s="312"/>
      <c r="BL9" s="312"/>
    </row>
    <row r="10" spans="2:64" s="313" customFormat="1" ht="19" x14ac:dyDescent="0.25">
      <c r="B10" s="322"/>
      <c r="C10" s="322"/>
      <c r="D10" s="322"/>
      <c r="E10" s="322"/>
      <c r="F10" s="322"/>
      <c r="G10" s="323"/>
      <c r="H10" s="323"/>
      <c r="I10" s="323"/>
      <c r="J10" s="322"/>
      <c r="K10" s="322"/>
      <c r="L10" s="323"/>
      <c r="M10" s="323"/>
      <c r="N10" s="323"/>
      <c r="O10" s="322"/>
      <c r="P10" s="323"/>
      <c r="Q10" s="323"/>
      <c r="R10" s="323"/>
      <c r="S10" s="324"/>
      <c r="T10" s="325"/>
      <c r="U10" s="325"/>
      <c r="V10" s="326"/>
      <c r="Z10" s="319"/>
      <c r="AA10" s="327"/>
      <c r="AB10" s="309"/>
      <c r="AC10" s="319"/>
      <c r="AD10" s="319"/>
      <c r="AE10" s="319"/>
      <c r="AG10" s="328"/>
      <c r="AH10" s="328"/>
      <c r="AI10" s="328"/>
      <c r="AJ10" s="308"/>
      <c r="AK10" s="318"/>
      <c r="AL10" s="327"/>
      <c r="AM10" s="308"/>
      <c r="AN10" s="308"/>
      <c r="AO10" s="330"/>
      <c r="AP10" s="330"/>
      <c r="AQ10" s="330"/>
      <c r="AR10" s="321"/>
      <c r="AS10" s="319"/>
      <c r="AT10" s="319"/>
      <c r="AU10" s="319"/>
      <c r="AV10" s="308"/>
      <c r="AW10" s="308"/>
      <c r="AX10" s="331"/>
      <c r="AY10" s="331"/>
      <c r="AZ10" s="318" t="s">
        <v>566</v>
      </c>
      <c r="BA10" s="308"/>
      <c r="BB10" s="903">
        <v>1</v>
      </c>
      <c r="BC10" s="907"/>
      <c r="BD10" s="904"/>
      <c r="BE10" s="332" t="s">
        <v>567</v>
      </c>
      <c r="BF10" s="308"/>
      <c r="BJ10" s="312"/>
      <c r="BK10" s="312"/>
      <c r="BL10" s="312"/>
    </row>
    <row r="11" spans="2:64" s="313" customFormat="1" ht="6" customHeight="1" x14ac:dyDescent="0.25">
      <c r="B11" s="320"/>
      <c r="C11" s="320"/>
      <c r="D11" s="320"/>
      <c r="E11" s="320"/>
      <c r="F11" s="314"/>
      <c r="G11" s="320"/>
      <c r="H11" s="320"/>
      <c r="I11" s="320"/>
      <c r="J11" s="320"/>
      <c r="K11" s="322"/>
      <c r="L11" s="323"/>
      <c r="M11" s="320"/>
      <c r="N11" s="320"/>
      <c r="O11" s="322"/>
      <c r="P11" s="320"/>
      <c r="Q11" s="320"/>
      <c r="R11" s="320"/>
      <c r="S11" s="320"/>
      <c r="T11" s="320"/>
      <c r="U11" s="320"/>
      <c r="V11" s="314"/>
      <c r="Z11" s="308"/>
      <c r="AA11" s="308"/>
      <c r="AB11" s="308"/>
      <c r="AC11" s="308"/>
      <c r="AD11" s="308"/>
      <c r="AE11" s="308"/>
      <c r="AG11" s="319"/>
      <c r="AH11" s="328"/>
      <c r="AI11" s="308"/>
      <c r="AJ11" s="328"/>
      <c r="AK11" s="308"/>
      <c r="AL11" s="308"/>
      <c r="AM11" s="308"/>
      <c r="AN11" s="308"/>
      <c r="AO11" s="320"/>
      <c r="AP11" s="320"/>
      <c r="AQ11" s="322"/>
      <c r="AR11" s="333"/>
      <c r="AS11" s="319"/>
      <c r="AT11" s="319"/>
      <c r="AU11" s="319"/>
      <c r="AV11" s="308"/>
      <c r="AW11" s="308"/>
      <c r="AX11" s="331"/>
      <c r="AY11" s="331"/>
      <c r="AZ11" s="308"/>
      <c r="BA11" s="308"/>
      <c r="BB11" s="319"/>
      <c r="BC11" s="319"/>
      <c r="BD11" s="319"/>
      <c r="BE11" s="332"/>
      <c r="BF11" s="308"/>
      <c r="BJ11" s="312"/>
      <c r="BK11" s="312"/>
      <c r="BL11" s="312"/>
    </row>
    <row r="12" spans="2:64" s="313" customFormat="1" ht="20.25" customHeight="1" x14ac:dyDescent="0.25">
      <c r="B12" s="334"/>
      <c r="C12" s="334"/>
      <c r="D12" s="334"/>
      <c r="E12" s="334"/>
      <c r="F12" s="334"/>
      <c r="G12" s="334"/>
      <c r="H12" s="334"/>
      <c r="I12" s="334"/>
      <c r="J12" s="334"/>
      <c r="K12" s="334"/>
      <c r="L12" s="334"/>
      <c r="M12" s="334"/>
      <c r="N12" s="334"/>
      <c r="O12" s="334"/>
      <c r="P12" s="334"/>
      <c r="Q12" s="334"/>
      <c r="R12" s="334"/>
      <c r="S12" s="334"/>
      <c r="T12" s="334"/>
      <c r="U12" s="334"/>
      <c r="V12" s="334"/>
      <c r="Z12" s="322"/>
      <c r="AA12" s="335"/>
      <c r="AB12" s="335"/>
      <c r="AC12" s="322"/>
      <c r="AD12" s="319"/>
      <c r="AE12" s="319"/>
      <c r="AF12" s="317"/>
      <c r="AG12" s="309"/>
      <c r="AH12" s="328"/>
      <c r="AI12" s="308"/>
      <c r="AJ12" s="328"/>
      <c r="AK12" s="308"/>
      <c r="AL12" s="308"/>
      <c r="AM12" s="308"/>
      <c r="AN12" s="308"/>
      <c r="AO12" s="908"/>
      <c r="AP12" s="908"/>
      <c r="AQ12" s="908"/>
      <c r="AR12" s="321"/>
      <c r="AS12" s="319"/>
      <c r="AT12" s="319"/>
      <c r="AU12" s="319"/>
      <c r="AV12" s="308"/>
      <c r="AW12" s="308"/>
      <c r="AX12" s="331"/>
      <c r="AY12" s="331"/>
      <c r="AZ12" s="308"/>
      <c r="BA12" s="308"/>
      <c r="BB12" s="903">
        <v>1</v>
      </c>
      <c r="BC12" s="907"/>
      <c r="BD12" s="904"/>
      <c r="BE12" s="336" t="s">
        <v>568</v>
      </c>
      <c r="BF12" s="308"/>
      <c r="BJ12" s="312"/>
      <c r="BK12" s="312"/>
      <c r="BL12" s="312"/>
    </row>
    <row r="13" spans="2:64" s="313" customFormat="1" ht="6.75" customHeight="1" x14ac:dyDescent="0.25">
      <c r="B13" s="334"/>
      <c r="C13" s="334"/>
      <c r="D13" s="334"/>
      <c r="E13" s="334"/>
      <c r="F13" s="334"/>
      <c r="G13" s="334"/>
      <c r="H13" s="334"/>
      <c r="I13" s="334"/>
      <c r="J13" s="334"/>
      <c r="K13" s="334"/>
      <c r="L13" s="334"/>
      <c r="M13" s="334"/>
      <c r="N13" s="334"/>
      <c r="O13" s="334"/>
      <c r="P13" s="334"/>
      <c r="Q13" s="334"/>
      <c r="R13" s="334"/>
      <c r="S13" s="334"/>
      <c r="T13" s="334"/>
      <c r="U13" s="334"/>
      <c r="V13" s="334"/>
      <c r="Z13" s="323"/>
      <c r="AA13" s="337"/>
      <c r="AB13" s="337"/>
      <c r="AC13" s="323"/>
      <c r="AD13" s="328"/>
      <c r="AE13" s="328"/>
      <c r="AG13" s="308"/>
      <c r="AH13" s="308"/>
      <c r="AI13" s="308"/>
      <c r="AJ13" s="308"/>
      <c r="AK13" s="308"/>
      <c r="AL13" s="308"/>
      <c r="AM13" s="308"/>
      <c r="AN13" s="308"/>
      <c r="AO13" s="320"/>
      <c r="AP13" s="320"/>
      <c r="AQ13" s="320"/>
      <c r="AR13" s="308"/>
      <c r="AS13" s="319"/>
      <c r="AT13" s="319"/>
      <c r="AU13" s="319"/>
      <c r="AV13" s="308"/>
      <c r="AW13" s="308"/>
      <c r="AX13" s="331"/>
      <c r="AY13" s="331"/>
      <c r="AZ13" s="308"/>
      <c r="BA13" s="308"/>
      <c r="BB13" s="319"/>
      <c r="BC13" s="319"/>
      <c r="BD13" s="319"/>
      <c r="BE13" s="332"/>
      <c r="BF13" s="308"/>
      <c r="BJ13" s="312"/>
      <c r="BK13" s="312"/>
      <c r="BL13" s="312"/>
    </row>
    <row r="14" spans="2:64" s="313" customFormat="1" ht="19" x14ac:dyDescent="0.2">
      <c r="B14" s="334"/>
      <c r="C14" s="334"/>
      <c r="D14" s="334"/>
      <c r="E14" s="334"/>
      <c r="F14" s="334"/>
      <c r="G14" s="334"/>
      <c r="H14" s="334"/>
      <c r="I14" s="334"/>
      <c r="J14" s="334"/>
      <c r="K14" s="334"/>
      <c r="L14" s="334"/>
      <c r="M14" s="334"/>
      <c r="N14" s="334"/>
      <c r="O14" s="334"/>
      <c r="P14" s="334"/>
      <c r="Q14" s="334"/>
      <c r="R14" s="334"/>
      <c r="S14" s="334"/>
      <c r="T14" s="334"/>
      <c r="U14" s="334"/>
      <c r="V14" s="334"/>
      <c r="Z14" s="322"/>
      <c r="AA14" s="335"/>
      <c r="AB14" s="335"/>
      <c r="AC14" s="322"/>
      <c r="AD14" s="319"/>
      <c r="AE14" s="319"/>
      <c r="AG14" s="308"/>
      <c r="AH14" s="308"/>
      <c r="AI14" s="308"/>
      <c r="AJ14" s="308"/>
      <c r="AK14" s="308"/>
      <c r="AL14" s="308"/>
      <c r="AM14" s="308"/>
      <c r="AN14" s="308"/>
      <c r="AO14" s="320"/>
      <c r="AP14" s="320"/>
      <c r="AQ14" s="320"/>
      <c r="AR14" s="308"/>
      <c r="AS14" s="319"/>
      <c r="AT14" s="318" t="s">
        <v>569</v>
      </c>
      <c r="AU14" s="913">
        <v>0.39583333333333331</v>
      </c>
      <c r="AV14" s="914"/>
      <c r="AW14" s="915"/>
      <c r="AX14" s="319" t="s">
        <v>570</v>
      </c>
      <c r="AY14" s="913">
        <v>0.6875</v>
      </c>
      <c r="AZ14" s="914"/>
      <c r="BA14" s="915"/>
      <c r="BB14" s="318" t="s">
        <v>571</v>
      </c>
      <c r="BC14" s="916">
        <f>(AY14-AU14)*24</f>
        <v>7</v>
      </c>
      <c r="BD14" s="917"/>
      <c r="BE14" s="309" t="s">
        <v>572</v>
      </c>
      <c r="BF14" s="319"/>
      <c r="BJ14" s="312"/>
      <c r="BK14" s="312"/>
      <c r="BL14" s="312"/>
    </row>
    <row r="15" spans="2:64" s="313" customFormat="1" ht="6.75" customHeight="1" x14ac:dyDescent="0.2">
      <c r="C15" s="329"/>
      <c r="D15" s="329"/>
      <c r="E15" s="329"/>
      <c r="F15" s="329"/>
      <c r="G15" s="308"/>
      <c r="H15" s="308"/>
      <c r="I15" s="318"/>
      <c r="J15" s="319"/>
      <c r="K15" s="328"/>
      <c r="L15" s="308"/>
      <c r="M15" s="308"/>
      <c r="N15" s="319"/>
      <c r="O15" s="308"/>
      <c r="P15" s="308"/>
      <c r="Q15" s="328"/>
      <c r="R15" s="308"/>
      <c r="S15" s="308"/>
      <c r="T15" s="308"/>
      <c r="U15" s="308"/>
      <c r="V15" s="308"/>
      <c r="W15" s="318"/>
      <c r="X15" s="319"/>
      <c r="Y15" s="319"/>
      <c r="Z15" s="309"/>
      <c r="AA15" s="319"/>
      <c r="AB15" s="318"/>
      <c r="AC15" s="319"/>
      <c r="AD15" s="328"/>
      <c r="AE15" s="308"/>
      <c r="AG15" s="317"/>
      <c r="AH15" s="338"/>
      <c r="AJ15" s="338"/>
      <c r="AQ15" s="317"/>
      <c r="AR15" s="317"/>
      <c r="AS15" s="317"/>
      <c r="AT15" s="317"/>
      <c r="AU15" s="317"/>
      <c r="AX15" s="339"/>
      <c r="AY15" s="339"/>
      <c r="BB15" s="317"/>
      <c r="BC15" s="317"/>
      <c r="BD15" s="317"/>
      <c r="BE15" s="340"/>
      <c r="BJ15" s="312"/>
      <c r="BK15" s="312"/>
      <c r="BL15" s="312"/>
    </row>
    <row r="16" spans="2:64" ht="8.4" customHeight="1" thickBot="1" x14ac:dyDescent="0.25">
      <c r="C16" s="337"/>
      <c r="D16" s="337"/>
      <c r="E16" s="337"/>
      <c r="F16" s="337"/>
      <c r="G16" s="337"/>
      <c r="X16" s="337"/>
      <c r="AN16" s="337"/>
      <c r="BE16" s="341"/>
      <c r="BF16" s="341"/>
      <c r="BG16" s="341"/>
    </row>
    <row r="17" spans="2:58" ht="20.25" customHeight="1" x14ac:dyDescent="0.2">
      <c r="B17" s="918" t="s">
        <v>573</v>
      </c>
      <c r="C17" s="921" t="s">
        <v>574</v>
      </c>
      <c r="D17" s="922"/>
      <c r="E17" s="923"/>
      <c r="F17" s="342"/>
      <c r="G17" s="930" t="s">
        <v>575</v>
      </c>
      <c r="H17" s="933" t="s">
        <v>576</v>
      </c>
      <c r="I17" s="922"/>
      <c r="J17" s="922"/>
      <c r="K17" s="923"/>
      <c r="L17" s="933" t="s">
        <v>577</v>
      </c>
      <c r="M17" s="922"/>
      <c r="N17" s="922"/>
      <c r="O17" s="936"/>
      <c r="P17" s="939"/>
      <c r="Q17" s="940"/>
      <c r="R17" s="941"/>
      <c r="S17" s="948" t="s">
        <v>578</v>
      </c>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50"/>
      <c r="AX17" s="979" t="str">
        <f>IF(BB3="４週","(11) 1～4週目の勤務時間数合計","(11) 1か月の勤務時間数   合計")</f>
        <v>(11) 1～4週目の勤務時間数合計</v>
      </c>
      <c r="AY17" s="980"/>
      <c r="AZ17" s="985" t="s">
        <v>579</v>
      </c>
      <c r="BA17" s="986"/>
      <c r="BB17" s="991" t="s">
        <v>580</v>
      </c>
      <c r="BC17" s="992"/>
      <c r="BD17" s="992"/>
      <c r="BE17" s="992"/>
      <c r="BF17" s="993"/>
    </row>
    <row r="18" spans="2:58" ht="20.25" customHeight="1" x14ac:dyDescent="0.2">
      <c r="B18" s="919"/>
      <c r="C18" s="924"/>
      <c r="D18" s="925"/>
      <c r="E18" s="926"/>
      <c r="F18" s="343"/>
      <c r="G18" s="931"/>
      <c r="H18" s="934"/>
      <c r="I18" s="925"/>
      <c r="J18" s="925"/>
      <c r="K18" s="926"/>
      <c r="L18" s="934"/>
      <c r="M18" s="925"/>
      <c r="N18" s="925"/>
      <c r="O18" s="937"/>
      <c r="P18" s="942"/>
      <c r="Q18" s="943"/>
      <c r="R18" s="944"/>
      <c r="S18" s="1000" t="s">
        <v>581</v>
      </c>
      <c r="T18" s="1001"/>
      <c r="U18" s="1001"/>
      <c r="V18" s="1001"/>
      <c r="W18" s="1001"/>
      <c r="X18" s="1001"/>
      <c r="Y18" s="1002"/>
      <c r="Z18" s="1000" t="s">
        <v>582</v>
      </c>
      <c r="AA18" s="1001"/>
      <c r="AB18" s="1001"/>
      <c r="AC18" s="1001"/>
      <c r="AD18" s="1001"/>
      <c r="AE18" s="1001"/>
      <c r="AF18" s="1002"/>
      <c r="AG18" s="1000" t="s">
        <v>583</v>
      </c>
      <c r="AH18" s="1001"/>
      <c r="AI18" s="1001"/>
      <c r="AJ18" s="1001"/>
      <c r="AK18" s="1001"/>
      <c r="AL18" s="1001"/>
      <c r="AM18" s="1002"/>
      <c r="AN18" s="1000" t="s">
        <v>584</v>
      </c>
      <c r="AO18" s="1001"/>
      <c r="AP18" s="1001"/>
      <c r="AQ18" s="1001"/>
      <c r="AR18" s="1001"/>
      <c r="AS18" s="1001"/>
      <c r="AT18" s="1002"/>
      <c r="AU18" s="1003" t="s">
        <v>585</v>
      </c>
      <c r="AV18" s="1004"/>
      <c r="AW18" s="1005"/>
      <c r="AX18" s="981"/>
      <c r="AY18" s="982"/>
      <c r="AZ18" s="987"/>
      <c r="BA18" s="988"/>
      <c r="BB18" s="994"/>
      <c r="BC18" s="995"/>
      <c r="BD18" s="995"/>
      <c r="BE18" s="995"/>
      <c r="BF18" s="996"/>
    </row>
    <row r="19" spans="2:58" ht="20.25" customHeight="1" x14ac:dyDescent="0.2">
      <c r="B19" s="919"/>
      <c r="C19" s="924"/>
      <c r="D19" s="925"/>
      <c r="E19" s="926"/>
      <c r="F19" s="343"/>
      <c r="G19" s="931"/>
      <c r="H19" s="934"/>
      <c r="I19" s="925"/>
      <c r="J19" s="925"/>
      <c r="K19" s="926"/>
      <c r="L19" s="934"/>
      <c r="M19" s="925"/>
      <c r="N19" s="925"/>
      <c r="O19" s="937"/>
      <c r="P19" s="942"/>
      <c r="Q19" s="943"/>
      <c r="R19" s="944"/>
      <c r="S19" s="344">
        <v>1</v>
      </c>
      <c r="T19" s="345">
        <v>2</v>
      </c>
      <c r="U19" s="345">
        <v>3</v>
      </c>
      <c r="V19" s="345">
        <v>4</v>
      </c>
      <c r="W19" s="345">
        <v>5</v>
      </c>
      <c r="X19" s="345">
        <v>6</v>
      </c>
      <c r="Y19" s="346">
        <v>7</v>
      </c>
      <c r="Z19" s="344">
        <v>8</v>
      </c>
      <c r="AA19" s="345">
        <v>9</v>
      </c>
      <c r="AB19" s="345">
        <v>10</v>
      </c>
      <c r="AC19" s="345">
        <v>11</v>
      </c>
      <c r="AD19" s="345">
        <v>12</v>
      </c>
      <c r="AE19" s="345">
        <v>13</v>
      </c>
      <c r="AF19" s="346">
        <v>14</v>
      </c>
      <c r="AG19" s="347">
        <v>15</v>
      </c>
      <c r="AH19" s="345">
        <v>16</v>
      </c>
      <c r="AI19" s="345">
        <v>17</v>
      </c>
      <c r="AJ19" s="345">
        <v>18</v>
      </c>
      <c r="AK19" s="345">
        <v>19</v>
      </c>
      <c r="AL19" s="345">
        <v>20</v>
      </c>
      <c r="AM19" s="346">
        <v>21</v>
      </c>
      <c r="AN19" s="344">
        <v>22</v>
      </c>
      <c r="AO19" s="345">
        <v>23</v>
      </c>
      <c r="AP19" s="345">
        <v>24</v>
      </c>
      <c r="AQ19" s="345">
        <v>25</v>
      </c>
      <c r="AR19" s="345">
        <v>26</v>
      </c>
      <c r="AS19" s="345">
        <v>27</v>
      </c>
      <c r="AT19" s="346">
        <v>28</v>
      </c>
      <c r="AU19" s="344" t="str">
        <f>IF($BB$3="暦月",IF(DAY(DATE($AC$2,$AG$2,29))=29,29,""),"")</f>
        <v/>
      </c>
      <c r="AV19" s="345" t="str">
        <f>IF($BB$3="暦月",IF(DAY(DATE($AC$2,$AG$2,30))=30,30,""),"")</f>
        <v/>
      </c>
      <c r="AW19" s="346" t="str">
        <f>IF($BB$3="暦月",IF(DAY(DATE($AC$2,$AG$2,31))=31,31,""),"")</f>
        <v/>
      </c>
      <c r="AX19" s="981"/>
      <c r="AY19" s="982"/>
      <c r="AZ19" s="987"/>
      <c r="BA19" s="988"/>
      <c r="BB19" s="994"/>
      <c r="BC19" s="995"/>
      <c r="BD19" s="995"/>
      <c r="BE19" s="995"/>
      <c r="BF19" s="996"/>
    </row>
    <row r="20" spans="2:58" ht="20.25" hidden="1" customHeight="1" x14ac:dyDescent="0.2">
      <c r="B20" s="919"/>
      <c r="C20" s="924"/>
      <c r="D20" s="925"/>
      <c r="E20" s="926"/>
      <c r="F20" s="343"/>
      <c r="G20" s="931"/>
      <c r="H20" s="934"/>
      <c r="I20" s="925"/>
      <c r="J20" s="925"/>
      <c r="K20" s="926"/>
      <c r="L20" s="934"/>
      <c r="M20" s="925"/>
      <c r="N20" s="925"/>
      <c r="O20" s="937"/>
      <c r="P20" s="942"/>
      <c r="Q20" s="943"/>
      <c r="R20" s="944"/>
      <c r="S20" s="344">
        <f>WEEKDAY(DATE($AC$2,$AG$2,1))</f>
        <v>2</v>
      </c>
      <c r="T20" s="345">
        <f>WEEKDAY(DATE($AC$2,$AG$2,2))</f>
        <v>3</v>
      </c>
      <c r="U20" s="345">
        <f>WEEKDAY(DATE($AC$2,$AG$2,3))</f>
        <v>4</v>
      </c>
      <c r="V20" s="345">
        <f>WEEKDAY(DATE($AC$2,$AG$2,4))</f>
        <v>5</v>
      </c>
      <c r="W20" s="345">
        <f>WEEKDAY(DATE($AC$2,$AG$2,5))</f>
        <v>6</v>
      </c>
      <c r="X20" s="345">
        <f>WEEKDAY(DATE($AC$2,$AG$2,6))</f>
        <v>7</v>
      </c>
      <c r="Y20" s="346">
        <f>WEEKDAY(DATE($AC$2,$AG$2,7))</f>
        <v>1</v>
      </c>
      <c r="Z20" s="344">
        <f>WEEKDAY(DATE($AC$2,$AG$2,8))</f>
        <v>2</v>
      </c>
      <c r="AA20" s="345">
        <f>WEEKDAY(DATE($AC$2,$AG$2,9))</f>
        <v>3</v>
      </c>
      <c r="AB20" s="345">
        <f>WEEKDAY(DATE($AC$2,$AG$2,10))</f>
        <v>4</v>
      </c>
      <c r="AC20" s="345">
        <f>WEEKDAY(DATE($AC$2,$AG$2,11))</f>
        <v>5</v>
      </c>
      <c r="AD20" s="345">
        <f>WEEKDAY(DATE($AC$2,$AG$2,12))</f>
        <v>6</v>
      </c>
      <c r="AE20" s="345">
        <f>WEEKDAY(DATE($AC$2,$AG$2,13))</f>
        <v>7</v>
      </c>
      <c r="AF20" s="346">
        <f>WEEKDAY(DATE($AC$2,$AG$2,14))</f>
        <v>1</v>
      </c>
      <c r="AG20" s="344">
        <f>WEEKDAY(DATE($AC$2,$AG$2,15))</f>
        <v>2</v>
      </c>
      <c r="AH20" s="345">
        <f>WEEKDAY(DATE($AC$2,$AG$2,16))</f>
        <v>3</v>
      </c>
      <c r="AI20" s="345">
        <f>WEEKDAY(DATE($AC$2,$AG$2,17))</f>
        <v>4</v>
      </c>
      <c r="AJ20" s="345">
        <f>WEEKDAY(DATE($AC$2,$AG$2,18))</f>
        <v>5</v>
      </c>
      <c r="AK20" s="345">
        <f>WEEKDAY(DATE($AC$2,$AG$2,19))</f>
        <v>6</v>
      </c>
      <c r="AL20" s="345">
        <f>WEEKDAY(DATE($AC$2,$AG$2,20))</f>
        <v>7</v>
      </c>
      <c r="AM20" s="346">
        <f>WEEKDAY(DATE($AC$2,$AG$2,21))</f>
        <v>1</v>
      </c>
      <c r="AN20" s="344">
        <f>WEEKDAY(DATE($AC$2,$AG$2,22))</f>
        <v>2</v>
      </c>
      <c r="AO20" s="345">
        <f>WEEKDAY(DATE($AC$2,$AG$2,23))</f>
        <v>3</v>
      </c>
      <c r="AP20" s="345">
        <f>WEEKDAY(DATE($AC$2,$AG$2,24))</f>
        <v>4</v>
      </c>
      <c r="AQ20" s="345">
        <f>WEEKDAY(DATE($AC$2,$AG$2,25))</f>
        <v>5</v>
      </c>
      <c r="AR20" s="345">
        <f>WEEKDAY(DATE($AC$2,$AG$2,26))</f>
        <v>6</v>
      </c>
      <c r="AS20" s="345">
        <f>WEEKDAY(DATE($AC$2,$AG$2,27))</f>
        <v>7</v>
      </c>
      <c r="AT20" s="346">
        <f>WEEKDAY(DATE($AC$2,$AG$2,28))</f>
        <v>1</v>
      </c>
      <c r="AU20" s="344">
        <f>IF(AU19=29,WEEKDAY(DATE($AC$2,$AG$2,29)),0)</f>
        <v>0</v>
      </c>
      <c r="AV20" s="345">
        <f>IF(AV19=30,WEEKDAY(DATE($AC$2,$AG$2,30)),0)</f>
        <v>0</v>
      </c>
      <c r="AW20" s="346">
        <f>IF(AW19=31,WEEKDAY(DATE($AC$2,$AG$2,31)),0)</f>
        <v>0</v>
      </c>
      <c r="AX20" s="981"/>
      <c r="AY20" s="982"/>
      <c r="AZ20" s="987"/>
      <c r="BA20" s="988"/>
      <c r="BB20" s="994"/>
      <c r="BC20" s="995"/>
      <c r="BD20" s="995"/>
      <c r="BE20" s="995"/>
      <c r="BF20" s="996"/>
    </row>
    <row r="21" spans="2:58" ht="22.5" customHeight="1" thickBot="1" x14ac:dyDescent="0.25">
      <c r="B21" s="920"/>
      <c r="C21" s="927"/>
      <c r="D21" s="928"/>
      <c r="E21" s="929"/>
      <c r="F21" s="348"/>
      <c r="G21" s="932"/>
      <c r="H21" s="935"/>
      <c r="I21" s="928"/>
      <c r="J21" s="928"/>
      <c r="K21" s="929"/>
      <c r="L21" s="935"/>
      <c r="M21" s="928"/>
      <c r="N21" s="928"/>
      <c r="O21" s="938"/>
      <c r="P21" s="945"/>
      <c r="Q21" s="946"/>
      <c r="R21" s="947"/>
      <c r="S21" s="349" t="str">
        <f>IF(S20=1,"日",IF(S20=2,"月",IF(S20=3,"火",IF(S20=4,"水",IF(S20=5,"木",IF(S20=6,"金","土"))))))</f>
        <v>月</v>
      </c>
      <c r="T21" s="350" t="str">
        <f t="shared" ref="T21:AT21" si="0">IF(T20=1,"日",IF(T20=2,"月",IF(T20=3,"火",IF(T20=4,"水",IF(T20=5,"木",IF(T20=6,"金","土"))))))</f>
        <v>火</v>
      </c>
      <c r="U21" s="350" t="str">
        <f t="shared" si="0"/>
        <v>水</v>
      </c>
      <c r="V21" s="350" t="str">
        <f t="shared" si="0"/>
        <v>木</v>
      </c>
      <c r="W21" s="350" t="str">
        <f t="shared" si="0"/>
        <v>金</v>
      </c>
      <c r="X21" s="350" t="str">
        <f t="shared" si="0"/>
        <v>土</v>
      </c>
      <c r="Y21" s="351" t="str">
        <f t="shared" si="0"/>
        <v>日</v>
      </c>
      <c r="Z21" s="349" t="str">
        <f>IF(Z20=1,"日",IF(Z20=2,"月",IF(Z20=3,"火",IF(Z20=4,"水",IF(Z20=5,"木",IF(Z20=6,"金","土"))))))</f>
        <v>月</v>
      </c>
      <c r="AA21" s="350" t="str">
        <f t="shared" si="0"/>
        <v>火</v>
      </c>
      <c r="AB21" s="350" t="str">
        <f t="shared" si="0"/>
        <v>水</v>
      </c>
      <c r="AC21" s="350" t="str">
        <f t="shared" si="0"/>
        <v>木</v>
      </c>
      <c r="AD21" s="350" t="str">
        <f t="shared" si="0"/>
        <v>金</v>
      </c>
      <c r="AE21" s="350" t="str">
        <f t="shared" si="0"/>
        <v>土</v>
      </c>
      <c r="AF21" s="351" t="str">
        <f t="shared" si="0"/>
        <v>日</v>
      </c>
      <c r="AG21" s="349" t="str">
        <f>IF(AG20=1,"日",IF(AG20=2,"月",IF(AG20=3,"火",IF(AG20=4,"水",IF(AG20=5,"木",IF(AG20=6,"金","土"))))))</f>
        <v>月</v>
      </c>
      <c r="AH21" s="350" t="str">
        <f t="shared" si="0"/>
        <v>火</v>
      </c>
      <c r="AI21" s="350" t="str">
        <f t="shared" si="0"/>
        <v>水</v>
      </c>
      <c r="AJ21" s="350" t="str">
        <f t="shared" si="0"/>
        <v>木</v>
      </c>
      <c r="AK21" s="350" t="str">
        <f t="shared" si="0"/>
        <v>金</v>
      </c>
      <c r="AL21" s="350" t="str">
        <f t="shared" si="0"/>
        <v>土</v>
      </c>
      <c r="AM21" s="351" t="str">
        <f t="shared" si="0"/>
        <v>日</v>
      </c>
      <c r="AN21" s="349" t="str">
        <f>IF(AN20=1,"日",IF(AN20=2,"月",IF(AN20=3,"火",IF(AN20=4,"水",IF(AN20=5,"木",IF(AN20=6,"金","土"))))))</f>
        <v>月</v>
      </c>
      <c r="AO21" s="350" t="str">
        <f t="shared" si="0"/>
        <v>火</v>
      </c>
      <c r="AP21" s="350" t="str">
        <f t="shared" si="0"/>
        <v>水</v>
      </c>
      <c r="AQ21" s="350" t="str">
        <f t="shared" si="0"/>
        <v>木</v>
      </c>
      <c r="AR21" s="350" t="str">
        <f t="shared" si="0"/>
        <v>金</v>
      </c>
      <c r="AS21" s="350" t="str">
        <f t="shared" si="0"/>
        <v>土</v>
      </c>
      <c r="AT21" s="351" t="str">
        <f t="shared" si="0"/>
        <v>日</v>
      </c>
      <c r="AU21" s="350" t="str">
        <f>IF(AU20=1,"日",IF(AU20=2,"月",IF(AU20=3,"火",IF(AU20=4,"水",IF(AU20=5,"木",IF(AU20=6,"金",IF(AU20=0,"","土")))))))</f>
        <v/>
      </c>
      <c r="AV21" s="350" t="str">
        <f>IF(AV20=1,"日",IF(AV20=2,"月",IF(AV20=3,"火",IF(AV20=4,"水",IF(AV20=5,"木",IF(AV20=6,"金",IF(AV20=0,"","土")))))))</f>
        <v/>
      </c>
      <c r="AW21" s="350" t="str">
        <f>IF(AW20=1,"日",IF(AW20=2,"月",IF(AW20=3,"火",IF(AW20=4,"水",IF(AW20=5,"木",IF(AW20=6,"金",IF(AW20=0,"","土")))))))</f>
        <v/>
      </c>
      <c r="AX21" s="983"/>
      <c r="AY21" s="984"/>
      <c r="AZ21" s="989"/>
      <c r="BA21" s="990"/>
      <c r="BB21" s="997"/>
      <c r="BC21" s="998"/>
      <c r="BD21" s="998"/>
      <c r="BE21" s="998"/>
      <c r="BF21" s="999"/>
    </row>
    <row r="22" spans="2:58" ht="20.25" customHeight="1" x14ac:dyDescent="0.2">
      <c r="B22" s="1118">
        <v>1</v>
      </c>
      <c r="C22" s="953" t="s">
        <v>586</v>
      </c>
      <c r="D22" s="954"/>
      <c r="E22" s="955"/>
      <c r="F22" s="352"/>
      <c r="G22" s="962" t="s">
        <v>587</v>
      </c>
      <c r="H22" s="964" t="s">
        <v>588</v>
      </c>
      <c r="I22" s="965"/>
      <c r="J22" s="965"/>
      <c r="K22" s="966"/>
      <c r="L22" s="970" t="s">
        <v>589</v>
      </c>
      <c r="M22" s="971"/>
      <c r="N22" s="971"/>
      <c r="O22" s="972"/>
      <c r="P22" s="976" t="s">
        <v>590</v>
      </c>
      <c r="Q22" s="977"/>
      <c r="R22" s="978"/>
      <c r="S22" s="353" t="s">
        <v>591</v>
      </c>
      <c r="T22" s="354" t="s">
        <v>592</v>
      </c>
      <c r="U22" s="354"/>
      <c r="V22" s="354" t="s">
        <v>591</v>
      </c>
      <c r="W22" s="354" t="s">
        <v>591</v>
      </c>
      <c r="X22" s="354"/>
      <c r="Y22" s="355" t="s">
        <v>591</v>
      </c>
      <c r="Z22" s="353" t="s">
        <v>591</v>
      </c>
      <c r="AA22" s="354" t="s">
        <v>591</v>
      </c>
      <c r="AB22" s="354"/>
      <c r="AC22" s="354" t="s">
        <v>591</v>
      </c>
      <c r="AD22" s="354" t="s">
        <v>591</v>
      </c>
      <c r="AE22" s="354"/>
      <c r="AF22" s="355" t="s">
        <v>591</v>
      </c>
      <c r="AG22" s="353" t="s">
        <v>591</v>
      </c>
      <c r="AH22" s="354" t="s">
        <v>591</v>
      </c>
      <c r="AI22" s="354"/>
      <c r="AJ22" s="354" t="s">
        <v>591</v>
      </c>
      <c r="AK22" s="354" t="s">
        <v>591</v>
      </c>
      <c r="AL22" s="354"/>
      <c r="AM22" s="355" t="s">
        <v>591</v>
      </c>
      <c r="AN22" s="353" t="s">
        <v>591</v>
      </c>
      <c r="AO22" s="354" t="s">
        <v>591</v>
      </c>
      <c r="AP22" s="354"/>
      <c r="AQ22" s="354" t="s">
        <v>591</v>
      </c>
      <c r="AR22" s="354" t="s">
        <v>591</v>
      </c>
      <c r="AS22" s="354"/>
      <c r="AT22" s="355" t="s">
        <v>591</v>
      </c>
      <c r="AU22" s="353"/>
      <c r="AV22" s="354"/>
      <c r="AW22" s="354"/>
      <c r="AX22" s="1006"/>
      <c r="AY22" s="1007"/>
      <c r="AZ22" s="1008"/>
      <c r="BA22" s="1009"/>
      <c r="BB22" s="1010"/>
      <c r="BC22" s="1011"/>
      <c r="BD22" s="1011"/>
      <c r="BE22" s="1011"/>
      <c r="BF22" s="1012"/>
    </row>
    <row r="23" spans="2:58" ht="20.25" customHeight="1" x14ac:dyDescent="0.2">
      <c r="B23" s="1119"/>
      <c r="C23" s="956"/>
      <c r="D23" s="957"/>
      <c r="E23" s="958"/>
      <c r="F23" s="356"/>
      <c r="G23" s="963"/>
      <c r="H23" s="967"/>
      <c r="I23" s="968"/>
      <c r="J23" s="968"/>
      <c r="K23" s="969"/>
      <c r="L23" s="973"/>
      <c r="M23" s="974"/>
      <c r="N23" s="974"/>
      <c r="O23" s="975"/>
      <c r="P23" s="1019" t="s">
        <v>593</v>
      </c>
      <c r="Q23" s="1020"/>
      <c r="R23" s="1021"/>
      <c r="S23" s="357">
        <f>IF(S22="","",VLOOKUP(S22,'【記載例】シフト記号表（勤務時間帯）'!$C$6:$K$35,9,FALSE))</f>
        <v>8</v>
      </c>
      <c r="T23" s="358">
        <f>IF(T22="","",VLOOKUP(T22,'【記載例】シフト記号表（勤務時間帯）'!$C$6:$K$35,9,FALSE))</f>
        <v>8</v>
      </c>
      <c r="U23" s="358" t="str">
        <f>IF(U22="","",VLOOKUP(U22,'【記載例】シフト記号表（勤務時間帯）'!$C$6:$K$35,9,FALSE))</f>
        <v/>
      </c>
      <c r="V23" s="358">
        <f>IF(V22="","",VLOOKUP(V22,'【記載例】シフト記号表（勤務時間帯）'!$C$6:$K$35,9,FALSE))</f>
        <v>8</v>
      </c>
      <c r="W23" s="358">
        <f>IF(W22="","",VLOOKUP(W22,'【記載例】シフト記号表（勤務時間帯）'!$C$6:$K$35,9,FALSE))</f>
        <v>8</v>
      </c>
      <c r="X23" s="358" t="str">
        <f>IF(X22="","",VLOOKUP(X22,'【記載例】シフト記号表（勤務時間帯）'!$C$6:$K$35,9,FALSE))</f>
        <v/>
      </c>
      <c r="Y23" s="359">
        <f>IF(Y22="","",VLOOKUP(Y22,'【記載例】シフト記号表（勤務時間帯）'!$C$6:$K$35,9,FALSE))</f>
        <v>8</v>
      </c>
      <c r="Z23" s="357">
        <f>IF(Z22="","",VLOOKUP(Z22,'【記載例】シフト記号表（勤務時間帯）'!$C$6:$K$35,9,FALSE))</f>
        <v>8</v>
      </c>
      <c r="AA23" s="358">
        <f>IF(AA22="","",VLOOKUP(AA22,'【記載例】シフト記号表（勤務時間帯）'!$C$6:$K$35,9,FALSE))</f>
        <v>8</v>
      </c>
      <c r="AB23" s="358" t="str">
        <f>IF(AB22="","",VLOOKUP(AB22,'【記載例】シフト記号表（勤務時間帯）'!$C$6:$K$35,9,FALSE))</f>
        <v/>
      </c>
      <c r="AC23" s="358">
        <f>IF(AC22="","",VLOOKUP(AC22,'【記載例】シフト記号表（勤務時間帯）'!$C$6:$K$35,9,FALSE))</f>
        <v>8</v>
      </c>
      <c r="AD23" s="358">
        <f>IF(AD22="","",VLOOKUP(AD22,'【記載例】シフト記号表（勤務時間帯）'!$C$6:$K$35,9,FALSE))</f>
        <v>8</v>
      </c>
      <c r="AE23" s="358" t="str">
        <f>IF(AE22="","",VLOOKUP(AE22,'【記載例】シフト記号表（勤務時間帯）'!$C$6:$K$35,9,FALSE))</f>
        <v/>
      </c>
      <c r="AF23" s="359">
        <f>IF(AF22="","",VLOOKUP(AF22,'【記載例】シフト記号表（勤務時間帯）'!$C$6:$K$35,9,FALSE))</f>
        <v>8</v>
      </c>
      <c r="AG23" s="357">
        <f>IF(AG22="","",VLOOKUP(AG22,'【記載例】シフト記号表（勤務時間帯）'!$C$6:$K$35,9,FALSE))</f>
        <v>8</v>
      </c>
      <c r="AH23" s="358">
        <f>IF(AH22="","",VLOOKUP(AH22,'【記載例】シフト記号表（勤務時間帯）'!$C$6:$K$35,9,FALSE))</f>
        <v>8</v>
      </c>
      <c r="AI23" s="358" t="str">
        <f>IF(AI22="","",VLOOKUP(AI22,'【記載例】シフト記号表（勤務時間帯）'!$C$6:$K$35,9,FALSE))</f>
        <v/>
      </c>
      <c r="AJ23" s="358">
        <f>IF(AJ22="","",VLOOKUP(AJ22,'【記載例】シフト記号表（勤務時間帯）'!$C$6:$K$35,9,FALSE))</f>
        <v>8</v>
      </c>
      <c r="AK23" s="358">
        <f>IF(AK22="","",VLOOKUP(AK22,'【記載例】シフト記号表（勤務時間帯）'!$C$6:$K$35,9,FALSE))</f>
        <v>8</v>
      </c>
      <c r="AL23" s="358" t="str">
        <f>IF(AL22="","",VLOOKUP(AL22,'【記載例】シフト記号表（勤務時間帯）'!$C$6:$K$35,9,FALSE))</f>
        <v/>
      </c>
      <c r="AM23" s="359">
        <f>IF(AM22="","",VLOOKUP(AM22,'【記載例】シフト記号表（勤務時間帯）'!$C$6:$K$35,9,FALSE))</f>
        <v>8</v>
      </c>
      <c r="AN23" s="357">
        <f>IF(AN22="","",VLOOKUP(AN22,'【記載例】シフト記号表（勤務時間帯）'!$C$6:$K$35,9,FALSE))</f>
        <v>8</v>
      </c>
      <c r="AO23" s="358">
        <f>IF(AO22="","",VLOOKUP(AO22,'【記載例】シフト記号表（勤務時間帯）'!$C$6:$K$35,9,FALSE))</f>
        <v>8</v>
      </c>
      <c r="AP23" s="358" t="str">
        <f>IF(AP22="","",VLOOKUP(AP22,'【記載例】シフト記号表（勤務時間帯）'!$C$6:$K$35,9,FALSE))</f>
        <v/>
      </c>
      <c r="AQ23" s="358">
        <f>IF(AQ22="","",VLOOKUP(AQ22,'【記載例】シフト記号表（勤務時間帯）'!$C$6:$K$35,9,FALSE))</f>
        <v>8</v>
      </c>
      <c r="AR23" s="358">
        <f>IF(AR22="","",VLOOKUP(AR22,'【記載例】シフト記号表（勤務時間帯）'!$C$6:$K$35,9,FALSE))</f>
        <v>8</v>
      </c>
      <c r="AS23" s="358" t="str">
        <f>IF(AS22="","",VLOOKUP(AS22,'【記載例】シフト記号表（勤務時間帯）'!$C$6:$K$35,9,FALSE))</f>
        <v/>
      </c>
      <c r="AT23" s="359">
        <f>IF(AT22="","",VLOOKUP(AT22,'【記載例】シフト記号表（勤務時間帯）'!$C$6:$K$35,9,FALSE))</f>
        <v>8</v>
      </c>
      <c r="AU23" s="357" t="str">
        <f>IF(AU22="","",VLOOKUP(AU22,'【記載例】シフト記号表（勤務時間帯）'!$C$6:$K$35,9,FALSE))</f>
        <v/>
      </c>
      <c r="AV23" s="358" t="str">
        <f>IF(AV22="","",VLOOKUP(AV22,'【記載例】シフト記号表（勤務時間帯）'!$C$6:$K$35,9,FALSE))</f>
        <v/>
      </c>
      <c r="AW23" s="358" t="str">
        <f>IF(AW22="","",VLOOKUP(AW22,'【記載例】シフト記号表（勤務時間帯）'!$C$6:$K$35,9,FALSE))</f>
        <v/>
      </c>
      <c r="AX23" s="1022">
        <f>IF($BB$3="４週",SUM(S23:AT23),IF($BB$3="暦月",SUM(S23:AW23),""))</f>
        <v>160</v>
      </c>
      <c r="AY23" s="1023"/>
      <c r="AZ23" s="1024">
        <f>IF($BB$3="４週",AX23/4,IF($BB$3="暦月",【記載例】勤務表!AX23/(【記載例】勤務表!$BB$8/7),""))</f>
        <v>40</v>
      </c>
      <c r="BA23" s="1025"/>
      <c r="BB23" s="1013"/>
      <c r="BC23" s="1014"/>
      <c r="BD23" s="1014"/>
      <c r="BE23" s="1014"/>
      <c r="BF23" s="1015"/>
    </row>
    <row r="24" spans="2:58" ht="20.25" customHeight="1" x14ac:dyDescent="0.2">
      <c r="B24" s="1119"/>
      <c r="C24" s="959"/>
      <c r="D24" s="960"/>
      <c r="E24" s="961"/>
      <c r="F24" s="360" t="str">
        <f>C22</f>
        <v>管理者</v>
      </c>
      <c r="G24" s="963"/>
      <c r="H24" s="967"/>
      <c r="I24" s="968"/>
      <c r="J24" s="968"/>
      <c r="K24" s="969"/>
      <c r="L24" s="973"/>
      <c r="M24" s="974"/>
      <c r="N24" s="974"/>
      <c r="O24" s="975"/>
      <c r="P24" s="1026" t="s">
        <v>594</v>
      </c>
      <c r="Q24" s="1027"/>
      <c r="R24" s="1028"/>
      <c r="S24" s="361">
        <f>IF(S22="","",VLOOKUP(S22,'【記載例】シフト記号表（勤務時間帯）'!$C$6:$U$35,19,FALSE))</f>
        <v>7</v>
      </c>
      <c r="T24" s="362">
        <f>IF(T22="","",VLOOKUP(T22,'【記載例】シフト記号表（勤務時間帯）'!$C$6:$U$35,19,FALSE))</f>
        <v>7</v>
      </c>
      <c r="U24" s="362" t="str">
        <f>IF(U22="","",VLOOKUP(U22,'【記載例】シフト記号表（勤務時間帯）'!$C$6:$U$35,19,FALSE))</f>
        <v/>
      </c>
      <c r="V24" s="362">
        <f>IF(V22="","",VLOOKUP(V22,'【記載例】シフト記号表（勤務時間帯）'!$C$6:$U$35,19,FALSE))</f>
        <v>7</v>
      </c>
      <c r="W24" s="362">
        <f>IF(W22="","",VLOOKUP(W22,'【記載例】シフト記号表（勤務時間帯）'!$C$6:$U$35,19,FALSE))</f>
        <v>7</v>
      </c>
      <c r="X24" s="362" t="str">
        <f>IF(X22="","",VLOOKUP(X22,'【記載例】シフト記号表（勤務時間帯）'!$C$6:$U$35,19,FALSE))</f>
        <v/>
      </c>
      <c r="Y24" s="363">
        <f>IF(Y22="","",VLOOKUP(Y22,'【記載例】シフト記号表（勤務時間帯）'!$C$6:$U$35,19,FALSE))</f>
        <v>7</v>
      </c>
      <c r="Z24" s="361">
        <f>IF(Z22="","",VLOOKUP(Z22,'【記載例】シフト記号表（勤務時間帯）'!$C$6:$U$35,19,FALSE))</f>
        <v>7</v>
      </c>
      <c r="AA24" s="362">
        <f>IF(AA22="","",VLOOKUP(AA22,'【記載例】シフト記号表（勤務時間帯）'!$C$6:$U$35,19,FALSE))</f>
        <v>7</v>
      </c>
      <c r="AB24" s="362" t="str">
        <f>IF(AB22="","",VLOOKUP(AB22,'【記載例】シフト記号表（勤務時間帯）'!$C$6:$U$35,19,FALSE))</f>
        <v/>
      </c>
      <c r="AC24" s="362">
        <f>IF(AC22="","",VLOOKUP(AC22,'【記載例】シフト記号表（勤務時間帯）'!$C$6:$U$35,19,FALSE))</f>
        <v>7</v>
      </c>
      <c r="AD24" s="362">
        <f>IF(AD22="","",VLOOKUP(AD22,'【記載例】シフト記号表（勤務時間帯）'!$C$6:$U$35,19,FALSE))</f>
        <v>7</v>
      </c>
      <c r="AE24" s="362" t="str">
        <f>IF(AE22="","",VLOOKUP(AE22,'【記載例】シフト記号表（勤務時間帯）'!$C$6:$U$35,19,FALSE))</f>
        <v/>
      </c>
      <c r="AF24" s="363">
        <f>IF(AF22="","",VLOOKUP(AF22,'【記載例】シフト記号表（勤務時間帯）'!$C$6:$U$35,19,FALSE))</f>
        <v>7</v>
      </c>
      <c r="AG24" s="361">
        <f>IF(AG22="","",VLOOKUP(AG22,'【記載例】シフト記号表（勤務時間帯）'!$C$6:$U$35,19,FALSE))</f>
        <v>7</v>
      </c>
      <c r="AH24" s="362">
        <f>IF(AH22="","",VLOOKUP(AH22,'【記載例】シフト記号表（勤務時間帯）'!$C$6:$U$35,19,FALSE))</f>
        <v>7</v>
      </c>
      <c r="AI24" s="362" t="str">
        <f>IF(AI22="","",VLOOKUP(AI22,'【記載例】シフト記号表（勤務時間帯）'!$C$6:$U$35,19,FALSE))</f>
        <v/>
      </c>
      <c r="AJ24" s="362">
        <f>IF(AJ22="","",VLOOKUP(AJ22,'【記載例】シフト記号表（勤務時間帯）'!$C$6:$U$35,19,FALSE))</f>
        <v>7</v>
      </c>
      <c r="AK24" s="362">
        <f>IF(AK22="","",VLOOKUP(AK22,'【記載例】シフト記号表（勤務時間帯）'!$C$6:$U$35,19,FALSE))</f>
        <v>7</v>
      </c>
      <c r="AL24" s="362" t="str">
        <f>IF(AL22="","",VLOOKUP(AL22,'【記載例】シフト記号表（勤務時間帯）'!$C$6:$U$35,19,FALSE))</f>
        <v/>
      </c>
      <c r="AM24" s="363">
        <f>IF(AM22="","",VLOOKUP(AM22,'【記載例】シフト記号表（勤務時間帯）'!$C$6:$U$35,19,FALSE))</f>
        <v>7</v>
      </c>
      <c r="AN24" s="361">
        <f>IF(AN22="","",VLOOKUP(AN22,'【記載例】シフト記号表（勤務時間帯）'!$C$6:$U$35,19,FALSE))</f>
        <v>7</v>
      </c>
      <c r="AO24" s="362">
        <f>IF(AO22="","",VLOOKUP(AO22,'【記載例】シフト記号表（勤務時間帯）'!$C$6:$U$35,19,FALSE))</f>
        <v>7</v>
      </c>
      <c r="AP24" s="362" t="str">
        <f>IF(AP22="","",VLOOKUP(AP22,'【記載例】シフト記号表（勤務時間帯）'!$C$6:$U$35,19,FALSE))</f>
        <v/>
      </c>
      <c r="AQ24" s="362">
        <f>IF(AQ22="","",VLOOKUP(AQ22,'【記載例】シフト記号表（勤務時間帯）'!$C$6:$U$35,19,FALSE))</f>
        <v>7</v>
      </c>
      <c r="AR24" s="362">
        <f>IF(AR22="","",VLOOKUP(AR22,'【記載例】シフト記号表（勤務時間帯）'!$C$6:$U$35,19,FALSE))</f>
        <v>7</v>
      </c>
      <c r="AS24" s="362" t="str">
        <f>IF(AS22="","",VLOOKUP(AS22,'【記載例】シフト記号表（勤務時間帯）'!$C$6:$U$35,19,FALSE))</f>
        <v/>
      </c>
      <c r="AT24" s="363">
        <f>IF(AT22="","",VLOOKUP(AT22,'【記載例】シフト記号表（勤務時間帯）'!$C$6:$U$35,19,FALSE))</f>
        <v>7</v>
      </c>
      <c r="AU24" s="361" t="str">
        <f>IF(AU22="","",VLOOKUP(AU22,'【記載例】シフト記号表（勤務時間帯）'!$C$6:$U$35,19,FALSE))</f>
        <v/>
      </c>
      <c r="AV24" s="362" t="str">
        <f>IF(AV22="","",VLOOKUP(AV22,'【記載例】シフト記号表（勤務時間帯）'!$C$6:$U$35,19,FALSE))</f>
        <v/>
      </c>
      <c r="AW24" s="362" t="str">
        <f>IF(AW22="","",VLOOKUP(AW22,'【記載例】シフト記号表（勤務時間帯）'!$C$6:$U$35,19,FALSE))</f>
        <v/>
      </c>
      <c r="AX24" s="1029">
        <f>IF($BB$3="４週",SUM(S24:AT24),IF($BB$3="暦月",SUM(S24:AW24),""))</f>
        <v>140</v>
      </c>
      <c r="AY24" s="1030"/>
      <c r="AZ24" s="1031">
        <f>IF($BB$3="４週",AX24/4,IF($BB$3="暦月",【記載例】勤務表!AX24/(【記載例】勤務表!$BB$8/7),""))</f>
        <v>35</v>
      </c>
      <c r="BA24" s="1032"/>
      <c r="BB24" s="1016"/>
      <c r="BC24" s="1017"/>
      <c r="BD24" s="1017"/>
      <c r="BE24" s="1017"/>
      <c r="BF24" s="1018"/>
    </row>
    <row r="25" spans="2:58" ht="20.25" customHeight="1" x14ac:dyDescent="0.2">
      <c r="B25" s="1119">
        <f>B22+1</f>
        <v>2</v>
      </c>
      <c r="C25" s="1033" t="s">
        <v>595</v>
      </c>
      <c r="D25" s="1034"/>
      <c r="E25" s="1035"/>
      <c r="F25" s="364"/>
      <c r="G25" s="1036" t="s">
        <v>587</v>
      </c>
      <c r="H25" s="1038" t="s">
        <v>596</v>
      </c>
      <c r="I25" s="968"/>
      <c r="J25" s="968"/>
      <c r="K25" s="969"/>
      <c r="L25" s="1039" t="s">
        <v>597</v>
      </c>
      <c r="M25" s="1040"/>
      <c r="N25" s="1040"/>
      <c r="O25" s="1041"/>
      <c r="P25" s="1045" t="s">
        <v>590</v>
      </c>
      <c r="Q25" s="1046"/>
      <c r="R25" s="1047"/>
      <c r="S25" s="353"/>
      <c r="T25" s="354" t="s">
        <v>591</v>
      </c>
      <c r="U25" s="354" t="s">
        <v>591</v>
      </c>
      <c r="V25" s="354" t="s">
        <v>591</v>
      </c>
      <c r="W25" s="354" t="s">
        <v>591</v>
      </c>
      <c r="X25" s="354" t="s">
        <v>591</v>
      </c>
      <c r="Y25" s="355"/>
      <c r="Z25" s="353"/>
      <c r="AA25" s="354" t="s">
        <v>591</v>
      </c>
      <c r="AB25" s="354" t="s">
        <v>591</v>
      </c>
      <c r="AC25" s="354" t="s">
        <v>591</v>
      </c>
      <c r="AD25" s="354" t="s">
        <v>591</v>
      </c>
      <c r="AE25" s="354" t="s">
        <v>591</v>
      </c>
      <c r="AF25" s="355"/>
      <c r="AG25" s="353"/>
      <c r="AH25" s="354" t="s">
        <v>591</v>
      </c>
      <c r="AI25" s="354" t="s">
        <v>591</v>
      </c>
      <c r="AJ25" s="354" t="s">
        <v>591</v>
      </c>
      <c r="AK25" s="354" t="s">
        <v>591</v>
      </c>
      <c r="AL25" s="354" t="s">
        <v>591</v>
      </c>
      <c r="AM25" s="355"/>
      <c r="AN25" s="353"/>
      <c r="AO25" s="354" t="s">
        <v>591</v>
      </c>
      <c r="AP25" s="354" t="s">
        <v>591</v>
      </c>
      <c r="AQ25" s="354" t="s">
        <v>591</v>
      </c>
      <c r="AR25" s="354" t="s">
        <v>591</v>
      </c>
      <c r="AS25" s="354" t="s">
        <v>591</v>
      </c>
      <c r="AT25" s="355"/>
      <c r="AU25" s="353"/>
      <c r="AV25" s="354"/>
      <c r="AW25" s="354"/>
      <c r="AX25" s="1048"/>
      <c r="AY25" s="1049"/>
      <c r="AZ25" s="1050"/>
      <c r="BA25" s="1051"/>
      <c r="BB25" s="1052"/>
      <c r="BC25" s="1053"/>
      <c r="BD25" s="1053"/>
      <c r="BE25" s="1053"/>
      <c r="BF25" s="1054"/>
    </row>
    <row r="26" spans="2:58" ht="20.25" customHeight="1" x14ac:dyDescent="0.2">
      <c r="B26" s="1119"/>
      <c r="C26" s="956"/>
      <c r="D26" s="957"/>
      <c r="E26" s="958"/>
      <c r="F26" s="356"/>
      <c r="G26" s="963"/>
      <c r="H26" s="967"/>
      <c r="I26" s="968"/>
      <c r="J26" s="968"/>
      <c r="K26" s="969"/>
      <c r="L26" s="973"/>
      <c r="M26" s="974"/>
      <c r="N26" s="974"/>
      <c r="O26" s="975"/>
      <c r="P26" s="1019" t="s">
        <v>593</v>
      </c>
      <c r="Q26" s="1020"/>
      <c r="R26" s="1021"/>
      <c r="S26" s="357" t="str">
        <f>IF(S25="","",VLOOKUP(S25,'【記載例】シフト記号表（勤務時間帯）'!$C$6:$K$35,9,FALSE))</f>
        <v/>
      </c>
      <c r="T26" s="358">
        <f>IF(T25="","",VLOOKUP(T25,'【記載例】シフト記号表（勤務時間帯）'!$C$6:$K$35,9,FALSE))</f>
        <v>8</v>
      </c>
      <c r="U26" s="358">
        <f>IF(U25="","",VLOOKUP(U25,'【記載例】シフト記号表（勤務時間帯）'!$C$6:$K$35,9,FALSE))</f>
        <v>8</v>
      </c>
      <c r="V26" s="358">
        <f>IF(V25="","",VLOOKUP(V25,'【記載例】シフト記号表（勤務時間帯）'!$C$6:$K$35,9,FALSE))</f>
        <v>8</v>
      </c>
      <c r="W26" s="358">
        <f>IF(W25="","",VLOOKUP(W25,'【記載例】シフト記号表（勤務時間帯）'!$C$6:$K$35,9,FALSE))</f>
        <v>8</v>
      </c>
      <c r="X26" s="358">
        <f>IF(X25="","",VLOOKUP(X25,'【記載例】シフト記号表（勤務時間帯）'!$C$6:$K$35,9,FALSE))</f>
        <v>8</v>
      </c>
      <c r="Y26" s="359" t="str">
        <f>IF(Y25="","",VLOOKUP(Y25,'【記載例】シフト記号表（勤務時間帯）'!$C$6:$K$35,9,FALSE))</f>
        <v/>
      </c>
      <c r="Z26" s="357" t="str">
        <f>IF(Z25="","",VLOOKUP(Z25,'【記載例】シフト記号表（勤務時間帯）'!$C$6:$K$35,9,FALSE))</f>
        <v/>
      </c>
      <c r="AA26" s="358">
        <f>IF(AA25="","",VLOOKUP(AA25,'【記載例】シフト記号表（勤務時間帯）'!$C$6:$K$35,9,FALSE))</f>
        <v>8</v>
      </c>
      <c r="AB26" s="358">
        <f>IF(AB25="","",VLOOKUP(AB25,'【記載例】シフト記号表（勤務時間帯）'!$C$6:$K$35,9,FALSE))</f>
        <v>8</v>
      </c>
      <c r="AC26" s="358">
        <f>IF(AC25="","",VLOOKUP(AC25,'【記載例】シフト記号表（勤務時間帯）'!$C$6:$K$35,9,FALSE))</f>
        <v>8</v>
      </c>
      <c r="AD26" s="358">
        <f>IF(AD25="","",VLOOKUP(AD25,'【記載例】シフト記号表（勤務時間帯）'!$C$6:$K$35,9,FALSE))</f>
        <v>8</v>
      </c>
      <c r="AE26" s="358">
        <f>IF(AE25="","",VLOOKUP(AE25,'【記載例】シフト記号表（勤務時間帯）'!$C$6:$K$35,9,FALSE))</f>
        <v>8</v>
      </c>
      <c r="AF26" s="359" t="str">
        <f>IF(AF25="","",VLOOKUP(AF25,'【記載例】シフト記号表（勤務時間帯）'!$C$6:$K$35,9,FALSE))</f>
        <v/>
      </c>
      <c r="AG26" s="357" t="str">
        <f>IF(AG25="","",VLOOKUP(AG25,'【記載例】シフト記号表（勤務時間帯）'!$C$6:$K$35,9,FALSE))</f>
        <v/>
      </c>
      <c r="AH26" s="358">
        <f>IF(AH25="","",VLOOKUP(AH25,'【記載例】シフト記号表（勤務時間帯）'!$C$6:$K$35,9,FALSE))</f>
        <v>8</v>
      </c>
      <c r="AI26" s="358">
        <f>IF(AI25="","",VLOOKUP(AI25,'【記載例】シフト記号表（勤務時間帯）'!$C$6:$K$35,9,FALSE))</f>
        <v>8</v>
      </c>
      <c r="AJ26" s="358">
        <f>IF(AJ25="","",VLOOKUP(AJ25,'【記載例】シフト記号表（勤務時間帯）'!$C$6:$K$35,9,FALSE))</f>
        <v>8</v>
      </c>
      <c r="AK26" s="358">
        <f>IF(AK25="","",VLOOKUP(AK25,'【記載例】シフト記号表（勤務時間帯）'!$C$6:$K$35,9,FALSE))</f>
        <v>8</v>
      </c>
      <c r="AL26" s="358">
        <f>IF(AL25="","",VLOOKUP(AL25,'【記載例】シフト記号表（勤務時間帯）'!$C$6:$K$35,9,FALSE))</f>
        <v>8</v>
      </c>
      <c r="AM26" s="359" t="str">
        <f>IF(AM25="","",VLOOKUP(AM25,'【記載例】シフト記号表（勤務時間帯）'!$C$6:$K$35,9,FALSE))</f>
        <v/>
      </c>
      <c r="AN26" s="357" t="str">
        <f>IF(AN25="","",VLOOKUP(AN25,'【記載例】シフト記号表（勤務時間帯）'!$C$6:$K$35,9,FALSE))</f>
        <v/>
      </c>
      <c r="AO26" s="358">
        <f>IF(AO25="","",VLOOKUP(AO25,'【記載例】シフト記号表（勤務時間帯）'!$C$6:$K$35,9,FALSE))</f>
        <v>8</v>
      </c>
      <c r="AP26" s="358">
        <f>IF(AP25="","",VLOOKUP(AP25,'【記載例】シフト記号表（勤務時間帯）'!$C$6:$K$35,9,FALSE))</f>
        <v>8</v>
      </c>
      <c r="AQ26" s="358">
        <f>IF(AQ25="","",VLOOKUP(AQ25,'【記載例】シフト記号表（勤務時間帯）'!$C$6:$K$35,9,FALSE))</f>
        <v>8</v>
      </c>
      <c r="AR26" s="358">
        <f>IF(AR25="","",VLOOKUP(AR25,'【記載例】シフト記号表（勤務時間帯）'!$C$6:$K$35,9,FALSE))</f>
        <v>8</v>
      </c>
      <c r="AS26" s="358">
        <f>IF(AS25="","",VLOOKUP(AS25,'【記載例】シフト記号表（勤務時間帯）'!$C$6:$K$35,9,FALSE))</f>
        <v>8</v>
      </c>
      <c r="AT26" s="359" t="str">
        <f>IF(AT25="","",VLOOKUP(AT25,'【記載例】シフト記号表（勤務時間帯）'!$C$6:$K$35,9,FALSE))</f>
        <v/>
      </c>
      <c r="AU26" s="357" t="str">
        <f>IF(AU25="","",VLOOKUP(AU25,'【記載例】シフト記号表（勤務時間帯）'!$C$6:$K$35,9,FALSE))</f>
        <v/>
      </c>
      <c r="AV26" s="358" t="str">
        <f>IF(AV25="","",VLOOKUP(AV25,'【記載例】シフト記号表（勤務時間帯）'!$C$6:$K$35,9,FALSE))</f>
        <v/>
      </c>
      <c r="AW26" s="358" t="str">
        <f>IF(AW25="","",VLOOKUP(AW25,'【記載例】シフト記号表（勤務時間帯）'!$C$6:$K$35,9,FALSE))</f>
        <v/>
      </c>
      <c r="AX26" s="1022">
        <f>IF($BB$3="４週",SUM(S26:AT26),IF($BB$3="暦月",SUM(S26:AW26),""))</f>
        <v>160</v>
      </c>
      <c r="AY26" s="1023"/>
      <c r="AZ26" s="1024">
        <f>IF($BB$3="４週",AX26/4,IF($BB$3="暦月",【記載例】勤務表!AX26/(【記載例】勤務表!$BB$8/7),""))</f>
        <v>40</v>
      </c>
      <c r="BA26" s="1025"/>
      <c r="BB26" s="1013"/>
      <c r="BC26" s="1014"/>
      <c r="BD26" s="1014"/>
      <c r="BE26" s="1014"/>
      <c r="BF26" s="1015"/>
    </row>
    <row r="27" spans="2:58" ht="20.25" customHeight="1" x14ac:dyDescent="0.2">
      <c r="B27" s="1119"/>
      <c r="C27" s="959"/>
      <c r="D27" s="960"/>
      <c r="E27" s="961"/>
      <c r="F27" s="356" t="str">
        <f>C25</f>
        <v>生活相談員</v>
      </c>
      <c r="G27" s="1037"/>
      <c r="H27" s="967"/>
      <c r="I27" s="968"/>
      <c r="J27" s="968"/>
      <c r="K27" s="969"/>
      <c r="L27" s="1042"/>
      <c r="M27" s="1043"/>
      <c r="N27" s="1043"/>
      <c r="O27" s="1044"/>
      <c r="P27" s="1026" t="s">
        <v>594</v>
      </c>
      <c r="Q27" s="1027"/>
      <c r="R27" s="1028"/>
      <c r="S27" s="361" t="str">
        <f>IF(S25="","",VLOOKUP(S25,'【記載例】シフト記号表（勤務時間帯）'!$C$6:$U$35,19,FALSE))</f>
        <v/>
      </c>
      <c r="T27" s="362">
        <f>IF(T25="","",VLOOKUP(T25,'【記載例】シフト記号表（勤務時間帯）'!$C$6:$U$35,19,FALSE))</f>
        <v>7</v>
      </c>
      <c r="U27" s="362">
        <f>IF(U25="","",VLOOKUP(U25,'【記載例】シフト記号表（勤務時間帯）'!$C$6:$U$35,19,FALSE))</f>
        <v>7</v>
      </c>
      <c r="V27" s="362">
        <f>IF(V25="","",VLOOKUP(V25,'【記載例】シフト記号表（勤務時間帯）'!$C$6:$U$35,19,FALSE))</f>
        <v>7</v>
      </c>
      <c r="W27" s="362">
        <f>IF(W25="","",VLOOKUP(W25,'【記載例】シフト記号表（勤務時間帯）'!$C$6:$U$35,19,FALSE))</f>
        <v>7</v>
      </c>
      <c r="X27" s="362">
        <f>IF(X25="","",VLOOKUP(X25,'【記載例】シフト記号表（勤務時間帯）'!$C$6:$U$35,19,FALSE))</f>
        <v>7</v>
      </c>
      <c r="Y27" s="363" t="str">
        <f>IF(Y25="","",VLOOKUP(Y25,'【記載例】シフト記号表（勤務時間帯）'!$C$6:$U$35,19,FALSE))</f>
        <v/>
      </c>
      <c r="Z27" s="361" t="str">
        <f>IF(Z25="","",VLOOKUP(Z25,'【記載例】シフト記号表（勤務時間帯）'!$C$6:$U$35,19,FALSE))</f>
        <v/>
      </c>
      <c r="AA27" s="362">
        <f>IF(AA25="","",VLOOKUP(AA25,'【記載例】シフト記号表（勤務時間帯）'!$C$6:$U$35,19,FALSE))</f>
        <v>7</v>
      </c>
      <c r="AB27" s="362">
        <f>IF(AB25="","",VLOOKUP(AB25,'【記載例】シフト記号表（勤務時間帯）'!$C$6:$U$35,19,FALSE))</f>
        <v>7</v>
      </c>
      <c r="AC27" s="362">
        <f>IF(AC25="","",VLOOKUP(AC25,'【記載例】シフト記号表（勤務時間帯）'!$C$6:$U$35,19,FALSE))</f>
        <v>7</v>
      </c>
      <c r="AD27" s="362">
        <f>IF(AD25="","",VLOOKUP(AD25,'【記載例】シフト記号表（勤務時間帯）'!$C$6:$U$35,19,FALSE))</f>
        <v>7</v>
      </c>
      <c r="AE27" s="362">
        <f>IF(AE25="","",VLOOKUP(AE25,'【記載例】シフト記号表（勤務時間帯）'!$C$6:$U$35,19,FALSE))</f>
        <v>7</v>
      </c>
      <c r="AF27" s="363" t="str">
        <f>IF(AF25="","",VLOOKUP(AF25,'【記載例】シフト記号表（勤務時間帯）'!$C$6:$U$35,19,FALSE))</f>
        <v/>
      </c>
      <c r="AG27" s="361" t="str">
        <f>IF(AG25="","",VLOOKUP(AG25,'【記載例】シフト記号表（勤務時間帯）'!$C$6:$U$35,19,FALSE))</f>
        <v/>
      </c>
      <c r="AH27" s="362">
        <f>IF(AH25="","",VLOOKUP(AH25,'【記載例】シフト記号表（勤務時間帯）'!$C$6:$U$35,19,FALSE))</f>
        <v>7</v>
      </c>
      <c r="AI27" s="362">
        <f>IF(AI25="","",VLOOKUP(AI25,'【記載例】シフト記号表（勤務時間帯）'!$C$6:$U$35,19,FALSE))</f>
        <v>7</v>
      </c>
      <c r="AJ27" s="362">
        <f>IF(AJ25="","",VLOOKUP(AJ25,'【記載例】シフト記号表（勤務時間帯）'!$C$6:$U$35,19,FALSE))</f>
        <v>7</v>
      </c>
      <c r="AK27" s="362">
        <f>IF(AK25="","",VLOOKUP(AK25,'【記載例】シフト記号表（勤務時間帯）'!$C$6:$U$35,19,FALSE))</f>
        <v>7</v>
      </c>
      <c r="AL27" s="362">
        <f>IF(AL25="","",VLOOKUP(AL25,'【記載例】シフト記号表（勤務時間帯）'!$C$6:$U$35,19,FALSE))</f>
        <v>7</v>
      </c>
      <c r="AM27" s="363" t="str">
        <f>IF(AM25="","",VLOOKUP(AM25,'【記載例】シフト記号表（勤務時間帯）'!$C$6:$U$35,19,FALSE))</f>
        <v/>
      </c>
      <c r="AN27" s="361" t="str">
        <f>IF(AN25="","",VLOOKUP(AN25,'【記載例】シフト記号表（勤務時間帯）'!$C$6:$U$35,19,FALSE))</f>
        <v/>
      </c>
      <c r="AO27" s="362">
        <f>IF(AO25="","",VLOOKUP(AO25,'【記載例】シフト記号表（勤務時間帯）'!$C$6:$U$35,19,FALSE))</f>
        <v>7</v>
      </c>
      <c r="AP27" s="362">
        <f>IF(AP25="","",VLOOKUP(AP25,'【記載例】シフト記号表（勤務時間帯）'!$C$6:$U$35,19,FALSE))</f>
        <v>7</v>
      </c>
      <c r="AQ27" s="362">
        <f>IF(AQ25="","",VLOOKUP(AQ25,'【記載例】シフト記号表（勤務時間帯）'!$C$6:$U$35,19,FALSE))</f>
        <v>7</v>
      </c>
      <c r="AR27" s="362">
        <f>IF(AR25="","",VLOOKUP(AR25,'【記載例】シフト記号表（勤務時間帯）'!$C$6:$U$35,19,FALSE))</f>
        <v>7</v>
      </c>
      <c r="AS27" s="362">
        <f>IF(AS25="","",VLOOKUP(AS25,'【記載例】シフト記号表（勤務時間帯）'!$C$6:$U$35,19,FALSE))</f>
        <v>7</v>
      </c>
      <c r="AT27" s="363" t="str">
        <f>IF(AT25="","",VLOOKUP(AT25,'【記載例】シフト記号表（勤務時間帯）'!$C$6:$U$35,19,FALSE))</f>
        <v/>
      </c>
      <c r="AU27" s="361" t="str">
        <f>IF(AU25="","",VLOOKUP(AU25,'【記載例】シフト記号表（勤務時間帯）'!$C$6:$U$35,19,FALSE))</f>
        <v/>
      </c>
      <c r="AV27" s="362" t="str">
        <f>IF(AV25="","",VLOOKUP(AV25,'【記載例】シフト記号表（勤務時間帯）'!$C$6:$U$35,19,FALSE))</f>
        <v/>
      </c>
      <c r="AW27" s="362" t="str">
        <f>IF(AW25="","",VLOOKUP(AW25,'【記載例】シフト記号表（勤務時間帯）'!$C$6:$U$35,19,FALSE))</f>
        <v/>
      </c>
      <c r="AX27" s="1029">
        <f>IF($BB$3="４週",SUM(S27:AT27),IF($BB$3="暦月",SUM(S27:AW27),""))</f>
        <v>140</v>
      </c>
      <c r="AY27" s="1030"/>
      <c r="AZ27" s="1031">
        <f>IF($BB$3="４週",AX27/4,IF($BB$3="暦月",【記載例】勤務表!AX27/(【記載例】勤務表!$BB$8/7),""))</f>
        <v>35</v>
      </c>
      <c r="BA27" s="1032"/>
      <c r="BB27" s="1016"/>
      <c r="BC27" s="1017"/>
      <c r="BD27" s="1017"/>
      <c r="BE27" s="1017"/>
      <c r="BF27" s="1018"/>
    </row>
    <row r="28" spans="2:58" ht="20.25" customHeight="1" x14ac:dyDescent="0.2">
      <c r="B28" s="1119">
        <f>B25+1</f>
        <v>3</v>
      </c>
      <c r="C28" s="1055" t="s">
        <v>595</v>
      </c>
      <c r="D28" s="1056"/>
      <c r="E28" s="1057"/>
      <c r="F28" s="364"/>
      <c r="G28" s="1036" t="s">
        <v>598</v>
      </c>
      <c r="H28" s="1038" t="s">
        <v>599</v>
      </c>
      <c r="I28" s="968"/>
      <c r="J28" s="968"/>
      <c r="K28" s="969"/>
      <c r="L28" s="1039" t="s">
        <v>600</v>
      </c>
      <c r="M28" s="1040"/>
      <c r="N28" s="1040"/>
      <c r="O28" s="1041"/>
      <c r="P28" s="1045" t="s">
        <v>590</v>
      </c>
      <c r="Q28" s="1046"/>
      <c r="R28" s="1047"/>
      <c r="S28" s="353" t="s">
        <v>591</v>
      </c>
      <c r="T28" s="354"/>
      <c r="U28" s="354"/>
      <c r="V28" s="354"/>
      <c r="W28" s="354"/>
      <c r="X28" s="354"/>
      <c r="Y28" s="355" t="s">
        <v>591</v>
      </c>
      <c r="Z28" s="353" t="s">
        <v>591</v>
      </c>
      <c r="AA28" s="354"/>
      <c r="AB28" s="354"/>
      <c r="AC28" s="354"/>
      <c r="AD28" s="354"/>
      <c r="AE28" s="354"/>
      <c r="AF28" s="355" t="s">
        <v>591</v>
      </c>
      <c r="AG28" s="353" t="s">
        <v>591</v>
      </c>
      <c r="AH28" s="354"/>
      <c r="AI28" s="354"/>
      <c r="AJ28" s="354"/>
      <c r="AK28" s="354"/>
      <c r="AL28" s="354"/>
      <c r="AM28" s="355" t="s">
        <v>591</v>
      </c>
      <c r="AN28" s="353" t="s">
        <v>591</v>
      </c>
      <c r="AO28" s="354"/>
      <c r="AP28" s="354"/>
      <c r="AQ28" s="354"/>
      <c r="AR28" s="354"/>
      <c r="AS28" s="354"/>
      <c r="AT28" s="355" t="s">
        <v>591</v>
      </c>
      <c r="AU28" s="353"/>
      <c r="AV28" s="354"/>
      <c r="AW28" s="354"/>
      <c r="AX28" s="1048"/>
      <c r="AY28" s="1049"/>
      <c r="AZ28" s="1050"/>
      <c r="BA28" s="1051"/>
      <c r="BB28" s="1052" t="s">
        <v>601</v>
      </c>
      <c r="BC28" s="1053"/>
      <c r="BD28" s="1053"/>
      <c r="BE28" s="1053"/>
      <c r="BF28" s="1054"/>
    </row>
    <row r="29" spans="2:58" ht="20.25" customHeight="1" x14ac:dyDescent="0.2">
      <c r="B29" s="1119"/>
      <c r="C29" s="1058"/>
      <c r="D29" s="1059"/>
      <c r="E29" s="1060"/>
      <c r="F29" s="356"/>
      <c r="G29" s="963"/>
      <c r="H29" s="967"/>
      <c r="I29" s="968"/>
      <c r="J29" s="968"/>
      <c r="K29" s="969"/>
      <c r="L29" s="973"/>
      <c r="M29" s="974"/>
      <c r="N29" s="974"/>
      <c r="O29" s="975"/>
      <c r="P29" s="1019" t="s">
        <v>593</v>
      </c>
      <c r="Q29" s="1020"/>
      <c r="R29" s="1021"/>
      <c r="S29" s="357">
        <f>IF(S28="","",VLOOKUP(S28,'【記載例】シフト記号表（勤務時間帯）'!$C$6:$K$35,9,FALSE))</f>
        <v>8</v>
      </c>
      <c r="T29" s="358" t="str">
        <f>IF(T28="","",VLOOKUP(T28,'【記載例】シフト記号表（勤務時間帯）'!$C$6:$K$35,9,FALSE))</f>
        <v/>
      </c>
      <c r="U29" s="358" t="str">
        <f>IF(U28="","",VLOOKUP(U28,'【記載例】シフト記号表（勤務時間帯）'!$C$6:$K$35,9,FALSE))</f>
        <v/>
      </c>
      <c r="V29" s="358" t="str">
        <f>IF(V28="","",VLOOKUP(V28,'【記載例】シフト記号表（勤務時間帯）'!$C$6:$K$35,9,FALSE))</f>
        <v/>
      </c>
      <c r="W29" s="358" t="str">
        <f>IF(W28="","",VLOOKUP(W28,'【記載例】シフト記号表（勤務時間帯）'!$C$6:$K$35,9,FALSE))</f>
        <v/>
      </c>
      <c r="X29" s="358" t="str">
        <f>IF(X28="","",VLOOKUP(X28,'【記載例】シフト記号表（勤務時間帯）'!$C$6:$K$35,9,FALSE))</f>
        <v/>
      </c>
      <c r="Y29" s="359">
        <f>IF(Y28="","",VLOOKUP(Y28,'【記載例】シフト記号表（勤務時間帯）'!$C$6:$K$35,9,FALSE))</f>
        <v>8</v>
      </c>
      <c r="Z29" s="357">
        <f>IF(Z28="","",VLOOKUP(Z28,'【記載例】シフト記号表（勤務時間帯）'!$C$6:$K$35,9,FALSE))</f>
        <v>8</v>
      </c>
      <c r="AA29" s="358" t="str">
        <f>IF(AA28="","",VLOOKUP(AA28,'【記載例】シフト記号表（勤務時間帯）'!$C$6:$K$35,9,FALSE))</f>
        <v/>
      </c>
      <c r="AB29" s="358" t="str">
        <f>IF(AB28="","",VLOOKUP(AB28,'【記載例】シフト記号表（勤務時間帯）'!$C$6:$K$35,9,FALSE))</f>
        <v/>
      </c>
      <c r="AC29" s="358" t="str">
        <f>IF(AC28="","",VLOOKUP(AC28,'【記載例】シフト記号表（勤務時間帯）'!$C$6:$K$35,9,FALSE))</f>
        <v/>
      </c>
      <c r="AD29" s="358" t="str">
        <f>IF(AD28="","",VLOOKUP(AD28,'【記載例】シフト記号表（勤務時間帯）'!$C$6:$K$35,9,FALSE))</f>
        <v/>
      </c>
      <c r="AE29" s="358" t="str">
        <f>IF(AE28="","",VLOOKUP(AE28,'【記載例】シフト記号表（勤務時間帯）'!$C$6:$K$35,9,FALSE))</f>
        <v/>
      </c>
      <c r="AF29" s="359">
        <f>IF(AF28="","",VLOOKUP(AF28,'【記載例】シフト記号表（勤務時間帯）'!$C$6:$K$35,9,FALSE))</f>
        <v>8</v>
      </c>
      <c r="AG29" s="357">
        <f>IF(AG28="","",VLOOKUP(AG28,'【記載例】シフト記号表（勤務時間帯）'!$C$6:$K$35,9,FALSE))</f>
        <v>8</v>
      </c>
      <c r="AH29" s="358" t="str">
        <f>IF(AH28="","",VLOOKUP(AH28,'【記載例】シフト記号表（勤務時間帯）'!$C$6:$K$35,9,FALSE))</f>
        <v/>
      </c>
      <c r="AI29" s="358" t="str">
        <f>IF(AI28="","",VLOOKUP(AI28,'【記載例】シフト記号表（勤務時間帯）'!$C$6:$K$35,9,FALSE))</f>
        <v/>
      </c>
      <c r="AJ29" s="358" t="str">
        <f>IF(AJ28="","",VLOOKUP(AJ28,'【記載例】シフト記号表（勤務時間帯）'!$C$6:$K$35,9,FALSE))</f>
        <v/>
      </c>
      <c r="AK29" s="358" t="str">
        <f>IF(AK28="","",VLOOKUP(AK28,'【記載例】シフト記号表（勤務時間帯）'!$C$6:$K$35,9,FALSE))</f>
        <v/>
      </c>
      <c r="AL29" s="358" t="str">
        <f>IF(AL28="","",VLOOKUP(AL28,'【記載例】シフト記号表（勤務時間帯）'!$C$6:$K$35,9,FALSE))</f>
        <v/>
      </c>
      <c r="AM29" s="359">
        <f>IF(AM28="","",VLOOKUP(AM28,'【記載例】シフト記号表（勤務時間帯）'!$C$6:$K$35,9,FALSE))</f>
        <v>8</v>
      </c>
      <c r="AN29" s="357">
        <f>IF(AN28="","",VLOOKUP(AN28,'【記載例】シフト記号表（勤務時間帯）'!$C$6:$K$35,9,FALSE))</f>
        <v>8</v>
      </c>
      <c r="AO29" s="358" t="str">
        <f>IF(AO28="","",VLOOKUP(AO28,'【記載例】シフト記号表（勤務時間帯）'!$C$6:$K$35,9,FALSE))</f>
        <v/>
      </c>
      <c r="AP29" s="358" t="str">
        <f>IF(AP28="","",VLOOKUP(AP28,'【記載例】シフト記号表（勤務時間帯）'!$C$6:$K$35,9,FALSE))</f>
        <v/>
      </c>
      <c r="AQ29" s="358" t="str">
        <f>IF(AQ28="","",VLOOKUP(AQ28,'【記載例】シフト記号表（勤務時間帯）'!$C$6:$K$35,9,FALSE))</f>
        <v/>
      </c>
      <c r="AR29" s="358" t="str">
        <f>IF(AR28="","",VLOOKUP(AR28,'【記載例】シフト記号表（勤務時間帯）'!$C$6:$K$35,9,FALSE))</f>
        <v/>
      </c>
      <c r="AS29" s="358" t="str">
        <f>IF(AS28="","",VLOOKUP(AS28,'【記載例】シフト記号表（勤務時間帯）'!$C$6:$K$35,9,FALSE))</f>
        <v/>
      </c>
      <c r="AT29" s="359">
        <f>IF(AT28="","",VLOOKUP(AT28,'【記載例】シフト記号表（勤務時間帯）'!$C$6:$K$35,9,FALSE))</f>
        <v>8</v>
      </c>
      <c r="AU29" s="357" t="str">
        <f>IF(AU28="","",VLOOKUP(AU28,'【記載例】シフト記号表（勤務時間帯）'!$C$6:$K$35,9,FALSE))</f>
        <v/>
      </c>
      <c r="AV29" s="358" t="str">
        <f>IF(AV28="","",VLOOKUP(AV28,'【記載例】シフト記号表（勤務時間帯）'!$C$6:$K$35,9,FALSE))</f>
        <v/>
      </c>
      <c r="AW29" s="358" t="str">
        <f>IF(AW28="","",VLOOKUP(AW28,'【記載例】シフト記号表（勤務時間帯）'!$C$6:$K$35,9,FALSE))</f>
        <v/>
      </c>
      <c r="AX29" s="1022">
        <f>IF($BB$3="４週",SUM(S29:AT29),IF($BB$3="暦月",SUM(S29:AW29),""))</f>
        <v>64</v>
      </c>
      <c r="AY29" s="1023"/>
      <c r="AZ29" s="1024">
        <f>IF($BB$3="４週",AX29/4,IF($BB$3="暦月",【記載例】勤務表!AX29/(【記載例】勤務表!$BB$8/7),""))</f>
        <v>16</v>
      </c>
      <c r="BA29" s="1025"/>
      <c r="BB29" s="1013"/>
      <c r="BC29" s="1014"/>
      <c r="BD29" s="1014"/>
      <c r="BE29" s="1014"/>
      <c r="BF29" s="1015"/>
    </row>
    <row r="30" spans="2:58" ht="20.25" customHeight="1" x14ac:dyDescent="0.2">
      <c r="B30" s="1119"/>
      <c r="C30" s="1061"/>
      <c r="D30" s="1062"/>
      <c r="E30" s="1063"/>
      <c r="F30" s="356" t="str">
        <f>C28</f>
        <v>生活相談員</v>
      </c>
      <c r="G30" s="1037"/>
      <c r="H30" s="967"/>
      <c r="I30" s="968"/>
      <c r="J30" s="968"/>
      <c r="K30" s="969"/>
      <c r="L30" s="1042"/>
      <c r="M30" s="1043"/>
      <c r="N30" s="1043"/>
      <c r="O30" s="1044"/>
      <c r="P30" s="1026" t="s">
        <v>594</v>
      </c>
      <c r="Q30" s="1027"/>
      <c r="R30" s="1028"/>
      <c r="S30" s="361">
        <f>IF(S28="","",VLOOKUP(S28,'【記載例】シフト記号表（勤務時間帯）'!$C$6:$U$35,19,FALSE))</f>
        <v>7</v>
      </c>
      <c r="T30" s="362" t="str">
        <f>IF(T28="","",VLOOKUP(T28,'【記載例】シフト記号表（勤務時間帯）'!$C$6:$U$35,19,FALSE))</f>
        <v/>
      </c>
      <c r="U30" s="362" t="str">
        <f>IF(U28="","",VLOOKUP(U28,'【記載例】シフト記号表（勤務時間帯）'!$C$6:$U$35,19,FALSE))</f>
        <v/>
      </c>
      <c r="V30" s="362" t="str">
        <f>IF(V28="","",VLOOKUP(V28,'【記載例】シフト記号表（勤務時間帯）'!$C$6:$U$35,19,FALSE))</f>
        <v/>
      </c>
      <c r="W30" s="362" t="str">
        <f>IF(W28="","",VLOOKUP(W28,'【記載例】シフト記号表（勤務時間帯）'!$C$6:$U$35,19,FALSE))</f>
        <v/>
      </c>
      <c r="X30" s="362" t="str">
        <f>IF(X28="","",VLOOKUP(X28,'【記載例】シフト記号表（勤務時間帯）'!$C$6:$U$35,19,FALSE))</f>
        <v/>
      </c>
      <c r="Y30" s="363">
        <f>IF(Y28="","",VLOOKUP(Y28,'【記載例】シフト記号表（勤務時間帯）'!$C$6:$U$35,19,FALSE))</f>
        <v>7</v>
      </c>
      <c r="Z30" s="361">
        <f>IF(Z28="","",VLOOKUP(Z28,'【記載例】シフト記号表（勤務時間帯）'!$C$6:$U$35,19,FALSE))</f>
        <v>7</v>
      </c>
      <c r="AA30" s="362" t="str">
        <f>IF(AA28="","",VLOOKUP(AA28,'【記載例】シフト記号表（勤務時間帯）'!$C$6:$U$35,19,FALSE))</f>
        <v/>
      </c>
      <c r="AB30" s="362" t="str">
        <f>IF(AB28="","",VLOOKUP(AB28,'【記載例】シフト記号表（勤務時間帯）'!$C$6:$U$35,19,FALSE))</f>
        <v/>
      </c>
      <c r="AC30" s="362" t="str">
        <f>IF(AC28="","",VLOOKUP(AC28,'【記載例】シフト記号表（勤務時間帯）'!$C$6:$U$35,19,FALSE))</f>
        <v/>
      </c>
      <c r="AD30" s="362" t="str">
        <f>IF(AD28="","",VLOOKUP(AD28,'【記載例】シフト記号表（勤務時間帯）'!$C$6:$U$35,19,FALSE))</f>
        <v/>
      </c>
      <c r="AE30" s="362" t="str">
        <f>IF(AE28="","",VLOOKUP(AE28,'【記載例】シフト記号表（勤務時間帯）'!$C$6:$U$35,19,FALSE))</f>
        <v/>
      </c>
      <c r="AF30" s="363">
        <f>IF(AF28="","",VLOOKUP(AF28,'【記載例】シフト記号表（勤務時間帯）'!$C$6:$U$35,19,FALSE))</f>
        <v>7</v>
      </c>
      <c r="AG30" s="361">
        <f>IF(AG28="","",VLOOKUP(AG28,'【記載例】シフト記号表（勤務時間帯）'!$C$6:$U$35,19,FALSE))</f>
        <v>7</v>
      </c>
      <c r="AH30" s="362" t="str">
        <f>IF(AH28="","",VLOOKUP(AH28,'【記載例】シフト記号表（勤務時間帯）'!$C$6:$U$35,19,FALSE))</f>
        <v/>
      </c>
      <c r="AI30" s="362" t="str">
        <f>IF(AI28="","",VLOOKUP(AI28,'【記載例】シフト記号表（勤務時間帯）'!$C$6:$U$35,19,FALSE))</f>
        <v/>
      </c>
      <c r="AJ30" s="362" t="str">
        <f>IF(AJ28="","",VLOOKUP(AJ28,'【記載例】シフト記号表（勤務時間帯）'!$C$6:$U$35,19,FALSE))</f>
        <v/>
      </c>
      <c r="AK30" s="362" t="str">
        <f>IF(AK28="","",VLOOKUP(AK28,'【記載例】シフト記号表（勤務時間帯）'!$C$6:$U$35,19,FALSE))</f>
        <v/>
      </c>
      <c r="AL30" s="362" t="str">
        <f>IF(AL28="","",VLOOKUP(AL28,'【記載例】シフト記号表（勤務時間帯）'!$C$6:$U$35,19,FALSE))</f>
        <v/>
      </c>
      <c r="AM30" s="363">
        <f>IF(AM28="","",VLOOKUP(AM28,'【記載例】シフト記号表（勤務時間帯）'!$C$6:$U$35,19,FALSE))</f>
        <v>7</v>
      </c>
      <c r="AN30" s="361">
        <f>IF(AN28="","",VLOOKUP(AN28,'【記載例】シフト記号表（勤務時間帯）'!$C$6:$U$35,19,FALSE))</f>
        <v>7</v>
      </c>
      <c r="AO30" s="362" t="str">
        <f>IF(AO28="","",VLOOKUP(AO28,'【記載例】シフト記号表（勤務時間帯）'!$C$6:$U$35,19,FALSE))</f>
        <v/>
      </c>
      <c r="AP30" s="362" t="str">
        <f>IF(AP28="","",VLOOKUP(AP28,'【記載例】シフト記号表（勤務時間帯）'!$C$6:$U$35,19,FALSE))</f>
        <v/>
      </c>
      <c r="AQ30" s="362" t="str">
        <f>IF(AQ28="","",VLOOKUP(AQ28,'【記載例】シフト記号表（勤務時間帯）'!$C$6:$U$35,19,FALSE))</f>
        <v/>
      </c>
      <c r="AR30" s="362" t="str">
        <f>IF(AR28="","",VLOOKUP(AR28,'【記載例】シフト記号表（勤務時間帯）'!$C$6:$U$35,19,FALSE))</f>
        <v/>
      </c>
      <c r="AS30" s="362" t="str">
        <f>IF(AS28="","",VLOOKUP(AS28,'【記載例】シフト記号表（勤務時間帯）'!$C$6:$U$35,19,FALSE))</f>
        <v/>
      </c>
      <c r="AT30" s="363">
        <f>IF(AT28="","",VLOOKUP(AT28,'【記載例】シフト記号表（勤務時間帯）'!$C$6:$U$35,19,FALSE))</f>
        <v>7</v>
      </c>
      <c r="AU30" s="361" t="str">
        <f>IF(AU28="","",VLOOKUP(AU28,'【記載例】シフト記号表（勤務時間帯）'!$C$6:$U$35,19,FALSE))</f>
        <v/>
      </c>
      <c r="AV30" s="362" t="str">
        <f>IF(AV28="","",VLOOKUP(AV28,'【記載例】シフト記号表（勤務時間帯）'!$C$6:$U$35,19,FALSE))</f>
        <v/>
      </c>
      <c r="AW30" s="362" t="str">
        <f>IF(AW28="","",VLOOKUP(AW28,'【記載例】シフト記号表（勤務時間帯）'!$C$6:$U$35,19,FALSE))</f>
        <v/>
      </c>
      <c r="AX30" s="1029">
        <f>IF($BB$3="４週",SUM(S30:AT30),IF($BB$3="暦月",SUM(S30:AW30),""))</f>
        <v>56</v>
      </c>
      <c r="AY30" s="1030"/>
      <c r="AZ30" s="1031">
        <f>IF($BB$3="４週",AX30/4,IF($BB$3="暦月",【記載例】勤務表!AX30/(【記載例】勤務表!$BB$8/7),""))</f>
        <v>14</v>
      </c>
      <c r="BA30" s="1032"/>
      <c r="BB30" s="1016"/>
      <c r="BC30" s="1017"/>
      <c r="BD30" s="1017"/>
      <c r="BE30" s="1017"/>
      <c r="BF30" s="1018"/>
    </row>
    <row r="31" spans="2:58" ht="20.25" customHeight="1" x14ac:dyDescent="0.2">
      <c r="B31" s="1119">
        <f>B28+1</f>
        <v>4</v>
      </c>
      <c r="C31" s="1055" t="s">
        <v>602</v>
      </c>
      <c r="D31" s="1056"/>
      <c r="E31" s="1057"/>
      <c r="F31" s="364"/>
      <c r="G31" s="1036" t="s">
        <v>598</v>
      </c>
      <c r="H31" s="1038" t="s">
        <v>603</v>
      </c>
      <c r="I31" s="968"/>
      <c r="J31" s="968"/>
      <c r="K31" s="969"/>
      <c r="L31" s="1039" t="s">
        <v>604</v>
      </c>
      <c r="M31" s="1040"/>
      <c r="N31" s="1040"/>
      <c r="O31" s="1041"/>
      <c r="P31" s="1045" t="s">
        <v>590</v>
      </c>
      <c r="Q31" s="1046"/>
      <c r="R31" s="1047"/>
      <c r="S31" s="353" t="s">
        <v>605</v>
      </c>
      <c r="T31" s="354"/>
      <c r="U31" s="354" t="s">
        <v>605</v>
      </c>
      <c r="V31" s="354" t="s">
        <v>605</v>
      </c>
      <c r="W31" s="354"/>
      <c r="X31" s="354" t="s">
        <v>605</v>
      </c>
      <c r="Y31" s="355"/>
      <c r="Z31" s="353" t="s">
        <v>605</v>
      </c>
      <c r="AA31" s="354"/>
      <c r="AB31" s="354" t="s">
        <v>605</v>
      </c>
      <c r="AC31" s="354" t="s">
        <v>605</v>
      </c>
      <c r="AD31" s="354"/>
      <c r="AE31" s="354" t="s">
        <v>605</v>
      </c>
      <c r="AF31" s="355"/>
      <c r="AG31" s="353" t="s">
        <v>605</v>
      </c>
      <c r="AH31" s="354"/>
      <c r="AI31" s="354" t="s">
        <v>605</v>
      </c>
      <c r="AJ31" s="354" t="s">
        <v>605</v>
      </c>
      <c r="AK31" s="354"/>
      <c r="AL31" s="354" t="s">
        <v>605</v>
      </c>
      <c r="AM31" s="355"/>
      <c r="AN31" s="353" t="s">
        <v>605</v>
      </c>
      <c r="AO31" s="354"/>
      <c r="AP31" s="354" t="s">
        <v>605</v>
      </c>
      <c r="AQ31" s="354" t="s">
        <v>605</v>
      </c>
      <c r="AR31" s="354"/>
      <c r="AS31" s="354" t="s">
        <v>605</v>
      </c>
      <c r="AT31" s="355"/>
      <c r="AU31" s="353"/>
      <c r="AV31" s="354"/>
      <c r="AW31" s="354"/>
      <c r="AX31" s="1048"/>
      <c r="AY31" s="1049"/>
      <c r="AZ31" s="1050"/>
      <c r="BA31" s="1051"/>
      <c r="BB31" s="1052" t="s">
        <v>606</v>
      </c>
      <c r="BC31" s="1053"/>
      <c r="BD31" s="1053"/>
      <c r="BE31" s="1053"/>
      <c r="BF31" s="1054"/>
    </row>
    <row r="32" spans="2:58" ht="20.25" customHeight="1" x14ac:dyDescent="0.2">
      <c r="B32" s="1119"/>
      <c r="C32" s="1058"/>
      <c r="D32" s="1059"/>
      <c r="E32" s="1060"/>
      <c r="F32" s="356"/>
      <c r="G32" s="963"/>
      <c r="H32" s="967"/>
      <c r="I32" s="968"/>
      <c r="J32" s="968"/>
      <c r="K32" s="969"/>
      <c r="L32" s="973"/>
      <c r="M32" s="974"/>
      <c r="N32" s="974"/>
      <c r="O32" s="975"/>
      <c r="P32" s="1019" t="s">
        <v>593</v>
      </c>
      <c r="Q32" s="1020"/>
      <c r="R32" s="1021"/>
      <c r="S32" s="357">
        <f>IF(S31="","",VLOOKUP(S31,'【記載例】シフト記号表（勤務時間帯）'!$C$6:$K$35,9,FALSE))</f>
        <v>4</v>
      </c>
      <c r="T32" s="358" t="str">
        <f>IF(T31="","",VLOOKUP(T31,'【記載例】シフト記号表（勤務時間帯）'!$C$6:$K$35,9,FALSE))</f>
        <v/>
      </c>
      <c r="U32" s="358">
        <f>IF(U31="","",VLOOKUP(U31,'【記載例】シフト記号表（勤務時間帯）'!$C$6:$K$35,9,FALSE))</f>
        <v>4</v>
      </c>
      <c r="V32" s="358">
        <f>IF(V31="","",VLOOKUP(V31,'【記載例】シフト記号表（勤務時間帯）'!$C$6:$K$35,9,FALSE))</f>
        <v>4</v>
      </c>
      <c r="W32" s="358" t="str">
        <f>IF(W31="","",VLOOKUP(W31,'【記載例】シフト記号表（勤務時間帯）'!$C$6:$K$35,9,FALSE))</f>
        <v/>
      </c>
      <c r="X32" s="358">
        <f>IF(X31="","",VLOOKUP(X31,'【記載例】シフト記号表（勤務時間帯）'!$C$6:$K$35,9,FALSE))</f>
        <v>4</v>
      </c>
      <c r="Y32" s="359" t="str">
        <f>IF(Y31="","",VLOOKUP(Y31,'【記載例】シフト記号表（勤務時間帯）'!$C$6:$K$35,9,FALSE))</f>
        <v/>
      </c>
      <c r="Z32" s="357">
        <f>IF(Z31="","",VLOOKUP(Z31,'【記載例】シフト記号表（勤務時間帯）'!$C$6:$K$35,9,FALSE))</f>
        <v>4</v>
      </c>
      <c r="AA32" s="358" t="str">
        <f>IF(AA31="","",VLOOKUP(AA31,'【記載例】シフト記号表（勤務時間帯）'!$C$6:$K$35,9,FALSE))</f>
        <v/>
      </c>
      <c r="AB32" s="358">
        <f>IF(AB31="","",VLOOKUP(AB31,'【記載例】シフト記号表（勤務時間帯）'!$C$6:$K$35,9,FALSE))</f>
        <v>4</v>
      </c>
      <c r="AC32" s="358">
        <f>IF(AC31="","",VLOOKUP(AC31,'【記載例】シフト記号表（勤務時間帯）'!$C$6:$K$35,9,FALSE))</f>
        <v>4</v>
      </c>
      <c r="AD32" s="358" t="str">
        <f>IF(AD31="","",VLOOKUP(AD31,'【記載例】シフト記号表（勤務時間帯）'!$C$6:$K$35,9,FALSE))</f>
        <v/>
      </c>
      <c r="AE32" s="358">
        <f>IF(AE31="","",VLOOKUP(AE31,'【記載例】シフト記号表（勤務時間帯）'!$C$6:$K$35,9,FALSE))</f>
        <v>4</v>
      </c>
      <c r="AF32" s="359" t="str">
        <f>IF(AF31="","",VLOOKUP(AF31,'【記載例】シフト記号表（勤務時間帯）'!$C$6:$K$35,9,FALSE))</f>
        <v/>
      </c>
      <c r="AG32" s="357">
        <f>IF(AG31="","",VLOOKUP(AG31,'【記載例】シフト記号表（勤務時間帯）'!$C$6:$K$35,9,FALSE))</f>
        <v>4</v>
      </c>
      <c r="AH32" s="358" t="str">
        <f>IF(AH31="","",VLOOKUP(AH31,'【記載例】シフト記号表（勤務時間帯）'!$C$6:$K$35,9,FALSE))</f>
        <v/>
      </c>
      <c r="AI32" s="358">
        <f>IF(AI31="","",VLOOKUP(AI31,'【記載例】シフト記号表（勤務時間帯）'!$C$6:$K$35,9,FALSE))</f>
        <v>4</v>
      </c>
      <c r="AJ32" s="358">
        <f>IF(AJ31="","",VLOOKUP(AJ31,'【記載例】シフト記号表（勤務時間帯）'!$C$6:$K$35,9,FALSE))</f>
        <v>4</v>
      </c>
      <c r="AK32" s="358" t="str">
        <f>IF(AK31="","",VLOOKUP(AK31,'【記載例】シフト記号表（勤務時間帯）'!$C$6:$K$35,9,FALSE))</f>
        <v/>
      </c>
      <c r="AL32" s="358">
        <f>IF(AL31="","",VLOOKUP(AL31,'【記載例】シフト記号表（勤務時間帯）'!$C$6:$K$35,9,FALSE))</f>
        <v>4</v>
      </c>
      <c r="AM32" s="359" t="str">
        <f>IF(AM31="","",VLOOKUP(AM31,'【記載例】シフト記号表（勤務時間帯）'!$C$6:$K$35,9,FALSE))</f>
        <v/>
      </c>
      <c r="AN32" s="357">
        <f>IF(AN31="","",VLOOKUP(AN31,'【記載例】シフト記号表（勤務時間帯）'!$C$6:$K$35,9,FALSE))</f>
        <v>4</v>
      </c>
      <c r="AO32" s="358" t="str">
        <f>IF(AO31="","",VLOOKUP(AO31,'【記載例】シフト記号表（勤務時間帯）'!$C$6:$K$35,9,FALSE))</f>
        <v/>
      </c>
      <c r="AP32" s="358">
        <f>IF(AP31="","",VLOOKUP(AP31,'【記載例】シフト記号表（勤務時間帯）'!$C$6:$K$35,9,FALSE))</f>
        <v>4</v>
      </c>
      <c r="AQ32" s="358">
        <f>IF(AQ31="","",VLOOKUP(AQ31,'【記載例】シフト記号表（勤務時間帯）'!$C$6:$K$35,9,FALSE))</f>
        <v>4</v>
      </c>
      <c r="AR32" s="358" t="str">
        <f>IF(AR31="","",VLOOKUP(AR31,'【記載例】シフト記号表（勤務時間帯）'!$C$6:$K$35,9,FALSE))</f>
        <v/>
      </c>
      <c r="AS32" s="358">
        <f>IF(AS31="","",VLOOKUP(AS31,'【記載例】シフト記号表（勤務時間帯）'!$C$6:$K$35,9,FALSE))</f>
        <v>4</v>
      </c>
      <c r="AT32" s="359" t="str">
        <f>IF(AT31="","",VLOOKUP(AT31,'【記載例】シフト記号表（勤務時間帯）'!$C$6:$K$35,9,FALSE))</f>
        <v/>
      </c>
      <c r="AU32" s="357" t="str">
        <f>IF(AU31="","",VLOOKUP(AU31,'【記載例】シフト記号表（勤務時間帯）'!$C$6:$K$35,9,FALSE))</f>
        <v/>
      </c>
      <c r="AV32" s="358" t="str">
        <f>IF(AV31="","",VLOOKUP(AV31,'【記載例】シフト記号表（勤務時間帯）'!$C$6:$K$35,9,FALSE))</f>
        <v/>
      </c>
      <c r="AW32" s="358" t="str">
        <f>IF(AW31="","",VLOOKUP(AW31,'【記載例】シフト記号表（勤務時間帯）'!$C$6:$K$35,9,FALSE))</f>
        <v/>
      </c>
      <c r="AX32" s="1022">
        <f>IF($BB$3="４週",SUM(S32:AT32),IF($BB$3="暦月",SUM(S32:AW32),""))</f>
        <v>64</v>
      </c>
      <c r="AY32" s="1023"/>
      <c r="AZ32" s="1024">
        <f>IF($BB$3="４週",AX32/4,IF($BB$3="暦月",【記載例】勤務表!AX32/(【記載例】勤務表!$BB$8/7),""))</f>
        <v>16</v>
      </c>
      <c r="BA32" s="1025"/>
      <c r="BB32" s="1013"/>
      <c r="BC32" s="1014"/>
      <c r="BD32" s="1014"/>
      <c r="BE32" s="1014"/>
      <c r="BF32" s="1015"/>
    </row>
    <row r="33" spans="2:58" ht="20.25" customHeight="1" x14ac:dyDescent="0.2">
      <c r="B33" s="1119"/>
      <c r="C33" s="1061"/>
      <c r="D33" s="1062"/>
      <c r="E33" s="1063"/>
      <c r="F33" s="356" t="str">
        <f>C31</f>
        <v>看護職員</v>
      </c>
      <c r="G33" s="1037"/>
      <c r="H33" s="967"/>
      <c r="I33" s="968"/>
      <c r="J33" s="968"/>
      <c r="K33" s="969"/>
      <c r="L33" s="1042"/>
      <c r="M33" s="1043"/>
      <c r="N33" s="1043"/>
      <c r="O33" s="1044"/>
      <c r="P33" s="1026" t="s">
        <v>594</v>
      </c>
      <c r="Q33" s="1027"/>
      <c r="R33" s="1028"/>
      <c r="S33" s="361">
        <f>IF(S31="","",VLOOKUP(S31,'【記載例】シフト記号表（勤務時間帯）'!$C$6:$U$35,19,FALSE))</f>
        <v>4</v>
      </c>
      <c r="T33" s="362" t="str">
        <f>IF(T31="","",VLOOKUP(T31,'【記載例】シフト記号表（勤務時間帯）'!$C$6:$U$35,19,FALSE))</f>
        <v/>
      </c>
      <c r="U33" s="362">
        <f>IF(U31="","",VLOOKUP(U31,'【記載例】シフト記号表（勤務時間帯）'!$C$6:$U$35,19,FALSE))</f>
        <v>4</v>
      </c>
      <c r="V33" s="362">
        <f>IF(V31="","",VLOOKUP(V31,'【記載例】シフト記号表（勤務時間帯）'!$C$6:$U$35,19,FALSE))</f>
        <v>4</v>
      </c>
      <c r="W33" s="362" t="str">
        <f>IF(W31="","",VLOOKUP(W31,'【記載例】シフト記号表（勤務時間帯）'!$C$6:$U$35,19,FALSE))</f>
        <v/>
      </c>
      <c r="X33" s="362">
        <f>IF(X31="","",VLOOKUP(X31,'【記載例】シフト記号表（勤務時間帯）'!$C$6:$U$35,19,FALSE))</f>
        <v>4</v>
      </c>
      <c r="Y33" s="363" t="str">
        <f>IF(Y31="","",VLOOKUP(Y31,'【記載例】シフト記号表（勤務時間帯）'!$C$6:$U$35,19,FALSE))</f>
        <v/>
      </c>
      <c r="Z33" s="361">
        <f>IF(Z31="","",VLOOKUP(Z31,'【記載例】シフト記号表（勤務時間帯）'!$C$6:$U$35,19,FALSE))</f>
        <v>4</v>
      </c>
      <c r="AA33" s="362" t="str">
        <f>IF(AA31="","",VLOOKUP(AA31,'【記載例】シフト記号表（勤務時間帯）'!$C$6:$U$35,19,FALSE))</f>
        <v/>
      </c>
      <c r="AB33" s="362">
        <f>IF(AB31="","",VLOOKUP(AB31,'【記載例】シフト記号表（勤務時間帯）'!$C$6:$U$35,19,FALSE))</f>
        <v>4</v>
      </c>
      <c r="AC33" s="362">
        <f>IF(AC31="","",VLOOKUP(AC31,'【記載例】シフト記号表（勤務時間帯）'!$C$6:$U$35,19,FALSE))</f>
        <v>4</v>
      </c>
      <c r="AD33" s="362" t="str">
        <f>IF(AD31="","",VLOOKUP(AD31,'【記載例】シフト記号表（勤務時間帯）'!$C$6:$U$35,19,FALSE))</f>
        <v/>
      </c>
      <c r="AE33" s="362">
        <f>IF(AE31="","",VLOOKUP(AE31,'【記載例】シフト記号表（勤務時間帯）'!$C$6:$U$35,19,FALSE))</f>
        <v>4</v>
      </c>
      <c r="AF33" s="363" t="str">
        <f>IF(AF31="","",VLOOKUP(AF31,'【記載例】シフト記号表（勤務時間帯）'!$C$6:$U$35,19,FALSE))</f>
        <v/>
      </c>
      <c r="AG33" s="361">
        <f>IF(AG31="","",VLOOKUP(AG31,'【記載例】シフト記号表（勤務時間帯）'!$C$6:$U$35,19,FALSE))</f>
        <v>4</v>
      </c>
      <c r="AH33" s="362" t="str">
        <f>IF(AH31="","",VLOOKUP(AH31,'【記載例】シフト記号表（勤務時間帯）'!$C$6:$U$35,19,FALSE))</f>
        <v/>
      </c>
      <c r="AI33" s="362">
        <f>IF(AI31="","",VLOOKUP(AI31,'【記載例】シフト記号表（勤務時間帯）'!$C$6:$U$35,19,FALSE))</f>
        <v>4</v>
      </c>
      <c r="AJ33" s="362">
        <f>IF(AJ31="","",VLOOKUP(AJ31,'【記載例】シフト記号表（勤務時間帯）'!$C$6:$U$35,19,FALSE))</f>
        <v>4</v>
      </c>
      <c r="AK33" s="362" t="str">
        <f>IF(AK31="","",VLOOKUP(AK31,'【記載例】シフト記号表（勤務時間帯）'!$C$6:$U$35,19,FALSE))</f>
        <v/>
      </c>
      <c r="AL33" s="362">
        <f>IF(AL31="","",VLOOKUP(AL31,'【記載例】シフト記号表（勤務時間帯）'!$C$6:$U$35,19,FALSE))</f>
        <v>4</v>
      </c>
      <c r="AM33" s="363" t="str">
        <f>IF(AM31="","",VLOOKUP(AM31,'【記載例】シフト記号表（勤務時間帯）'!$C$6:$U$35,19,FALSE))</f>
        <v/>
      </c>
      <c r="AN33" s="361">
        <f>IF(AN31="","",VLOOKUP(AN31,'【記載例】シフト記号表（勤務時間帯）'!$C$6:$U$35,19,FALSE))</f>
        <v>4</v>
      </c>
      <c r="AO33" s="362" t="str">
        <f>IF(AO31="","",VLOOKUP(AO31,'【記載例】シフト記号表（勤務時間帯）'!$C$6:$U$35,19,FALSE))</f>
        <v/>
      </c>
      <c r="AP33" s="362">
        <f>IF(AP31="","",VLOOKUP(AP31,'【記載例】シフト記号表（勤務時間帯）'!$C$6:$U$35,19,FALSE))</f>
        <v>4</v>
      </c>
      <c r="AQ33" s="362">
        <f>IF(AQ31="","",VLOOKUP(AQ31,'【記載例】シフト記号表（勤務時間帯）'!$C$6:$U$35,19,FALSE))</f>
        <v>4</v>
      </c>
      <c r="AR33" s="362" t="str">
        <f>IF(AR31="","",VLOOKUP(AR31,'【記載例】シフト記号表（勤務時間帯）'!$C$6:$U$35,19,FALSE))</f>
        <v/>
      </c>
      <c r="AS33" s="362">
        <f>IF(AS31="","",VLOOKUP(AS31,'【記載例】シフト記号表（勤務時間帯）'!$C$6:$U$35,19,FALSE))</f>
        <v>4</v>
      </c>
      <c r="AT33" s="363" t="str">
        <f>IF(AT31="","",VLOOKUP(AT31,'【記載例】シフト記号表（勤務時間帯）'!$C$6:$U$35,19,FALSE))</f>
        <v/>
      </c>
      <c r="AU33" s="361" t="str">
        <f>IF(AU31="","",VLOOKUP(AU31,'【記載例】シフト記号表（勤務時間帯）'!$C$6:$U$35,19,FALSE))</f>
        <v/>
      </c>
      <c r="AV33" s="362" t="str">
        <f>IF(AV31="","",VLOOKUP(AV31,'【記載例】シフト記号表（勤務時間帯）'!$C$6:$U$35,19,FALSE))</f>
        <v/>
      </c>
      <c r="AW33" s="362" t="str">
        <f>IF(AW31="","",VLOOKUP(AW31,'【記載例】シフト記号表（勤務時間帯）'!$C$6:$U$35,19,FALSE))</f>
        <v/>
      </c>
      <c r="AX33" s="1029">
        <f>IF($BB$3="４週",SUM(S33:AT33),IF($BB$3="暦月",SUM(S33:AW33),""))</f>
        <v>64</v>
      </c>
      <c r="AY33" s="1030"/>
      <c r="AZ33" s="1031">
        <f>IF($BB$3="４週",AX33/4,IF($BB$3="暦月",【記載例】勤務表!AX33/(【記載例】勤務表!$BB$8/7),""))</f>
        <v>16</v>
      </c>
      <c r="BA33" s="1032"/>
      <c r="BB33" s="1016"/>
      <c r="BC33" s="1017"/>
      <c r="BD33" s="1017"/>
      <c r="BE33" s="1017"/>
      <c r="BF33" s="1018"/>
    </row>
    <row r="34" spans="2:58" ht="20.25" customHeight="1" x14ac:dyDescent="0.2">
      <c r="B34" s="1119">
        <f>B31+1</f>
        <v>5</v>
      </c>
      <c r="C34" s="1055" t="s">
        <v>602</v>
      </c>
      <c r="D34" s="1056"/>
      <c r="E34" s="1057"/>
      <c r="F34" s="364"/>
      <c r="G34" s="1036" t="s">
        <v>607</v>
      </c>
      <c r="H34" s="1038" t="s">
        <v>608</v>
      </c>
      <c r="I34" s="968"/>
      <c r="J34" s="968"/>
      <c r="K34" s="969"/>
      <c r="L34" s="1039" t="s">
        <v>609</v>
      </c>
      <c r="M34" s="1040"/>
      <c r="N34" s="1040"/>
      <c r="O34" s="1041"/>
      <c r="P34" s="1045" t="s">
        <v>590</v>
      </c>
      <c r="Q34" s="1046"/>
      <c r="R34" s="1047"/>
      <c r="S34" s="353"/>
      <c r="T34" s="354" t="s">
        <v>605</v>
      </c>
      <c r="U34" s="354"/>
      <c r="V34" s="354"/>
      <c r="W34" s="354" t="s">
        <v>605</v>
      </c>
      <c r="X34" s="354"/>
      <c r="Y34" s="355" t="s">
        <v>605</v>
      </c>
      <c r="Z34" s="353"/>
      <c r="AA34" s="354" t="s">
        <v>605</v>
      </c>
      <c r="AB34" s="354"/>
      <c r="AC34" s="354"/>
      <c r="AD34" s="354" t="s">
        <v>605</v>
      </c>
      <c r="AE34" s="354"/>
      <c r="AF34" s="355" t="s">
        <v>605</v>
      </c>
      <c r="AG34" s="353"/>
      <c r="AH34" s="354" t="s">
        <v>605</v>
      </c>
      <c r="AI34" s="354"/>
      <c r="AJ34" s="354"/>
      <c r="AK34" s="354" t="s">
        <v>605</v>
      </c>
      <c r="AL34" s="354"/>
      <c r="AM34" s="355" t="s">
        <v>605</v>
      </c>
      <c r="AN34" s="353"/>
      <c r="AO34" s="354" t="s">
        <v>605</v>
      </c>
      <c r="AP34" s="354"/>
      <c r="AQ34" s="354"/>
      <c r="AR34" s="354" t="s">
        <v>605</v>
      </c>
      <c r="AS34" s="354"/>
      <c r="AT34" s="355" t="s">
        <v>605</v>
      </c>
      <c r="AU34" s="353"/>
      <c r="AV34" s="354"/>
      <c r="AW34" s="354"/>
      <c r="AX34" s="1048"/>
      <c r="AY34" s="1049"/>
      <c r="AZ34" s="1050"/>
      <c r="BA34" s="1051"/>
      <c r="BB34" s="1052" t="s">
        <v>610</v>
      </c>
      <c r="BC34" s="1053"/>
      <c r="BD34" s="1053"/>
      <c r="BE34" s="1053"/>
      <c r="BF34" s="1054"/>
    </row>
    <row r="35" spans="2:58" ht="20.25" customHeight="1" x14ac:dyDescent="0.2">
      <c r="B35" s="1119"/>
      <c r="C35" s="1058"/>
      <c r="D35" s="1059"/>
      <c r="E35" s="1060"/>
      <c r="F35" s="356"/>
      <c r="G35" s="963"/>
      <c r="H35" s="967"/>
      <c r="I35" s="968"/>
      <c r="J35" s="968"/>
      <c r="K35" s="969"/>
      <c r="L35" s="973"/>
      <c r="M35" s="974"/>
      <c r="N35" s="974"/>
      <c r="O35" s="975"/>
      <c r="P35" s="1019" t="s">
        <v>593</v>
      </c>
      <c r="Q35" s="1020"/>
      <c r="R35" s="1021"/>
      <c r="S35" s="357" t="str">
        <f>IF(S34="","",VLOOKUP(S34,'【記載例】シフト記号表（勤務時間帯）'!$C$6:$K$35,9,FALSE))</f>
        <v/>
      </c>
      <c r="T35" s="358">
        <f>IF(T34="","",VLOOKUP(T34,'【記載例】シフト記号表（勤務時間帯）'!$C$6:$K$35,9,FALSE))</f>
        <v>4</v>
      </c>
      <c r="U35" s="358" t="str">
        <f>IF(U34="","",VLOOKUP(U34,'【記載例】シフト記号表（勤務時間帯）'!$C$6:$K$35,9,FALSE))</f>
        <v/>
      </c>
      <c r="V35" s="358" t="str">
        <f>IF(V34="","",VLOOKUP(V34,'【記載例】シフト記号表（勤務時間帯）'!$C$6:$K$35,9,FALSE))</f>
        <v/>
      </c>
      <c r="W35" s="358">
        <f>IF(W34="","",VLOOKUP(W34,'【記載例】シフト記号表（勤務時間帯）'!$C$6:$K$35,9,FALSE))</f>
        <v>4</v>
      </c>
      <c r="X35" s="358" t="str">
        <f>IF(X34="","",VLOOKUP(X34,'【記載例】シフト記号表（勤務時間帯）'!$C$6:$K$35,9,FALSE))</f>
        <v/>
      </c>
      <c r="Y35" s="359">
        <f>IF(Y34="","",VLOOKUP(Y34,'【記載例】シフト記号表（勤務時間帯）'!$C$6:$K$35,9,FALSE))</f>
        <v>4</v>
      </c>
      <c r="Z35" s="357" t="str">
        <f>IF(Z34="","",VLOOKUP(Z34,'【記載例】シフト記号表（勤務時間帯）'!$C$6:$K$35,9,FALSE))</f>
        <v/>
      </c>
      <c r="AA35" s="358">
        <f>IF(AA34="","",VLOOKUP(AA34,'【記載例】シフト記号表（勤務時間帯）'!$C$6:$K$35,9,FALSE))</f>
        <v>4</v>
      </c>
      <c r="AB35" s="358" t="str">
        <f>IF(AB34="","",VLOOKUP(AB34,'【記載例】シフト記号表（勤務時間帯）'!$C$6:$K$35,9,FALSE))</f>
        <v/>
      </c>
      <c r="AC35" s="358" t="str">
        <f>IF(AC34="","",VLOOKUP(AC34,'【記載例】シフト記号表（勤務時間帯）'!$C$6:$K$35,9,FALSE))</f>
        <v/>
      </c>
      <c r="AD35" s="358">
        <f>IF(AD34="","",VLOOKUP(AD34,'【記載例】シフト記号表（勤務時間帯）'!$C$6:$K$35,9,FALSE))</f>
        <v>4</v>
      </c>
      <c r="AE35" s="358" t="str">
        <f>IF(AE34="","",VLOOKUP(AE34,'【記載例】シフト記号表（勤務時間帯）'!$C$6:$K$35,9,FALSE))</f>
        <v/>
      </c>
      <c r="AF35" s="359">
        <f>IF(AF34="","",VLOOKUP(AF34,'【記載例】シフト記号表（勤務時間帯）'!$C$6:$K$35,9,FALSE))</f>
        <v>4</v>
      </c>
      <c r="AG35" s="357" t="str">
        <f>IF(AG34="","",VLOOKUP(AG34,'【記載例】シフト記号表（勤務時間帯）'!$C$6:$K$35,9,FALSE))</f>
        <v/>
      </c>
      <c r="AH35" s="358">
        <f>IF(AH34="","",VLOOKUP(AH34,'【記載例】シフト記号表（勤務時間帯）'!$C$6:$K$35,9,FALSE))</f>
        <v>4</v>
      </c>
      <c r="AI35" s="358" t="str">
        <f>IF(AI34="","",VLOOKUP(AI34,'【記載例】シフト記号表（勤務時間帯）'!$C$6:$K$35,9,FALSE))</f>
        <v/>
      </c>
      <c r="AJ35" s="358" t="str">
        <f>IF(AJ34="","",VLOOKUP(AJ34,'【記載例】シフト記号表（勤務時間帯）'!$C$6:$K$35,9,FALSE))</f>
        <v/>
      </c>
      <c r="AK35" s="358">
        <f>IF(AK34="","",VLOOKUP(AK34,'【記載例】シフト記号表（勤務時間帯）'!$C$6:$K$35,9,FALSE))</f>
        <v>4</v>
      </c>
      <c r="AL35" s="358" t="str">
        <f>IF(AL34="","",VLOOKUP(AL34,'【記載例】シフト記号表（勤務時間帯）'!$C$6:$K$35,9,FALSE))</f>
        <v/>
      </c>
      <c r="AM35" s="359">
        <f>IF(AM34="","",VLOOKUP(AM34,'【記載例】シフト記号表（勤務時間帯）'!$C$6:$K$35,9,FALSE))</f>
        <v>4</v>
      </c>
      <c r="AN35" s="357" t="str">
        <f>IF(AN34="","",VLOOKUP(AN34,'【記載例】シフト記号表（勤務時間帯）'!$C$6:$K$35,9,FALSE))</f>
        <v/>
      </c>
      <c r="AO35" s="358">
        <f>IF(AO34="","",VLOOKUP(AO34,'【記載例】シフト記号表（勤務時間帯）'!$C$6:$K$35,9,FALSE))</f>
        <v>4</v>
      </c>
      <c r="AP35" s="358" t="str">
        <f>IF(AP34="","",VLOOKUP(AP34,'【記載例】シフト記号表（勤務時間帯）'!$C$6:$K$35,9,FALSE))</f>
        <v/>
      </c>
      <c r="AQ35" s="358" t="str">
        <f>IF(AQ34="","",VLOOKUP(AQ34,'【記載例】シフト記号表（勤務時間帯）'!$C$6:$K$35,9,FALSE))</f>
        <v/>
      </c>
      <c r="AR35" s="358">
        <f>IF(AR34="","",VLOOKUP(AR34,'【記載例】シフト記号表（勤務時間帯）'!$C$6:$K$35,9,FALSE))</f>
        <v>4</v>
      </c>
      <c r="AS35" s="358" t="str">
        <f>IF(AS34="","",VLOOKUP(AS34,'【記載例】シフト記号表（勤務時間帯）'!$C$6:$K$35,9,FALSE))</f>
        <v/>
      </c>
      <c r="AT35" s="359">
        <f>IF(AT34="","",VLOOKUP(AT34,'【記載例】シフト記号表（勤務時間帯）'!$C$6:$K$35,9,FALSE))</f>
        <v>4</v>
      </c>
      <c r="AU35" s="357" t="str">
        <f>IF(AU34="","",VLOOKUP(AU34,'【記載例】シフト記号表（勤務時間帯）'!$C$6:$K$35,9,FALSE))</f>
        <v/>
      </c>
      <c r="AV35" s="358" t="str">
        <f>IF(AV34="","",VLOOKUP(AV34,'【記載例】シフト記号表（勤務時間帯）'!$C$6:$K$35,9,FALSE))</f>
        <v/>
      </c>
      <c r="AW35" s="358" t="str">
        <f>IF(AW34="","",VLOOKUP(AW34,'【記載例】シフト記号表（勤務時間帯）'!$C$6:$K$35,9,FALSE))</f>
        <v/>
      </c>
      <c r="AX35" s="1022">
        <f>IF($BB$3="４週",SUM(S35:AT35),IF($BB$3="暦月",SUM(S35:AW35),""))</f>
        <v>48</v>
      </c>
      <c r="AY35" s="1023"/>
      <c r="AZ35" s="1024">
        <f>IF($BB$3="４週",AX35/4,IF($BB$3="暦月",【記載例】勤務表!AX35/(【記載例】勤務表!$BB$8/7),""))</f>
        <v>12</v>
      </c>
      <c r="BA35" s="1025"/>
      <c r="BB35" s="1013"/>
      <c r="BC35" s="1014"/>
      <c r="BD35" s="1014"/>
      <c r="BE35" s="1014"/>
      <c r="BF35" s="1015"/>
    </row>
    <row r="36" spans="2:58" ht="20.25" customHeight="1" x14ac:dyDescent="0.2">
      <c r="B36" s="1119"/>
      <c r="C36" s="1061"/>
      <c r="D36" s="1062"/>
      <c r="E36" s="1063"/>
      <c r="F36" s="356" t="str">
        <f>C34</f>
        <v>看護職員</v>
      </c>
      <c r="G36" s="1037"/>
      <c r="H36" s="967"/>
      <c r="I36" s="968"/>
      <c r="J36" s="968"/>
      <c r="K36" s="969"/>
      <c r="L36" s="1042"/>
      <c r="M36" s="1043"/>
      <c r="N36" s="1043"/>
      <c r="O36" s="1044"/>
      <c r="P36" s="1026" t="s">
        <v>594</v>
      </c>
      <c r="Q36" s="1027"/>
      <c r="R36" s="1028"/>
      <c r="S36" s="361" t="str">
        <f>IF(S34="","",VLOOKUP(S34,'【記載例】シフト記号表（勤務時間帯）'!$C$6:$U$35,19,FALSE))</f>
        <v/>
      </c>
      <c r="T36" s="362">
        <f>IF(T34="","",VLOOKUP(T34,'【記載例】シフト記号表（勤務時間帯）'!$C$6:$U$35,19,FALSE))</f>
        <v>4</v>
      </c>
      <c r="U36" s="362" t="str">
        <f>IF(U34="","",VLOOKUP(U34,'【記載例】シフト記号表（勤務時間帯）'!$C$6:$U$35,19,FALSE))</f>
        <v/>
      </c>
      <c r="V36" s="362" t="str">
        <f>IF(V34="","",VLOOKUP(V34,'【記載例】シフト記号表（勤務時間帯）'!$C$6:$U$35,19,FALSE))</f>
        <v/>
      </c>
      <c r="W36" s="362">
        <f>IF(W34="","",VLOOKUP(W34,'【記載例】シフト記号表（勤務時間帯）'!$C$6:$U$35,19,FALSE))</f>
        <v>4</v>
      </c>
      <c r="X36" s="362" t="str">
        <f>IF(X34="","",VLOOKUP(X34,'【記載例】シフト記号表（勤務時間帯）'!$C$6:$U$35,19,FALSE))</f>
        <v/>
      </c>
      <c r="Y36" s="363">
        <f>IF(Y34="","",VLOOKUP(Y34,'【記載例】シフト記号表（勤務時間帯）'!$C$6:$U$35,19,FALSE))</f>
        <v>4</v>
      </c>
      <c r="Z36" s="361" t="str">
        <f>IF(Z34="","",VLOOKUP(Z34,'【記載例】シフト記号表（勤務時間帯）'!$C$6:$U$35,19,FALSE))</f>
        <v/>
      </c>
      <c r="AA36" s="362">
        <f>IF(AA34="","",VLOOKUP(AA34,'【記載例】シフト記号表（勤務時間帯）'!$C$6:$U$35,19,FALSE))</f>
        <v>4</v>
      </c>
      <c r="AB36" s="362" t="str">
        <f>IF(AB34="","",VLOOKUP(AB34,'【記載例】シフト記号表（勤務時間帯）'!$C$6:$U$35,19,FALSE))</f>
        <v/>
      </c>
      <c r="AC36" s="362" t="str">
        <f>IF(AC34="","",VLOOKUP(AC34,'【記載例】シフト記号表（勤務時間帯）'!$C$6:$U$35,19,FALSE))</f>
        <v/>
      </c>
      <c r="AD36" s="362">
        <f>IF(AD34="","",VLOOKUP(AD34,'【記載例】シフト記号表（勤務時間帯）'!$C$6:$U$35,19,FALSE))</f>
        <v>4</v>
      </c>
      <c r="AE36" s="362" t="str">
        <f>IF(AE34="","",VLOOKUP(AE34,'【記載例】シフト記号表（勤務時間帯）'!$C$6:$U$35,19,FALSE))</f>
        <v/>
      </c>
      <c r="AF36" s="363">
        <f>IF(AF34="","",VLOOKUP(AF34,'【記載例】シフト記号表（勤務時間帯）'!$C$6:$U$35,19,FALSE))</f>
        <v>4</v>
      </c>
      <c r="AG36" s="361" t="str">
        <f>IF(AG34="","",VLOOKUP(AG34,'【記載例】シフト記号表（勤務時間帯）'!$C$6:$U$35,19,FALSE))</f>
        <v/>
      </c>
      <c r="AH36" s="362">
        <f>IF(AH34="","",VLOOKUP(AH34,'【記載例】シフト記号表（勤務時間帯）'!$C$6:$U$35,19,FALSE))</f>
        <v>4</v>
      </c>
      <c r="AI36" s="362" t="str">
        <f>IF(AI34="","",VLOOKUP(AI34,'【記載例】シフト記号表（勤務時間帯）'!$C$6:$U$35,19,FALSE))</f>
        <v/>
      </c>
      <c r="AJ36" s="362" t="str">
        <f>IF(AJ34="","",VLOOKUP(AJ34,'【記載例】シフト記号表（勤務時間帯）'!$C$6:$U$35,19,FALSE))</f>
        <v/>
      </c>
      <c r="AK36" s="362">
        <f>IF(AK34="","",VLOOKUP(AK34,'【記載例】シフト記号表（勤務時間帯）'!$C$6:$U$35,19,FALSE))</f>
        <v>4</v>
      </c>
      <c r="AL36" s="362" t="str">
        <f>IF(AL34="","",VLOOKUP(AL34,'【記載例】シフト記号表（勤務時間帯）'!$C$6:$U$35,19,FALSE))</f>
        <v/>
      </c>
      <c r="AM36" s="363">
        <f>IF(AM34="","",VLOOKUP(AM34,'【記載例】シフト記号表（勤務時間帯）'!$C$6:$U$35,19,FALSE))</f>
        <v>4</v>
      </c>
      <c r="AN36" s="361" t="str">
        <f>IF(AN34="","",VLOOKUP(AN34,'【記載例】シフト記号表（勤務時間帯）'!$C$6:$U$35,19,FALSE))</f>
        <v/>
      </c>
      <c r="AO36" s="362">
        <f>IF(AO34="","",VLOOKUP(AO34,'【記載例】シフト記号表（勤務時間帯）'!$C$6:$U$35,19,FALSE))</f>
        <v>4</v>
      </c>
      <c r="AP36" s="362" t="str">
        <f>IF(AP34="","",VLOOKUP(AP34,'【記載例】シフト記号表（勤務時間帯）'!$C$6:$U$35,19,FALSE))</f>
        <v/>
      </c>
      <c r="AQ36" s="362" t="str">
        <f>IF(AQ34="","",VLOOKUP(AQ34,'【記載例】シフト記号表（勤務時間帯）'!$C$6:$U$35,19,FALSE))</f>
        <v/>
      </c>
      <c r="AR36" s="362">
        <f>IF(AR34="","",VLOOKUP(AR34,'【記載例】シフト記号表（勤務時間帯）'!$C$6:$U$35,19,FALSE))</f>
        <v>4</v>
      </c>
      <c r="AS36" s="362" t="str">
        <f>IF(AS34="","",VLOOKUP(AS34,'【記載例】シフト記号表（勤務時間帯）'!$C$6:$U$35,19,FALSE))</f>
        <v/>
      </c>
      <c r="AT36" s="363">
        <f>IF(AT34="","",VLOOKUP(AT34,'【記載例】シフト記号表（勤務時間帯）'!$C$6:$U$35,19,FALSE))</f>
        <v>4</v>
      </c>
      <c r="AU36" s="361" t="str">
        <f>IF(AU34="","",VLOOKUP(AU34,'【記載例】シフト記号表（勤務時間帯）'!$C$6:$U$35,19,FALSE))</f>
        <v/>
      </c>
      <c r="AV36" s="362" t="str">
        <f>IF(AV34="","",VLOOKUP(AV34,'【記載例】シフト記号表（勤務時間帯）'!$C$6:$U$35,19,FALSE))</f>
        <v/>
      </c>
      <c r="AW36" s="362" t="str">
        <f>IF(AW34="","",VLOOKUP(AW34,'【記載例】シフト記号表（勤務時間帯）'!$C$6:$U$35,19,FALSE))</f>
        <v/>
      </c>
      <c r="AX36" s="1029">
        <f>IF($BB$3="４週",SUM(S36:AT36),IF($BB$3="暦月",SUM(S36:AW36),""))</f>
        <v>48</v>
      </c>
      <c r="AY36" s="1030"/>
      <c r="AZ36" s="1031">
        <f>IF($BB$3="４週",AX36/4,IF($BB$3="暦月",【記載例】勤務表!AX36/(【記載例】勤務表!$BB$8/7),""))</f>
        <v>12</v>
      </c>
      <c r="BA36" s="1032"/>
      <c r="BB36" s="1016"/>
      <c r="BC36" s="1017"/>
      <c r="BD36" s="1017"/>
      <c r="BE36" s="1017"/>
      <c r="BF36" s="1018"/>
    </row>
    <row r="37" spans="2:58" ht="20.25" customHeight="1" x14ac:dyDescent="0.2">
      <c r="B37" s="1119">
        <f>B34+1</f>
        <v>6</v>
      </c>
      <c r="C37" s="1055" t="s">
        <v>601</v>
      </c>
      <c r="D37" s="1056"/>
      <c r="E37" s="1057"/>
      <c r="F37" s="364"/>
      <c r="G37" s="1036" t="s">
        <v>598</v>
      </c>
      <c r="H37" s="1038" t="s">
        <v>588</v>
      </c>
      <c r="I37" s="968"/>
      <c r="J37" s="968"/>
      <c r="K37" s="969"/>
      <c r="L37" s="1039" t="s">
        <v>600</v>
      </c>
      <c r="M37" s="1040"/>
      <c r="N37" s="1040"/>
      <c r="O37" s="1041"/>
      <c r="P37" s="1045" t="s">
        <v>590</v>
      </c>
      <c r="Q37" s="1046"/>
      <c r="R37" s="1047"/>
      <c r="S37" s="353"/>
      <c r="T37" s="354" t="s">
        <v>591</v>
      </c>
      <c r="U37" s="354" t="s">
        <v>591</v>
      </c>
      <c r="V37" s="354"/>
      <c r="W37" s="354"/>
      <c r="X37" s="354" t="s">
        <v>591</v>
      </c>
      <c r="Y37" s="355"/>
      <c r="Z37" s="353"/>
      <c r="AA37" s="354" t="s">
        <v>591</v>
      </c>
      <c r="AB37" s="354" t="s">
        <v>591</v>
      </c>
      <c r="AC37" s="354"/>
      <c r="AD37" s="354"/>
      <c r="AE37" s="354" t="s">
        <v>591</v>
      </c>
      <c r="AF37" s="355"/>
      <c r="AG37" s="353"/>
      <c r="AH37" s="354" t="s">
        <v>591</v>
      </c>
      <c r="AI37" s="354" t="s">
        <v>591</v>
      </c>
      <c r="AJ37" s="354"/>
      <c r="AK37" s="354"/>
      <c r="AL37" s="354" t="s">
        <v>591</v>
      </c>
      <c r="AM37" s="355"/>
      <c r="AN37" s="353"/>
      <c r="AO37" s="354" t="s">
        <v>591</v>
      </c>
      <c r="AP37" s="354" t="s">
        <v>591</v>
      </c>
      <c r="AQ37" s="354"/>
      <c r="AR37" s="354"/>
      <c r="AS37" s="354" t="s">
        <v>591</v>
      </c>
      <c r="AT37" s="355"/>
      <c r="AU37" s="353"/>
      <c r="AV37" s="354"/>
      <c r="AW37" s="354"/>
      <c r="AX37" s="1048"/>
      <c r="AY37" s="1049"/>
      <c r="AZ37" s="1050"/>
      <c r="BA37" s="1051"/>
      <c r="BB37" s="1052" t="s">
        <v>595</v>
      </c>
      <c r="BC37" s="1053"/>
      <c r="BD37" s="1053"/>
      <c r="BE37" s="1053"/>
      <c r="BF37" s="1054"/>
    </row>
    <row r="38" spans="2:58" ht="20.25" customHeight="1" x14ac:dyDescent="0.2">
      <c r="B38" s="1119"/>
      <c r="C38" s="1058"/>
      <c r="D38" s="1059"/>
      <c r="E38" s="1060"/>
      <c r="F38" s="356"/>
      <c r="G38" s="963"/>
      <c r="H38" s="967"/>
      <c r="I38" s="968"/>
      <c r="J38" s="968"/>
      <c r="K38" s="969"/>
      <c r="L38" s="973"/>
      <c r="M38" s="974"/>
      <c r="N38" s="974"/>
      <c r="O38" s="975"/>
      <c r="P38" s="1019" t="s">
        <v>593</v>
      </c>
      <c r="Q38" s="1020"/>
      <c r="R38" s="1021"/>
      <c r="S38" s="357" t="str">
        <f>IF(S37="","",VLOOKUP(S37,'【記載例】シフト記号表（勤務時間帯）'!$C$6:$K$35,9,FALSE))</f>
        <v/>
      </c>
      <c r="T38" s="358">
        <f>IF(T37="","",VLOOKUP(T37,'【記載例】シフト記号表（勤務時間帯）'!$C$6:$K$35,9,FALSE))</f>
        <v>8</v>
      </c>
      <c r="U38" s="358">
        <f>IF(U37="","",VLOOKUP(U37,'【記載例】シフト記号表（勤務時間帯）'!$C$6:$K$35,9,FALSE))</f>
        <v>8</v>
      </c>
      <c r="V38" s="358" t="str">
        <f>IF(V37="","",VLOOKUP(V37,'【記載例】シフト記号表（勤務時間帯）'!$C$6:$K$35,9,FALSE))</f>
        <v/>
      </c>
      <c r="W38" s="358" t="str">
        <f>IF(W37="","",VLOOKUP(W37,'【記載例】シフト記号表（勤務時間帯）'!$C$6:$K$35,9,FALSE))</f>
        <v/>
      </c>
      <c r="X38" s="358">
        <f>IF(X37="","",VLOOKUP(X37,'【記載例】シフト記号表（勤務時間帯）'!$C$6:$K$35,9,FALSE))</f>
        <v>8</v>
      </c>
      <c r="Y38" s="359" t="str">
        <f>IF(Y37="","",VLOOKUP(Y37,'【記載例】シフト記号表（勤務時間帯）'!$C$6:$K$35,9,FALSE))</f>
        <v/>
      </c>
      <c r="Z38" s="357" t="str">
        <f>IF(Z37="","",VLOOKUP(Z37,'【記載例】シフト記号表（勤務時間帯）'!$C$6:$K$35,9,FALSE))</f>
        <v/>
      </c>
      <c r="AA38" s="358">
        <f>IF(AA37="","",VLOOKUP(AA37,'【記載例】シフト記号表（勤務時間帯）'!$C$6:$K$35,9,FALSE))</f>
        <v>8</v>
      </c>
      <c r="AB38" s="358">
        <f>IF(AB37="","",VLOOKUP(AB37,'【記載例】シフト記号表（勤務時間帯）'!$C$6:$K$35,9,FALSE))</f>
        <v>8</v>
      </c>
      <c r="AC38" s="358" t="str">
        <f>IF(AC37="","",VLOOKUP(AC37,'【記載例】シフト記号表（勤務時間帯）'!$C$6:$K$35,9,FALSE))</f>
        <v/>
      </c>
      <c r="AD38" s="358" t="str">
        <f>IF(AD37="","",VLOOKUP(AD37,'【記載例】シフト記号表（勤務時間帯）'!$C$6:$K$35,9,FALSE))</f>
        <v/>
      </c>
      <c r="AE38" s="358">
        <f>IF(AE37="","",VLOOKUP(AE37,'【記載例】シフト記号表（勤務時間帯）'!$C$6:$K$35,9,FALSE))</f>
        <v>8</v>
      </c>
      <c r="AF38" s="359" t="str">
        <f>IF(AF37="","",VLOOKUP(AF37,'【記載例】シフト記号表（勤務時間帯）'!$C$6:$K$35,9,FALSE))</f>
        <v/>
      </c>
      <c r="AG38" s="357" t="str">
        <f>IF(AG37="","",VLOOKUP(AG37,'【記載例】シフト記号表（勤務時間帯）'!$C$6:$K$35,9,FALSE))</f>
        <v/>
      </c>
      <c r="AH38" s="358">
        <f>IF(AH37="","",VLOOKUP(AH37,'【記載例】シフト記号表（勤務時間帯）'!$C$6:$K$35,9,FALSE))</f>
        <v>8</v>
      </c>
      <c r="AI38" s="358">
        <f>IF(AI37="","",VLOOKUP(AI37,'【記載例】シフト記号表（勤務時間帯）'!$C$6:$K$35,9,FALSE))</f>
        <v>8</v>
      </c>
      <c r="AJ38" s="358" t="str">
        <f>IF(AJ37="","",VLOOKUP(AJ37,'【記載例】シフト記号表（勤務時間帯）'!$C$6:$K$35,9,FALSE))</f>
        <v/>
      </c>
      <c r="AK38" s="358" t="str">
        <f>IF(AK37="","",VLOOKUP(AK37,'【記載例】シフト記号表（勤務時間帯）'!$C$6:$K$35,9,FALSE))</f>
        <v/>
      </c>
      <c r="AL38" s="358">
        <f>IF(AL37="","",VLOOKUP(AL37,'【記載例】シフト記号表（勤務時間帯）'!$C$6:$K$35,9,FALSE))</f>
        <v>8</v>
      </c>
      <c r="AM38" s="359" t="str">
        <f>IF(AM37="","",VLOOKUP(AM37,'【記載例】シフト記号表（勤務時間帯）'!$C$6:$K$35,9,FALSE))</f>
        <v/>
      </c>
      <c r="AN38" s="357" t="str">
        <f>IF(AN37="","",VLOOKUP(AN37,'【記載例】シフト記号表（勤務時間帯）'!$C$6:$K$35,9,FALSE))</f>
        <v/>
      </c>
      <c r="AO38" s="358">
        <f>IF(AO37="","",VLOOKUP(AO37,'【記載例】シフト記号表（勤務時間帯）'!$C$6:$K$35,9,FALSE))</f>
        <v>8</v>
      </c>
      <c r="AP38" s="358">
        <f>IF(AP37="","",VLOOKUP(AP37,'【記載例】シフト記号表（勤務時間帯）'!$C$6:$K$35,9,FALSE))</f>
        <v>8</v>
      </c>
      <c r="AQ38" s="358" t="str">
        <f>IF(AQ37="","",VLOOKUP(AQ37,'【記載例】シフト記号表（勤務時間帯）'!$C$6:$K$35,9,FALSE))</f>
        <v/>
      </c>
      <c r="AR38" s="358" t="str">
        <f>IF(AR37="","",VLOOKUP(AR37,'【記載例】シフト記号表（勤務時間帯）'!$C$6:$K$35,9,FALSE))</f>
        <v/>
      </c>
      <c r="AS38" s="358">
        <f>IF(AS37="","",VLOOKUP(AS37,'【記載例】シフト記号表（勤務時間帯）'!$C$6:$K$35,9,FALSE))</f>
        <v>8</v>
      </c>
      <c r="AT38" s="359" t="str">
        <f>IF(AT37="","",VLOOKUP(AT37,'【記載例】シフト記号表（勤務時間帯）'!$C$6:$K$35,9,FALSE))</f>
        <v/>
      </c>
      <c r="AU38" s="357" t="str">
        <f>IF(AU37="","",VLOOKUP(AU37,'【記載例】シフト記号表（勤務時間帯）'!$C$6:$K$35,9,FALSE))</f>
        <v/>
      </c>
      <c r="AV38" s="358" t="str">
        <f>IF(AV37="","",VLOOKUP(AV37,'【記載例】シフト記号表（勤務時間帯）'!$C$6:$K$35,9,FALSE))</f>
        <v/>
      </c>
      <c r="AW38" s="358" t="str">
        <f>IF(AW37="","",VLOOKUP(AW37,'【記載例】シフト記号表（勤務時間帯）'!$C$6:$K$35,9,FALSE))</f>
        <v/>
      </c>
      <c r="AX38" s="1022">
        <f>IF($BB$3="４週",SUM(S38:AT38),IF($BB$3="暦月",SUM(S38:AW38),""))</f>
        <v>96</v>
      </c>
      <c r="AY38" s="1023"/>
      <c r="AZ38" s="1024">
        <f>IF($BB$3="４週",AX38/4,IF($BB$3="暦月",【記載例】勤務表!AX38/(【記載例】勤務表!$BB$8/7),""))</f>
        <v>24</v>
      </c>
      <c r="BA38" s="1025"/>
      <c r="BB38" s="1013"/>
      <c r="BC38" s="1014"/>
      <c r="BD38" s="1014"/>
      <c r="BE38" s="1014"/>
      <c r="BF38" s="1015"/>
    </row>
    <row r="39" spans="2:58" ht="20.25" customHeight="1" x14ac:dyDescent="0.2">
      <c r="B39" s="1119"/>
      <c r="C39" s="1061"/>
      <c r="D39" s="1062"/>
      <c r="E39" s="1063"/>
      <c r="F39" s="356" t="str">
        <f>C37</f>
        <v>介護職員</v>
      </c>
      <c r="G39" s="1037"/>
      <c r="H39" s="967"/>
      <c r="I39" s="968"/>
      <c r="J39" s="968"/>
      <c r="K39" s="969"/>
      <c r="L39" s="1042"/>
      <c r="M39" s="1043"/>
      <c r="N39" s="1043"/>
      <c r="O39" s="1044"/>
      <c r="P39" s="1026" t="s">
        <v>594</v>
      </c>
      <c r="Q39" s="1027"/>
      <c r="R39" s="1028"/>
      <c r="S39" s="361" t="str">
        <f>IF(S37="","",VLOOKUP(S37,'【記載例】シフト記号表（勤務時間帯）'!$C$6:$U$35,19,FALSE))</f>
        <v/>
      </c>
      <c r="T39" s="362">
        <f>IF(T37="","",VLOOKUP(T37,'【記載例】シフト記号表（勤務時間帯）'!$C$6:$U$35,19,FALSE))</f>
        <v>7</v>
      </c>
      <c r="U39" s="362">
        <f>IF(U37="","",VLOOKUP(U37,'【記載例】シフト記号表（勤務時間帯）'!$C$6:$U$35,19,FALSE))</f>
        <v>7</v>
      </c>
      <c r="V39" s="362" t="str">
        <f>IF(V37="","",VLOOKUP(V37,'【記載例】シフト記号表（勤務時間帯）'!$C$6:$U$35,19,FALSE))</f>
        <v/>
      </c>
      <c r="W39" s="362" t="str">
        <f>IF(W37="","",VLOOKUP(W37,'【記載例】シフト記号表（勤務時間帯）'!$C$6:$U$35,19,FALSE))</f>
        <v/>
      </c>
      <c r="X39" s="362">
        <f>IF(X37="","",VLOOKUP(X37,'【記載例】シフト記号表（勤務時間帯）'!$C$6:$U$35,19,FALSE))</f>
        <v>7</v>
      </c>
      <c r="Y39" s="363" t="str">
        <f>IF(Y37="","",VLOOKUP(Y37,'【記載例】シフト記号表（勤務時間帯）'!$C$6:$U$35,19,FALSE))</f>
        <v/>
      </c>
      <c r="Z39" s="361" t="str">
        <f>IF(Z37="","",VLOOKUP(Z37,'【記載例】シフト記号表（勤務時間帯）'!$C$6:$U$35,19,FALSE))</f>
        <v/>
      </c>
      <c r="AA39" s="362">
        <f>IF(AA37="","",VLOOKUP(AA37,'【記載例】シフト記号表（勤務時間帯）'!$C$6:$U$35,19,FALSE))</f>
        <v>7</v>
      </c>
      <c r="AB39" s="362">
        <f>IF(AB37="","",VLOOKUP(AB37,'【記載例】シフト記号表（勤務時間帯）'!$C$6:$U$35,19,FALSE))</f>
        <v>7</v>
      </c>
      <c r="AC39" s="362" t="str">
        <f>IF(AC37="","",VLOOKUP(AC37,'【記載例】シフト記号表（勤務時間帯）'!$C$6:$U$35,19,FALSE))</f>
        <v/>
      </c>
      <c r="AD39" s="362" t="str">
        <f>IF(AD37="","",VLOOKUP(AD37,'【記載例】シフト記号表（勤務時間帯）'!$C$6:$U$35,19,FALSE))</f>
        <v/>
      </c>
      <c r="AE39" s="362">
        <f>IF(AE37="","",VLOOKUP(AE37,'【記載例】シフト記号表（勤務時間帯）'!$C$6:$U$35,19,FALSE))</f>
        <v>7</v>
      </c>
      <c r="AF39" s="363" t="str">
        <f>IF(AF37="","",VLOOKUP(AF37,'【記載例】シフト記号表（勤務時間帯）'!$C$6:$U$35,19,FALSE))</f>
        <v/>
      </c>
      <c r="AG39" s="361" t="str">
        <f>IF(AG37="","",VLOOKUP(AG37,'【記載例】シフト記号表（勤務時間帯）'!$C$6:$U$35,19,FALSE))</f>
        <v/>
      </c>
      <c r="AH39" s="362">
        <f>IF(AH37="","",VLOOKUP(AH37,'【記載例】シフト記号表（勤務時間帯）'!$C$6:$U$35,19,FALSE))</f>
        <v>7</v>
      </c>
      <c r="AI39" s="362">
        <f>IF(AI37="","",VLOOKUP(AI37,'【記載例】シフト記号表（勤務時間帯）'!$C$6:$U$35,19,FALSE))</f>
        <v>7</v>
      </c>
      <c r="AJ39" s="362" t="str">
        <f>IF(AJ37="","",VLOOKUP(AJ37,'【記載例】シフト記号表（勤務時間帯）'!$C$6:$U$35,19,FALSE))</f>
        <v/>
      </c>
      <c r="AK39" s="362" t="str">
        <f>IF(AK37="","",VLOOKUP(AK37,'【記載例】シフト記号表（勤務時間帯）'!$C$6:$U$35,19,FALSE))</f>
        <v/>
      </c>
      <c r="AL39" s="362">
        <f>IF(AL37="","",VLOOKUP(AL37,'【記載例】シフト記号表（勤務時間帯）'!$C$6:$U$35,19,FALSE))</f>
        <v>7</v>
      </c>
      <c r="AM39" s="363" t="str">
        <f>IF(AM37="","",VLOOKUP(AM37,'【記載例】シフト記号表（勤務時間帯）'!$C$6:$U$35,19,FALSE))</f>
        <v/>
      </c>
      <c r="AN39" s="361" t="str">
        <f>IF(AN37="","",VLOOKUP(AN37,'【記載例】シフト記号表（勤務時間帯）'!$C$6:$U$35,19,FALSE))</f>
        <v/>
      </c>
      <c r="AO39" s="362">
        <f>IF(AO37="","",VLOOKUP(AO37,'【記載例】シフト記号表（勤務時間帯）'!$C$6:$U$35,19,FALSE))</f>
        <v>7</v>
      </c>
      <c r="AP39" s="362">
        <f>IF(AP37="","",VLOOKUP(AP37,'【記載例】シフト記号表（勤務時間帯）'!$C$6:$U$35,19,FALSE))</f>
        <v>7</v>
      </c>
      <c r="AQ39" s="362" t="str">
        <f>IF(AQ37="","",VLOOKUP(AQ37,'【記載例】シフト記号表（勤務時間帯）'!$C$6:$U$35,19,FALSE))</f>
        <v/>
      </c>
      <c r="AR39" s="362" t="str">
        <f>IF(AR37="","",VLOOKUP(AR37,'【記載例】シフト記号表（勤務時間帯）'!$C$6:$U$35,19,FALSE))</f>
        <v/>
      </c>
      <c r="AS39" s="362">
        <f>IF(AS37="","",VLOOKUP(AS37,'【記載例】シフト記号表（勤務時間帯）'!$C$6:$U$35,19,FALSE))</f>
        <v>7</v>
      </c>
      <c r="AT39" s="363" t="str">
        <f>IF(AT37="","",VLOOKUP(AT37,'【記載例】シフト記号表（勤務時間帯）'!$C$6:$U$35,19,FALSE))</f>
        <v/>
      </c>
      <c r="AU39" s="361" t="str">
        <f>IF(AU37="","",VLOOKUP(AU37,'【記載例】シフト記号表（勤務時間帯）'!$C$6:$U$35,19,FALSE))</f>
        <v/>
      </c>
      <c r="AV39" s="362" t="str">
        <f>IF(AV37="","",VLOOKUP(AV37,'【記載例】シフト記号表（勤務時間帯）'!$C$6:$U$35,19,FALSE))</f>
        <v/>
      </c>
      <c r="AW39" s="362" t="str">
        <f>IF(AW37="","",VLOOKUP(AW37,'【記載例】シフト記号表（勤務時間帯）'!$C$6:$U$35,19,FALSE))</f>
        <v/>
      </c>
      <c r="AX39" s="1029">
        <f>IF($BB$3="４週",SUM(S39:AT39),IF($BB$3="暦月",SUM(S39:AW39),""))</f>
        <v>84</v>
      </c>
      <c r="AY39" s="1030"/>
      <c r="AZ39" s="1031">
        <f>IF($BB$3="４週",AX39/4,IF($BB$3="暦月",【記載例】勤務表!AX39/(【記載例】勤務表!$BB$8/7),""))</f>
        <v>21</v>
      </c>
      <c r="BA39" s="1032"/>
      <c r="BB39" s="1016"/>
      <c r="BC39" s="1017"/>
      <c r="BD39" s="1017"/>
      <c r="BE39" s="1017"/>
      <c r="BF39" s="1018"/>
    </row>
    <row r="40" spans="2:58" ht="20.25" customHeight="1" x14ac:dyDescent="0.2">
      <c r="B40" s="1119">
        <f>B37+1</f>
        <v>7</v>
      </c>
      <c r="C40" s="1055" t="s">
        <v>601</v>
      </c>
      <c r="D40" s="1056"/>
      <c r="E40" s="1057"/>
      <c r="F40" s="364"/>
      <c r="G40" s="1036" t="s">
        <v>598</v>
      </c>
      <c r="H40" s="1038" t="s">
        <v>588</v>
      </c>
      <c r="I40" s="968"/>
      <c r="J40" s="968"/>
      <c r="K40" s="969"/>
      <c r="L40" s="1039" t="s">
        <v>611</v>
      </c>
      <c r="M40" s="1040"/>
      <c r="N40" s="1040"/>
      <c r="O40" s="1041"/>
      <c r="P40" s="1045" t="s">
        <v>590</v>
      </c>
      <c r="Q40" s="1046"/>
      <c r="R40" s="1047"/>
      <c r="S40" s="353"/>
      <c r="T40" s="354"/>
      <c r="U40" s="354"/>
      <c r="V40" s="354"/>
      <c r="W40" s="354"/>
      <c r="X40" s="354"/>
      <c r="Y40" s="355" t="s">
        <v>591</v>
      </c>
      <c r="Z40" s="353"/>
      <c r="AA40" s="354"/>
      <c r="AB40" s="354"/>
      <c r="AC40" s="354"/>
      <c r="AD40" s="354"/>
      <c r="AE40" s="354"/>
      <c r="AF40" s="355" t="s">
        <v>591</v>
      </c>
      <c r="AG40" s="353"/>
      <c r="AH40" s="354"/>
      <c r="AI40" s="354"/>
      <c r="AJ40" s="354"/>
      <c r="AK40" s="354"/>
      <c r="AL40" s="354"/>
      <c r="AM40" s="355" t="s">
        <v>591</v>
      </c>
      <c r="AN40" s="353"/>
      <c r="AO40" s="354"/>
      <c r="AP40" s="354"/>
      <c r="AQ40" s="354"/>
      <c r="AR40" s="354"/>
      <c r="AS40" s="354"/>
      <c r="AT40" s="355" t="s">
        <v>591</v>
      </c>
      <c r="AU40" s="353"/>
      <c r="AV40" s="354"/>
      <c r="AW40" s="354"/>
      <c r="AX40" s="1048"/>
      <c r="AY40" s="1049"/>
      <c r="AZ40" s="1050"/>
      <c r="BA40" s="1051"/>
      <c r="BB40" s="1052" t="s">
        <v>612</v>
      </c>
      <c r="BC40" s="1053"/>
      <c r="BD40" s="1053"/>
      <c r="BE40" s="1053"/>
      <c r="BF40" s="1054"/>
    </row>
    <row r="41" spans="2:58" ht="20.25" customHeight="1" x14ac:dyDescent="0.2">
      <c r="B41" s="1119"/>
      <c r="C41" s="1058"/>
      <c r="D41" s="1059"/>
      <c r="E41" s="1060"/>
      <c r="F41" s="356"/>
      <c r="G41" s="963"/>
      <c r="H41" s="967"/>
      <c r="I41" s="968"/>
      <c r="J41" s="968"/>
      <c r="K41" s="969"/>
      <c r="L41" s="973"/>
      <c r="M41" s="974"/>
      <c r="N41" s="974"/>
      <c r="O41" s="975"/>
      <c r="P41" s="1019" t="s">
        <v>593</v>
      </c>
      <c r="Q41" s="1020"/>
      <c r="R41" s="1021"/>
      <c r="S41" s="357" t="str">
        <f>IF(S40="","",VLOOKUP(S40,'【記載例】シフト記号表（勤務時間帯）'!$C$6:$K$35,9,FALSE))</f>
        <v/>
      </c>
      <c r="T41" s="358" t="str">
        <f>IF(T40="","",VLOOKUP(T40,'【記載例】シフト記号表（勤務時間帯）'!$C$6:$K$35,9,FALSE))</f>
        <v/>
      </c>
      <c r="U41" s="358" t="str">
        <f>IF(U40="","",VLOOKUP(U40,'【記載例】シフト記号表（勤務時間帯）'!$C$6:$K$35,9,FALSE))</f>
        <v/>
      </c>
      <c r="V41" s="358" t="str">
        <f>IF(V40="","",VLOOKUP(V40,'【記載例】シフト記号表（勤務時間帯）'!$C$6:$K$35,9,FALSE))</f>
        <v/>
      </c>
      <c r="W41" s="358" t="str">
        <f>IF(W40="","",VLOOKUP(W40,'【記載例】シフト記号表（勤務時間帯）'!$C$6:$K$35,9,FALSE))</f>
        <v/>
      </c>
      <c r="X41" s="358" t="str">
        <f>IF(X40="","",VLOOKUP(X40,'【記載例】シフト記号表（勤務時間帯）'!$C$6:$K$35,9,FALSE))</f>
        <v/>
      </c>
      <c r="Y41" s="359">
        <f>IF(Y40="","",VLOOKUP(Y40,'【記載例】シフト記号表（勤務時間帯）'!$C$6:$K$35,9,FALSE))</f>
        <v>8</v>
      </c>
      <c r="Z41" s="357" t="str">
        <f>IF(Z40="","",VLOOKUP(Z40,'【記載例】シフト記号表（勤務時間帯）'!$C$6:$K$35,9,FALSE))</f>
        <v/>
      </c>
      <c r="AA41" s="358" t="str">
        <f>IF(AA40="","",VLOOKUP(AA40,'【記載例】シフト記号表（勤務時間帯）'!$C$6:$K$35,9,FALSE))</f>
        <v/>
      </c>
      <c r="AB41" s="358" t="str">
        <f>IF(AB40="","",VLOOKUP(AB40,'【記載例】シフト記号表（勤務時間帯）'!$C$6:$K$35,9,FALSE))</f>
        <v/>
      </c>
      <c r="AC41" s="358" t="str">
        <f>IF(AC40="","",VLOOKUP(AC40,'【記載例】シフト記号表（勤務時間帯）'!$C$6:$K$35,9,FALSE))</f>
        <v/>
      </c>
      <c r="AD41" s="358" t="str">
        <f>IF(AD40="","",VLOOKUP(AD40,'【記載例】シフト記号表（勤務時間帯）'!$C$6:$K$35,9,FALSE))</f>
        <v/>
      </c>
      <c r="AE41" s="358" t="str">
        <f>IF(AE40="","",VLOOKUP(AE40,'【記載例】シフト記号表（勤務時間帯）'!$C$6:$K$35,9,FALSE))</f>
        <v/>
      </c>
      <c r="AF41" s="359">
        <f>IF(AF40="","",VLOOKUP(AF40,'【記載例】シフト記号表（勤務時間帯）'!$C$6:$K$35,9,FALSE))</f>
        <v>8</v>
      </c>
      <c r="AG41" s="357" t="str">
        <f>IF(AG40="","",VLOOKUP(AG40,'【記載例】シフト記号表（勤務時間帯）'!$C$6:$K$35,9,FALSE))</f>
        <v/>
      </c>
      <c r="AH41" s="358" t="str">
        <f>IF(AH40="","",VLOOKUP(AH40,'【記載例】シフト記号表（勤務時間帯）'!$C$6:$K$35,9,FALSE))</f>
        <v/>
      </c>
      <c r="AI41" s="358" t="str">
        <f>IF(AI40="","",VLOOKUP(AI40,'【記載例】シフト記号表（勤務時間帯）'!$C$6:$K$35,9,FALSE))</f>
        <v/>
      </c>
      <c r="AJ41" s="358" t="str">
        <f>IF(AJ40="","",VLOOKUP(AJ40,'【記載例】シフト記号表（勤務時間帯）'!$C$6:$K$35,9,FALSE))</f>
        <v/>
      </c>
      <c r="AK41" s="358" t="str">
        <f>IF(AK40="","",VLOOKUP(AK40,'【記載例】シフト記号表（勤務時間帯）'!$C$6:$K$35,9,FALSE))</f>
        <v/>
      </c>
      <c r="AL41" s="358" t="str">
        <f>IF(AL40="","",VLOOKUP(AL40,'【記載例】シフト記号表（勤務時間帯）'!$C$6:$K$35,9,FALSE))</f>
        <v/>
      </c>
      <c r="AM41" s="359">
        <f>IF(AM40="","",VLOOKUP(AM40,'【記載例】シフト記号表（勤務時間帯）'!$C$6:$K$35,9,FALSE))</f>
        <v>8</v>
      </c>
      <c r="AN41" s="357" t="str">
        <f>IF(AN40="","",VLOOKUP(AN40,'【記載例】シフト記号表（勤務時間帯）'!$C$6:$K$35,9,FALSE))</f>
        <v/>
      </c>
      <c r="AO41" s="358" t="str">
        <f>IF(AO40="","",VLOOKUP(AO40,'【記載例】シフト記号表（勤務時間帯）'!$C$6:$K$35,9,FALSE))</f>
        <v/>
      </c>
      <c r="AP41" s="358" t="str">
        <f>IF(AP40="","",VLOOKUP(AP40,'【記載例】シフト記号表（勤務時間帯）'!$C$6:$K$35,9,FALSE))</f>
        <v/>
      </c>
      <c r="AQ41" s="358" t="str">
        <f>IF(AQ40="","",VLOOKUP(AQ40,'【記載例】シフト記号表（勤務時間帯）'!$C$6:$K$35,9,FALSE))</f>
        <v/>
      </c>
      <c r="AR41" s="358" t="str">
        <f>IF(AR40="","",VLOOKUP(AR40,'【記載例】シフト記号表（勤務時間帯）'!$C$6:$K$35,9,FALSE))</f>
        <v/>
      </c>
      <c r="AS41" s="358" t="str">
        <f>IF(AS40="","",VLOOKUP(AS40,'【記載例】シフト記号表（勤務時間帯）'!$C$6:$K$35,9,FALSE))</f>
        <v/>
      </c>
      <c r="AT41" s="359">
        <f>IF(AT40="","",VLOOKUP(AT40,'【記載例】シフト記号表（勤務時間帯）'!$C$6:$K$35,9,FALSE))</f>
        <v>8</v>
      </c>
      <c r="AU41" s="357" t="str">
        <f>IF(AU40="","",VLOOKUP(AU40,'【記載例】シフト記号表（勤務時間帯）'!$C$6:$K$35,9,FALSE))</f>
        <v/>
      </c>
      <c r="AV41" s="358" t="str">
        <f>IF(AV40="","",VLOOKUP(AV40,'【記載例】シフト記号表（勤務時間帯）'!$C$6:$K$35,9,FALSE))</f>
        <v/>
      </c>
      <c r="AW41" s="358" t="str">
        <f>IF(AW40="","",VLOOKUP(AW40,'【記載例】シフト記号表（勤務時間帯）'!$C$6:$K$35,9,FALSE))</f>
        <v/>
      </c>
      <c r="AX41" s="1022">
        <f>IF($BB$3="４週",SUM(S41:AT41),IF($BB$3="暦月",SUM(S41:AW41),""))</f>
        <v>32</v>
      </c>
      <c r="AY41" s="1023"/>
      <c r="AZ41" s="1024">
        <f>IF($BB$3="４週",AX41/4,IF($BB$3="暦月",【記載例】勤務表!AX41/(【記載例】勤務表!$BB$8/7),""))</f>
        <v>8</v>
      </c>
      <c r="BA41" s="1025"/>
      <c r="BB41" s="1013"/>
      <c r="BC41" s="1014"/>
      <c r="BD41" s="1014"/>
      <c r="BE41" s="1014"/>
      <c r="BF41" s="1015"/>
    </row>
    <row r="42" spans="2:58" ht="20.25" customHeight="1" x14ac:dyDescent="0.2">
      <c r="B42" s="1119"/>
      <c r="C42" s="1061"/>
      <c r="D42" s="1062"/>
      <c r="E42" s="1063"/>
      <c r="F42" s="356" t="str">
        <f>C40</f>
        <v>介護職員</v>
      </c>
      <c r="G42" s="1037"/>
      <c r="H42" s="967"/>
      <c r="I42" s="968"/>
      <c r="J42" s="968"/>
      <c r="K42" s="969"/>
      <c r="L42" s="1042"/>
      <c r="M42" s="1043"/>
      <c r="N42" s="1043"/>
      <c r="O42" s="1044"/>
      <c r="P42" s="1026" t="s">
        <v>594</v>
      </c>
      <c r="Q42" s="1027"/>
      <c r="R42" s="1028"/>
      <c r="S42" s="361" t="str">
        <f>IF(S40="","",VLOOKUP(S40,'【記載例】シフト記号表（勤務時間帯）'!$C$6:$U$35,19,FALSE))</f>
        <v/>
      </c>
      <c r="T42" s="362" t="str">
        <f>IF(T40="","",VLOOKUP(T40,'【記載例】シフト記号表（勤務時間帯）'!$C$6:$U$35,19,FALSE))</f>
        <v/>
      </c>
      <c r="U42" s="362" t="str">
        <f>IF(U40="","",VLOOKUP(U40,'【記載例】シフト記号表（勤務時間帯）'!$C$6:$U$35,19,FALSE))</f>
        <v/>
      </c>
      <c r="V42" s="362" t="str">
        <f>IF(V40="","",VLOOKUP(V40,'【記載例】シフト記号表（勤務時間帯）'!$C$6:$U$35,19,FALSE))</f>
        <v/>
      </c>
      <c r="W42" s="362" t="str">
        <f>IF(W40="","",VLOOKUP(W40,'【記載例】シフト記号表（勤務時間帯）'!$C$6:$U$35,19,FALSE))</f>
        <v/>
      </c>
      <c r="X42" s="362" t="str">
        <f>IF(X40="","",VLOOKUP(X40,'【記載例】シフト記号表（勤務時間帯）'!$C$6:$U$35,19,FALSE))</f>
        <v/>
      </c>
      <c r="Y42" s="363">
        <f>IF(Y40="","",VLOOKUP(Y40,'【記載例】シフト記号表（勤務時間帯）'!$C$6:$U$35,19,FALSE))</f>
        <v>7</v>
      </c>
      <c r="Z42" s="361" t="str">
        <f>IF(Z40="","",VLOOKUP(Z40,'【記載例】シフト記号表（勤務時間帯）'!$C$6:$U$35,19,FALSE))</f>
        <v/>
      </c>
      <c r="AA42" s="362" t="str">
        <f>IF(AA40="","",VLOOKUP(AA40,'【記載例】シフト記号表（勤務時間帯）'!$C$6:$U$35,19,FALSE))</f>
        <v/>
      </c>
      <c r="AB42" s="362" t="str">
        <f>IF(AB40="","",VLOOKUP(AB40,'【記載例】シフト記号表（勤務時間帯）'!$C$6:$U$35,19,FALSE))</f>
        <v/>
      </c>
      <c r="AC42" s="362" t="str">
        <f>IF(AC40="","",VLOOKUP(AC40,'【記載例】シフト記号表（勤務時間帯）'!$C$6:$U$35,19,FALSE))</f>
        <v/>
      </c>
      <c r="AD42" s="362" t="str">
        <f>IF(AD40="","",VLOOKUP(AD40,'【記載例】シフト記号表（勤務時間帯）'!$C$6:$U$35,19,FALSE))</f>
        <v/>
      </c>
      <c r="AE42" s="362" t="str">
        <f>IF(AE40="","",VLOOKUP(AE40,'【記載例】シフト記号表（勤務時間帯）'!$C$6:$U$35,19,FALSE))</f>
        <v/>
      </c>
      <c r="AF42" s="363">
        <f>IF(AF40="","",VLOOKUP(AF40,'【記載例】シフト記号表（勤務時間帯）'!$C$6:$U$35,19,FALSE))</f>
        <v>7</v>
      </c>
      <c r="AG42" s="361" t="str">
        <f>IF(AG40="","",VLOOKUP(AG40,'【記載例】シフト記号表（勤務時間帯）'!$C$6:$U$35,19,FALSE))</f>
        <v/>
      </c>
      <c r="AH42" s="362" t="str">
        <f>IF(AH40="","",VLOOKUP(AH40,'【記載例】シフト記号表（勤務時間帯）'!$C$6:$U$35,19,FALSE))</f>
        <v/>
      </c>
      <c r="AI42" s="362" t="str">
        <f>IF(AI40="","",VLOOKUP(AI40,'【記載例】シフト記号表（勤務時間帯）'!$C$6:$U$35,19,FALSE))</f>
        <v/>
      </c>
      <c r="AJ42" s="362" t="str">
        <f>IF(AJ40="","",VLOOKUP(AJ40,'【記載例】シフト記号表（勤務時間帯）'!$C$6:$U$35,19,FALSE))</f>
        <v/>
      </c>
      <c r="AK42" s="362" t="str">
        <f>IF(AK40="","",VLOOKUP(AK40,'【記載例】シフト記号表（勤務時間帯）'!$C$6:$U$35,19,FALSE))</f>
        <v/>
      </c>
      <c r="AL42" s="362" t="str">
        <f>IF(AL40="","",VLOOKUP(AL40,'【記載例】シフト記号表（勤務時間帯）'!$C$6:$U$35,19,FALSE))</f>
        <v/>
      </c>
      <c r="AM42" s="363">
        <f>IF(AM40="","",VLOOKUP(AM40,'【記載例】シフト記号表（勤務時間帯）'!$C$6:$U$35,19,FALSE))</f>
        <v>7</v>
      </c>
      <c r="AN42" s="361" t="str">
        <f>IF(AN40="","",VLOOKUP(AN40,'【記載例】シフト記号表（勤務時間帯）'!$C$6:$U$35,19,FALSE))</f>
        <v/>
      </c>
      <c r="AO42" s="362" t="str">
        <f>IF(AO40="","",VLOOKUP(AO40,'【記載例】シフト記号表（勤務時間帯）'!$C$6:$U$35,19,FALSE))</f>
        <v/>
      </c>
      <c r="AP42" s="362" t="str">
        <f>IF(AP40="","",VLOOKUP(AP40,'【記載例】シフト記号表（勤務時間帯）'!$C$6:$U$35,19,FALSE))</f>
        <v/>
      </c>
      <c r="AQ42" s="362" t="str">
        <f>IF(AQ40="","",VLOOKUP(AQ40,'【記載例】シフト記号表（勤務時間帯）'!$C$6:$U$35,19,FALSE))</f>
        <v/>
      </c>
      <c r="AR42" s="362" t="str">
        <f>IF(AR40="","",VLOOKUP(AR40,'【記載例】シフト記号表（勤務時間帯）'!$C$6:$U$35,19,FALSE))</f>
        <v/>
      </c>
      <c r="AS42" s="362" t="str">
        <f>IF(AS40="","",VLOOKUP(AS40,'【記載例】シフト記号表（勤務時間帯）'!$C$6:$U$35,19,FALSE))</f>
        <v/>
      </c>
      <c r="AT42" s="363">
        <f>IF(AT40="","",VLOOKUP(AT40,'【記載例】シフト記号表（勤務時間帯）'!$C$6:$U$35,19,FALSE))</f>
        <v>7</v>
      </c>
      <c r="AU42" s="361" t="str">
        <f>IF(AU40="","",VLOOKUP(AU40,'【記載例】シフト記号表（勤務時間帯）'!$C$6:$U$35,19,FALSE))</f>
        <v/>
      </c>
      <c r="AV42" s="362" t="str">
        <f>IF(AV40="","",VLOOKUP(AV40,'【記載例】シフト記号表（勤務時間帯）'!$C$6:$U$35,19,FALSE))</f>
        <v/>
      </c>
      <c r="AW42" s="362" t="str">
        <f>IF(AW40="","",VLOOKUP(AW40,'【記載例】シフト記号表（勤務時間帯）'!$C$6:$U$35,19,FALSE))</f>
        <v/>
      </c>
      <c r="AX42" s="1029">
        <f>IF($BB$3="４週",SUM(S42:AT42),IF($BB$3="暦月",SUM(S42:AW42),""))</f>
        <v>28</v>
      </c>
      <c r="AY42" s="1030"/>
      <c r="AZ42" s="1031">
        <f>IF($BB$3="４週",AX42/4,IF($BB$3="暦月",【記載例】勤務表!AX42/(【記載例】勤務表!$BB$8/7),""))</f>
        <v>7</v>
      </c>
      <c r="BA42" s="1032"/>
      <c r="BB42" s="1016"/>
      <c r="BC42" s="1017"/>
      <c r="BD42" s="1017"/>
      <c r="BE42" s="1017"/>
      <c r="BF42" s="1018"/>
    </row>
    <row r="43" spans="2:58" ht="20.25" customHeight="1" x14ac:dyDescent="0.2">
      <c r="B43" s="1119">
        <f>B40+1</f>
        <v>8</v>
      </c>
      <c r="C43" s="1055" t="s">
        <v>601</v>
      </c>
      <c r="D43" s="1056"/>
      <c r="E43" s="1057"/>
      <c r="F43" s="364"/>
      <c r="G43" s="1036" t="s">
        <v>587</v>
      </c>
      <c r="H43" s="1038" t="s">
        <v>613</v>
      </c>
      <c r="I43" s="968"/>
      <c r="J43" s="968"/>
      <c r="K43" s="969"/>
      <c r="L43" s="1039" t="s">
        <v>614</v>
      </c>
      <c r="M43" s="1040"/>
      <c r="N43" s="1040"/>
      <c r="O43" s="1041"/>
      <c r="P43" s="1045" t="s">
        <v>590</v>
      </c>
      <c r="Q43" s="1046"/>
      <c r="R43" s="1047"/>
      <c r="S43" s="353" t="s">
        <v>591</v>
      </c>
      <c r="T43" s="354"/>
      <c r="U43" s="354" t="s">
        <v>591</v>
      </c>
      <c r="V43" s="354" t="s">
        <v>591</v>
      </c>
      <c r="W43" s="354" t="s">
        <v>591</v>
      </c>
      <c r="X43" s="354"/>
      <c r="Y43" s="355" t="s">
        <v>591</v>
      </c>
      <c r="Z43" s="353" t="s">
        <v>591</v>
      </c>
      <c r="AA43" s="354"/>
      <c r="AB43" s="354" t="s">
        <v>591</v>
      </c>
      <c r="AC43" s="354" t="s">
        <v>591</v>
      </c>
      <c r="AD43" s="354" t="s">
        <v>591</v>
      </c>
      <c r="AE43" s="354"/>
      <c r="AF43" s="355" t="s">
        <v>591</v>
      </c>
      <c r="AG43" s="353" t="s">
        <v>591</v>
      </c>
      <c r="AH43" s="354"/>
      <c r="AI43" s="354" t="s">
        <v>591</v>
      </c>
      <c r="AJ43" s="354" t="s">
        <v>591</v>
      </c>
      <c r="AK43" s="354" t="s">
        <v>591</v>
      </c>
      <c r="AL43" s="354"/>
      <c r="AM43" s="355" t="s">
        <v>591</v>
      </c>
      <c r="AN43" s="353" t="s">
        <v>591</v>
      </c>
      <c r="AO43" s="354"/>
      <c r="AP43" s="354" t="s">
        <v>591</v>
      </c>
      <c r="AQ43" s="354" t="s">
        <v>591</v>
      </c>
      <c r="AR43" s="354" t="s">
        <v>591</v>
      </c>
      <c r="AS43" s="354"/>
      <c r="AT43" s="355" t="s">
        <v>591</v>
      </c>
      <c r="AU43" s="353"/>
      <c r="AV43" s="354"/>
      <c r="AW43" s="354"/>
      <c r="AX43" s="1048"/>
      <c r="AY43" s="1049"/>
      <c r="AZ43" s="1050"/>
      <c r="BA43" s="1051"/>
      <c r="BB43" s="1052"/>
      <c r="BC43" s="1053"/>
      <c r="BD43" s="1053"/>
      <c r="BE43" s="1053"/>
      <c r="BF43" s="1054"/>
    </row>
    <row r="44" spans="2:58" ht="20.25" customHeight="1" x14ac:dyDescent="0.2">
      <c r="B44" s="1119"/>
      <c r="C44" s="1058"/>
      <c r="D44" s="1059"/>
      <c r="E44" s="1060"/>
      <c r="F44" s="356"/>
      <c r="G44" s="963"/>
      <c r="H44" s="967"/>
      <c r="I44" s="968"/>
      <c r="J44" s="968"/>
      <c r="K44" s="969"/>
      <c r="L44" s="973"/>
      <c r="M44" s="974"/>
      <c r="N44" s="974"/>
      <c r="O44" s="975"/>
      <c r="P44" s="1019" t="s">
        <v>593</v>
      </c>
      <c r="Q44" s="1020"/>
      <c r="R44" s="1021"/>
      <c r="S44" s="357">
        <f>IF(S43="","",VLOOKUP(S43,'【記載例】シフト記号表（勤務時間帯）'!$C$6:$K$35,9,FALSE))</f>
        <v>8</v>
      </c>
      <c r="T44" s="358" t="str">
        <f>IF(T43="","",VLOOKUP(T43,'【記載例】シフト記号表（勤務時間帯）'!$C$6:$K$35,9,FALSE))</f>
        <v/>
      </c>
      <c r="U44" s="358">
        <f>IF(U43="","",VLOOKUP(U43,'【記載例】シフト記号表（勤務時間帯）'!$C$6:$K$35,9,FALSE))</f>
        <v>8</v>
      </c>
      <c r="V44" s="358">
        <f>IF(V43="","",VLOOKUP(V43,'【記載例】シフト記号表（勤務時間帯）'!$C$6:$K$35,9,FALSE))</f>
        <v>8</v>
      </c>
      <c r="W44" s="358">
        <f>IF(W43="","",VLOOKUP(W43,'【記載例】シフト記号表（勤務時間帯）'!$C$6:$K$35,9,FALSE))</f>
        <v>8</v>
      </c>
      <c r="X44" s="358" t="str">
        <f>IF(X43="","",VLOOKUP(X43,'【記載例】シフト記号表（勤務時間帯）'!$C$6:$K$35,9,FALSE))</f>
        <v/>
      </c>
      <c r="Y44" s="359">
        <f>IF(Y43="","",VLOOKUP(Y43,'【記載例】シフト記号表（勤務時間帯）'!$C$6:$K$35,9,FALSE))</f>
        <v>8</v>
      </c>
      <c r="Z44" s="357">
        <f>IF(Z43="","",VLOOKUP(Z43,'【記載例】シフト記号表（勤務時間帯）'!$C$6:$K$35,9,FALSE))</f>
        <v>8</v>
      </c>
      <c r="AA44" s="358" t="str">
        <f>IF(AA43="","",VLOOKUP(AA43,'【記載例】シフト記号表（勤務時間帯）'!$C$6:$K$35,9,FALSE))</f>
        <v/>
      </c>
      <c r="AB44" s="358">
        <f>IF(AB43="","",VLOOKUP(AB43,'【記載例】シフト記号表（勤務時間帯）'!$C$6:$K$35,9,FALSE))</f>
        <v>8</v>
      </c>
      <c r="AC44" s="358">
        <f>IF(AC43="","",VLOOKUP(AC43,'【記載例】シフト記号表（勤務時間帯）'!$C$6:$K$35,9,FALSE))</f>
        <v>8</v>
      </c>
      <c r="AD44" s="358">
        <f>IF(AD43="","",VLOOKUP(AD43,'【記載例】シフト記号表（勤務時間帯）'!$C$6:$K$35,9,FALSE))</f>
        <v>8</v>
      </c>
      <c r="AE44" s="358" t="str">
        <f>IF(AE43="","",VLOOKUP(AE43,'【記載例】シフト記号表（勤務時間帯）'!$C$6:$K$35,9,FALSE))</f>
        <v/>
      </c>
      <c r="AF44" s="359">
        <f>IF(AF43="","",VLOOKUP(AF43,'【記載例】シフト記号表（勤務時間帯）'!$C$6:$K$35,9,FALSE))</f>
        <v>8</v>
      </c>
      <c r="AG44" s="357">
        <f>IF(AG43="","",VLOOKUP(AG43,'【記載例】シフト記号表（勤務時間帯）'!$C$6:$K$35,9,FALSE))</f>
        <v>8</v>
      </c>
      <c r="AH44" s="358" t="str">
        <f>IF(AH43="","",VLOOKUP(AH43,'【記載例】シフト記号表（勤務時間帯）'!$C$6:$K$35,9,FALSE))</f>
        <v/>
      </c>
      <c r="AI44" s="358">
        <f>IF(AI43="","",VLOOKUP(AI43,'【記載例】シフト記号表（勤務時間帯）'!$C$6:$K$35,9,FALSE))</f>
        <v>8</v>
      </c>
      <c r="AJ44" s="358">
        <f>IF(AJ43="","",VLOOKUP(AJ43,'【記載例】シフト記号表（勤務時間帯）'!$C$6:$K$35,9,FALSE))</f>
        <v>8</v>
      </c>
      <c r="AK44" s="358">
        <f>IF(AK43="","",VLOOKUP(AK43,'【記載例】シフト記号表（勤務時間帯）'!$C$6:$K$35,9,FALSE))</f>
        <v>8</v>
      </c>
      <c r="AL44" s="358" t="str">
        <f>IF(AL43="","",VLOOKUP(AL43,'【記載例】シフト記号表（勤務時間帯）'!$C$6:$K$35,9,FALSE))</f>
        <v/>
      </c>
      <c r="AM44" s="359">
        <f>IF(AM43="","",VLOOKUP(AM43,'【記載例】シフト記号表（勤務時間帯）'!$C$6:$K$35,9,FALSE))</f>
        <v>8</v>
      </c>
      <c r="AN44" s="357">
        <f>IF(AN43="","",VLOOKUP(AN43,'【記載例】シフト記号表（勤務時間帯）'!$C$6:$K$35,9,FALSE))</f>
        <v>8</v>
      </c>
      <c r="AO44" s="358" t="str">
        <f>IF(AO43="","",VLOOKUP(AO43,'【記載例】シフト記号表（勤務時間帯）'!$C$6:$K$35,9,FALSE))</f>
        <v/>
      </c>
      <c r="AP44" s="358">
        <f>IF(AP43="","",VLOOKUP(AP43,'【記載例】シフト記号表（勤務時間帯）'!$C$6:$K$35,9,FALSE))</f>
        <v>8</v>
      </c>
      <c r="AQ44" s="358">
        <f>IF(AQ43="","",VLOOKUP(AQ43,'【記載例】シフト記号表（勤務時間帯）'!$C$6:$K$35,9,FALSE))</f>
        <v>8</v>
      </c>
      <c r="AR44" s="358">
        <f>IF(AR43="","",VLOOKUP(AR43,'【記載例】シフト記号表（勤務時間帯）'!$C$6:$K$35,9,FALSE))</f>
        <v>8</v>
      </c>
      <c r="AS44" s="358" t="str">
        <f>IF(AS43="","",VLOOKUP(AS43,'【記載例】シフト記号表（勤務時間帯）'!$C$6:$K$35,9,FALSE))</f>
        <v/>
      </c>
      <c r="AT44" s="359">
        <f>IF(AT43="","",VLOOKUP(AT43,'【記載例】シフト記号表（勤務時間帯）'!$C$6:$K$35,9,FALSE))</f>
        <v>8</v>
      </c>
      <c r="AU44" s="357" t="str">
        <f>IF(AU43="","",VLOOKUP(AU43,'【記載例】シフト記号表（勤務時間帯）'!$C$6:$K$35,9,FALSE))</f>
        <v/>
      </c>
      <c r="AV44" s="358" t="str">
        <f>IF(AV43="","",VLOOKUP(AV43,'【記載例】シフト記号表（勤務時間帯）'!$C$6:$K$35,9,FALSE))</f>
        <v/>
      </c>
      <c r="AW44" s="358" t="str">
        <f>IF(AW43="","",VLOOKUP(AW43,'【記載例】シフト記号表（勤務時間帯）'!$C$6:$K$35,9,FALSE))</f>
        <v/>
      </c>
      <c r="AX44" s="1022">
        <f>IF($BB$3="４週",SUM(S44:AT44),IF($BB$3="暦月",SUM(S44:AW44),""))</f>
        <v>160</v>
      </c>
      <c r="AY44" s="1023"/>
      <c r="AZ44" s="1024">
        <f>IF($BB$3="４週",AX44/4,IF($BB$3="暦月",【記載例】勤務表!AX44/(【記載例】勤務表!$BB$8/7),""))</f>
        <v>40</v>
      </c>
      <c r="BA44" s="1025"/>
      <c r="BB44" s="1013"/>
      <c r="BC44" s="1014"/>
      <c r="BD44" s="1014"/>
      <c r="BE44" s="1014"/>
      <c r="BF44" s="1015"/>
    </row>
    <row r="45" spans="2:58" ht="20.25" customHeight="1" x14ac:dyDescent="0.2">
      <c r="B45" s="1119"/>
      <c r="C45" s="1061"/>
      <c r="D45" s="1062"/>
      <c r="E45" s="1063"/>
      <c r="F45" s="356" t="str">
        <f>C43</f>
        <v>介護職員</v>
      </c>
      <c r="G45" s="1037"/>
      <c r="H45" s="967"/>
      <c r="I45" s="968"/>
      <c r="J45" s="968"/>
      <c r="K45" s="969"/>
      <c r="L45" s="1042"/>
      <c r="M45" s="1043"/>
      <c r="N45" s="1043"/>
      <c r="O45" s="1044"/>
      <c r="P45" s="1026" t="s">
        <v>594</v>
      </c>
      <c r="Q45" s="1027"/>
      <c r="R45" s="1028"/>
      <c r="S45" s="361">
        <f>IF(S43="","",VLOOKUP(S43,'【記載例】シフト記号表（勤務時間帯）'!$C$6:$U$35,19,FALSE))</f>
        <v>7</v>
      </c>
      <c r="T45" s="362" t="str">
        <f>IF(T43="","",VLOOKUP(T43,'【記載例】シフト記号表（勤務時間帯）'!$C$6:$U$35,19,FALSE))</f>
        <v/>
      </c>
      <c r="U45" s="362">
        <f>IF(U43="","",VLOOKUP(U43,'【記載例】シフト記号表（勤務時間帯）'!$C$6:$U$35,19,FALSE))</f>
        <v>7</v>
      </c>
      <c r="V45" s="362">
        <f>IF(V43="","",VLOOKUP(V43,'【記載例】シフト記号表（勤務時間帯）'!$C$6:$U$35,19,FALSE))</f>
        <v>7</v>
      </c>
      <c r="W45" s="362">
        <f>IF(W43="","",VLOOKUP(W43,'【記載例】シフト記号表（勤務時間帯）'!$C$6:$U$35,19,FALSE))</f>
        <v>7</v>
      </c>
      <c r="X45" s="362" t="str">
        <f>IF(X43="","",VLOOKUP(X43,'【記載例】シフト記号表（勤務時間帯）'!$C$6:$U$35,19,FALSE))</f>
        <v/>
      </c>
      <c r="Y45" s="363">
        <f>IF(Y43="","",VLOOKUP(Y43,'【記載例】シフト記号表（勤務時間帯）'!$C$6:$U$35,19,FALSE))</f>
        <v>7</v>
      </c>
      <c r="Z45" s="361">
        <f>IF(Z43="","",VLOOKUP(Z43,'【記載例】シフト記号表（勤務時間帯）'!$C$6:$U$35,19,FALSE))</f>
        <v>7</v>
      </c>
      <c r="AA45" s="362" t="str">
        <f>IF(AA43="","",VLOOKUP(AA43,'【記載例】シフト記号表（勤務時間帯）'!$C$6:$U$35,19,FALSE))</f>
        <v/>
      </c>
      <c r="AB45" s="362">
        <f>IF(AB43="","",VLOOKUP(AB43,'【記載例】シフト記号表（勤務時間帯）'!$C$6:$U$35,19,FALSE))</f>
        <v>7</v>
      </c>
      <c r="AC45" s="362">
        <f>IF(AC43="","",VLOOKUP(AC43,'【記載例】シフト記号表（勤務時間帯）'!$C$6:$U$35,19,FALSE))</f>
        <v>7</v>
      </c>
      <c r="AD45" s="362">
        <f>IF(AD43="","",VLOOKUP(AD43,'【記載例】シフト記号表（勤務時間帯）'!$C$6:$U$35,19,FALSE))</f>
        <v>7</v>
      </c>
      <c r="AE45" s="362" t="str">
        <f>IF(AE43="","",VLOOKUP(AE43,'【記載例】シフト記号表（勤務時間帯）'!$C$6:$U$35,19,FALSE))</f>
        <v/>
      </c>
      <c r="AF45" s="363">
        <f>IF(AF43="","",VLOOKUP(AF43,'【記載例】シフト記号表（勤務時間帯）'!$C$6:$U$35,19,FALSE))</f>
        <v>7</v>
      </c>
      <c r="AG45" s="361">
        <f>IF(AG43="","",VLOOKUP(AG43,'【記載例】シフト記号表（勤務時間帯）'!$C$6:$U$35,19,FALSE))</f>
        <v>7</v>
      </c>
      <c r="AH45" s="362" t="str">
        <f>IF(AH43="","",VLOOKUP(AH43,'【記載例】シフト記号表（勤務時間帯）'!$C$6:$U$35,19,FALSE))</f>
        <v/>
      </c>
      <c r="AI45" s="362">
        <f>IF(AI43="","",VLOOKUP(AI43,'【記載例】シフト記号表（勤務時間帯）'!$C$6:$U$35,19,FALSE))</f>
        <v>7</v>
      </c>
      <c r="AJ45" s="362">
        <f>IF(AJ43="","",VLOOKUP(AJ43,'【記載例】シフト記号表（勤務時間帯）'!$C$6:$U$35,19,FALSE))</f>
        <v>7</v>
      </c>
      <c r="AK45" s="362">
        <f>IF(AK43="","",VLOOKUP(AK43,'【記載例】シフト記号表（勤務時間帯）'!$C$6:$U$35,19,FALSE))</f>
        <v>7</v>
      </c>
      <c r="AL45" s="362" t="str">
        <f>IF(AL43="","",VLOOKUP(AL43,'【記載例】シフト記号表（勤務時間帯）'!$C$6:$U$35,19,FALSE))</f>
        <v/>
      </c>
      <c r="AM45" s="363">
        <f>IF(AM43="","",VLOOKUP(AM43,'【記載例】シフト記号表（勤務時間帯）'!$C$6:$U$35,19,FALSE))</f>
        <v>7</v>
      </c>
      <c r="AN45" s="361">
        <f>IF(AN43="","",VLOOKUP(AN43,'【記載例】シフト記号表（勤務時間帯）'!$C$6:$U$35,19,FALSE))</f>
        <v>7</v>
      </c>
      <c r="AO45" s="362" t="str">
        <f>IF(AO43="","",VLOOKUP(AO43,'【記載例】シフト記号表（勤務時間帯）'!$C$6:$U$35,19,FALSE))</f>
        <v/>
      </c>
      <c r="AP45" s="362">
        <f>IF(AP43="","",VLOOKUP(AP43,'【記載例】シフト記号表（勤務時間帯）'!$C$6:$U$35,19,FALSE))</f>
        <v>7</v>
      </c>
      <c r="AQ45" s="362">
        <f>IF(AQ43="","",VLOOKUP(AQ43,'【記載例】シフト記号表（勤務時間帯）'!$C$6:$U$35,19,FALSE))</f>
        <v>7</v>
      </c>
      <c r="AR45" s="362">
        <f>IF(AR43="","",VLOOKUP(AR43,'【記載例】シフト記号表（勤務時間帯）'!$C$6:$U$35,19,FALSE))</f>
        <v>7</v>
      </c>
      <c r="AS45" s="362" t="str">
        <f>IF(AS43="","",VLOOKUP(AS43,'【記載例】シフト記号表（勤務時間帯）'!$C$6:$U$35,19,FALSE))</f>
        <v/>
      </c>
      <c r="AT45" s="363">
        <f>IF(AT43="","",VLOOKUP(AT43,'【記載例】シフト記号表（勤務時間帯）'!$C$6:$U$35,19,FALSE))</f>
        <v>7</v>
      </c>
      <c r="AU45" s="361" t="str">
        <f>IF(AU43="","",VLOOKUP(AU43,'【記載例】シフト記号表（勤務時間帯）'!$C$6:$U$35,19,FALSE))</f>
        <v/>
      </c>
      <c r="AV45" s="362" t="str">
        <f>IF(AV43="","",VLOOKUP(AV43,'【記載例】シフト記号表（勤務時間帯）'!$C$6:$U$35,19,FALSE))</f>
        <v/>
      </c>
      <c r="AW45" s="362" t="str">
        <f>IF(AW43="","",VLOOKUP(AW43,'【記載例】シフト記号表（勤務時間帯）'!$C$6:$U$35,19,FALSE))</f>
        <v/>
      </c>
      <c r="AX45" s="1029">
        <f>IF($BB$3="４週",SUM(S45:AT45),IF($BB$3="暦月",SUM(S45:AW45),""))</f>
        <v>140</v>
      </c>
      <c r="AY45" s="1030"/>
      <c r="AZ45" s="1031">
        <f>IF($BB$3="４週",AX45/4,IF($BB$3="暦月",【記載例】勤務表!AX45/(【記載例】勤務表!$BB$8/7),""))</f>
        <v>35</v>
      </c>
      <c r="BA45" s="1032"/>
      <c r="BB45" s="1016"/>
      <c r="BC45" s="1017"/>
      <c r="BD45" s="1017"/>
      <c r="BE45" s="1017"/>
      <c r="BF45" s="1018"/>
    </row>
    <row r="46" spans="2:58" ht="20.25" customHeight="1" x14ac:dyDescent="0.2">
      <c r="B46" s="1119">
        <f>B43+1</f>
        <v>9</v>
      </c>
      <c r="C46" s="1055" t="s">
        <v>601</v>
      </c>
      <c r="D46" s="1056"/>
      <c r="E46" s="1057"/>
      <c r="F46" s="364"/>
      <c r="G46" s="1036" t="s">
        <v>587</v>
      </c>
      <c r="H46" s="1038" t="s">
        <v>588</v>
      </c>
      <c r="I46" s="968"/>
      <c r="J46" s="968"/>
      <c r="K46" s="969"/>
      <c r="L46" s="1039" t="s">
        <v>615</v>
      </c>
      <c r="M46" s="1040"/>
      <c r="N46" s="1040"/>
      <c r="O46" s="1041"/>
      <c r="P46" s="1045" t="s">
        <v>590</v>
      </c>
      <c r="Q46" s="1046"/>
      <c r="R46" s="1047"/>
      <c r="S46" s="353" t="s">
        <v>591</v>
      </c>
      <c r="T46" s="354" t="s">
        <v>591</v>
      </c>
      <c r="U46" s="354"/>
      <c r="V46" s="354" t="s">
        <v>591</v>
      </c>
      <c r="W46" s="354" t="s">
        <v>591</v>
      </c>
      <c r="X46" s="354" t="s">
        <v>591</v>
      </c>
      <c r="Y46" s="355"/>
      <c r="Z46" s="353" t="s">
        <v>591</v>
      </c>
      <c r="AA46" s="354" t="s">
        <v>591</v>
      </c>
      <c r="AB46" s="354"/>
      <c r="AC46" s="354" t="s">
        <v>591</v>
      </c>
      <c r="AD46" s="354" t="s">
        <v>591</v>
      </c>
      <c r="AE46" s="354" t="s">
        <v>591</v>
      </c>
      <c r="AF46" s="355"/>
      <c r="AG46" s="353" t="s">
        <v>591</v>
      </c>
      <c r="AH46" s="354" t="s">
        <v>591</v>
      </c>
      <c r="AI46" s="354"/>
      <c r="AJ46" s="354" t="s">
        <v>591</v>
      </c>
      <c r="AK46" s="354" t="s">
        <v>591</v>
      </c>
      <c r="AL46" s="354" t="s">
        <v>591</v>
      </c>
      <c r="AM46" s="355"/>
      <c r="AN46" s="353" t="s">
        <v>591</v>
      </c>
      <c r="AO46" s="354" t="s">
        <v>591</v>
      </c>
      <c r="AP46" s="354"/>
      <c r="AQ46" s="354" t="s">
        <v>591</v>
      </c>
      <c r="AR46" s="354" t="s">
        <v>591</v>
      </c>
      <c r="AS46" s="354" t="s">
        <v>591</v>
      </c>
      <c r="AT46" s="355"/>
      <c r="AU46" s="353"/>
      <c r="AV46" s="354"/>
      <c r="AW46" s="354"/>
      <c r="AX46" s="1048"/>
      <c r="AY46" s="1049"/>
      <c r="AZ46" s="1050"/>
      <c r="BA46" s="1051"/>
      <c r="BB46" s="1052"/>
      <c r="BC46" s="1053"/>
      <c r="BD46" s="1053"/>
      <c r="BE46" s="1053"/>
      <c r="BF46" s="1054"/>
    </row>
    <row r="47" spans="2:58" ht="20.25" customHeight="1" x14ac:dyDescent="0.2">
      <c r="B47" s="1119"/>
      <c r="C47" s="1058"/>
      <c r="D47" s="1059"/>
      <c r="E47" s="1060"/>
      <c r="F47" s="356"/>
      <c r="G47" s="963"/>
      <c r="H47" s="967"/>
      <c r="I47" s="968"/>
      <c r="J47" s="968"/>
      <c r="K47" s="969"/>
      <c r="L47" s="973"/>
      <c r="M47" s="974"/>
      <c r="N47" s="974"/>
      <c r="O47" s="975"/>
      <c r="P47" s="1019" t="s">
        <v>593</v>
      </c>
      <c r="Q47" s="1020"/>
      <c r="R47" s="1021"/>
      <c r="S47" s="357">
        <f>IF(S46="","",VLOOKUP(S46,'【記載例】シフト記号表（勤務時間帯）'!$C$6:$K$35,9,FALSE))</f>
        <v>8</v>
      </c>
      <c r="T47" s="358">
        <f>IF(T46="","",VLOOKUP(T46,'【記載例】シフト記号表（勤務時間帯）'!$C$6:$K$35,9,FALSE))</f>
        <v>8</v>
      </c>
      <c r="U47" s="358" t="str">
        <f>IF(U46="","",VLOOKUP(U46,'【記載例】シフト記号表（勤務時間帯）'!$C$6:$K$35,9,FALSE))</f>
        <v/>
      </c>
      <c r="V47" s="358">
        <f>IF(V46="","",VLOOKUP(V46,'【記載例】シフト記号表（勤務時間帯）'!$C$6:$K$35,9,FALSE))</f>
        <v>8</v>
      </c>
      <c r="W47" s="358">
        <f>IF(W46="","",VLOOKUP(W46,'【記載例】シフト記号表（勤務時間帯）'!$C$6:$K$35,9,FALSE))</f>
        <v>8</v>
      </c>
      <c r="X47" s="358">
        <f>IF(X46="","",VLOOKUP(X46,'【記載例】シフト記号表（勤務時間帯）'!$C$6:$K$35,9,FALSE))</f>
        <v>8</v>
      </c>
      <c r="Y47" s="359" t="str">
        <f>IF(Y46="","",VLOOKUP(Y46,'【記載例】シフト記号表（勤務時間帯）'!$C$6:$K$35,9,FALSE))</f>
        <v/>
      </c>
      <c r="Z47" s="357">
        <f>IF(Z46="","",VLOOKUP(Z46,'【記載例】シフト記号表（勤務時間帯）'!$C$6:$K$35,9,FALSE))</f>
        <v>8</v>
      </c>
      <c r="AA47" s="358">
        <f>IF(AA46="","",VLOOKUP(AA46,'【記載例】シフト記号表（勤務時間帯）'!$C$6:$K$35,9,FALSE))</f>
        <v>8</v>
      </c>
      <c r="AB47" s="358" t="str">
        <f>IF(AB46="","",VLOOKUP(AB46,'【記載例】シフト記号表（勤務時間帯）'!$C$6:$K$35,9,FALSE))</f>
        <v/>
      </c>
      <c r="AC47" s="358">
        <f>IF(AC46="","",VLOOKUP(AC46,'【記載例】シフト記号表（勤務時間帯）'!$C$6:$K$35,9,FALSE))</f>
        <v>8</v>
      </c>
      <c r="AD47" s="358">
        <f>IF(AD46="","",VLOOKUP(AD46,'【記載例】シフト記号表（勤務時間帯）'!$C$6:$K$35,9,FALSE))</f>
        <v>8</v>
      </c>
      <c r="AE47" s="358">
        <f>IF(AE46="","",VLOOKUP(AE46,'【記載例】シフト記号表（勤務時間帯）'!$C$6:$K$35,9,FALSE))</f>
        <v>8</v>
      </c>
      <c r="AF47" s="359" t="str">
        <f>IF(AF46="","",VLOOKUP(AF46,'【記載例】シフト記号表（勤務時間帯）'!$C$6:$K$35,9,FALSE))</f>
        <v/>
      </c>
      <c r="AG47" s="357">
        <f>IF(AG46="","",VLOOKUP(AG46,'【記載例】シフト記号表（勤務時間帯）'!$C$6:$K$35,9,FALSE))</f>
        <v>8</v>
      </c>
      <c r="AH47" s="358">
        <f>IF(AH46="","",VLOOKUP(AH46,'【記載例】シフト記号表（勤務時間帯）'!$C$6:$K$35,9,FALSE))</f>
        <v>8</v>
      </c>
      <c r="AI47" s="358" t="str">
        <f>IF(AI46="","",VLOOKUP(AI46,'【記載例】シフト記号表（勤務時間帯）'!$C$6:$K$35,9,FALSE))</f>
        <v/>
      </c>
      <c r="AJ47" s="358">
        <f>IF(AJ46="","",VLOOKUP(AJ46,'【記載例】シフト記号表（勤務時間帯）'!$C$6:$K$35,9,FALSE))</f>
        <v>8</v>
      </c>
      <c r="AK47" s="358">
        <f>IF(AK46="","",VLOOKUP(AK46,'【記載例】シフト記号表（勤務時間帯）'!$C$6:$K$35,9,FALSE))</f>
        <v>8</v>
      </c>
      <c r="AL47" s="358">
        <f>IF(AL46="","",VLOOKUP(AL46,'【記載例】シフト記号表（勤務時間帯）'!$C$6:$K$35,9,FALSE))</f>
        <v>8</v>
      </c>
      <c r="AM47" s="359" t="str">
        <f>IF(AM46="","",VLOOKUP(AM46,'【記載例】シフト記号表（勤務時間帯）'!$C$6:$K$35,9,FALSE))</f>
        <v/>
      </c>
      <c r="AN47" s="357">
        <f>IF(AN46="","",VLOOKUP(AN46,'【記載例】シフト記号表（勤務時間帯）'!$C$6:$K$35,9,FALSE))</f>
        <v>8</v>
      </c>
      <c r="AO47" s="358">
        <f>IF(AO46="","",VLOOKUP(AO46,'【記載例】シフト記号表（勤務時間帯）'!$C$6:$K$35,9,FALSE))</f>
        <v>8</v>
      </c>
      <c r="AP47" s="358" t="str">
        <f>IF(AP46="","",VLOOKUP(AP46,'【記載例】シフト記号表（勤務時間帯）'!$C$6:$K$35,9,FALSE))</f>
        <v/>
      </c>
      <c r="AQ47" s="358">
        <f>IF(AQ46="","",VLOOKUP(AQ46,'【記載例】シフト記号表（勤務時間帯）'!$C$6:$K$35,9,FALSE))</f>
        <v>8</v>
      </c>
      <c r="AR47" s="358">
        <f>IF(AR46="","",VLOOKUP(AR46,'【記載例】シフト記号表（勤務時間帯）'!$C$6:$K$35,9,FALSE))</f>
        <v>8</v>
      </c>
      <c r="AS47" s="358">
        <f>IF(AS46="","",VLOOKUP(AS46,'【記載例】シフト記号表（勤務時間帯）'!$C$6:$K$35,9,FALSE))</f>
        <v>8</v>
      </c>
      <c r="AT47" s="359" t="str">
        <f>IF(AT46="","",VLOOKUP(AT46,'【記載例】シフト記号表（勤務時間帯）'!$C$6:$K$35,9,FALSE))</f>
        <v/>
      </c>
      <c r="AU47" s="357" t="str">
        <f>IF(AU46="","",VLOOKUP(AU46,'【記載例】シフト記号表（勤務時間帯）'!$C$6:$K$35,9,FALSE))</f>
        <v/>
      </c>
      <c r="AV47" s="358" t="str">
        <f>IF(AV46="","",VLOOKUP(AV46,'【記載例】シフト記号表（勤務時間帯）'!$C$6:$K$35,9,FALSE))</f>
        <v/>
      </c>
      <c r="AW47" s="358" t="str">
        <f>IF(AW46="","",VLOOKUP(AW46,'【記載例】シフト記号表（勤務時間帯）'!$C$6:$K$35,9,FALSE))</f>
        <v/>
      </c>
      <c r="AX47" s="1022">
        <f>IF($BB$3="４週",SUM(S47:AT47),IF($BB$3="暦月",SUM(S47:AW47),""))</f>
        <v>160</v>
      </c>
      <c r="AY47" s="1023"/>
      <c r="AZ47" s="1024">
        <f>IF($BB$3="４週",AX47/4,IF($BB$3="暦月",【記載例】勤務表!AX47/(【記載例】勤務表!$BB$8/7),""))</f>
        <v>40</v>
      </c>
      <c r="BA47" s="1025"/>
      <c r="BB47" s="1013"/>
      <c r="BC47" s="1014"/>
      <c r="BD47" s="1014"/>
      <c r="BE47" s="1014"/>
      <c r="BF47" s="1015"/>
    </row>
    <row r="48" spans="2:58" ht="20.25" customHeight="1" x14ac:dyDescent="0.2">
      <c r="B48" s="1119"/>
      <c r="C48" s="1061"/>
      <c r="D48" s="1062"/>
      <c r="E48" s="1063"/>
      <c r="F48" s="356" t="str">
        <f>C46</f>
        <v>介護職員</v>
      </c>
      <c r="G48" s="1037"/>
      <c r="H48" s="967"/>
      <c r="I48" s="968"/>
      <c r="J48" s="968"/>
      <c r="K48" s="969"/>
      <c r="L48" s="1042"/>
      <c r="M48" s="1043"/>
      <c r="N48" s="1043"/>
      <c r="O48" s="1044"/>
      <c r="P48" s="1026" t="s">
        <v>594</v>
      </c>
      <c r="Q48" s="1027"/>
      <c r="R48" s="1028"/>
      <c r="S48" s="361">
        <f>IF(S46="","",VLOOKUP(S46,'【記載例】シフト記号表（勤務時間帯）'!$C$6:$U$35,19,FALSE))</f>
        <v>7</v>
      </c>
      <c r="T48" s="362">
        <f>IF(T46="","",VLOOKUP(T46,'【記載例】シフト記号表（勤務時間帯）'!$C$6:$U$35,19,FALSE))</f>
        <v>7</v>
      </c>
      <c r="U48" s="362" t="str">
        <f>IF(U46="","",VLOOKUP(U46,'【記載例】シフト記号表（勤務時間帯）'!$C$6:$U$35,19,FALSE))</f>
        <v/>
      </c>
      <c r="V48" s="362">
        <f>IF(V46="","",VLOOKUP(V46,'【記載例】シフト記号表（勤務時間帯）'!$C$6:$U$35,19,FALSE))</f>
        <v>7</v>
      </c>
      <c r="W48" s="362">
        <f>IF(W46="","",VLOOKUP(W46,'【記載例】シフト記号表（勤務時間帯）'!$C$6:$U$35,19,FALSE))</f>
        <v>7</v>
      </c>
      <c r="X48" s="362">
        <f>IF(X46="","",VLOOKUP(X46,'【記載例】シフト記号表（勤務時間帯）'!$C$6:$U$35,19,FALSE))</f>
        <v>7</v>
      </c>
      <c r="Y48" s="363" t="str">
        <f>IF(Y46="","",VLOOKUP(Y46,'【記載例】シフト記号表（勤務時間帯）'!$C$6:$U$35,19,FALSE))</f>
        <v/>
      </c>
      <c r="Z48" s="361">
        <f>IF(Z46="","",VLOOKUP(Z46,'【記載例】シフト記号表（勤務時間帯）'!$C$6:$U$35,19,FALSE))</f>
        <v>7</v>
      </c>
      <c r="AA48" s="362">
        <f>IF(AA46="","",VLOOKUP(AA46,'【記載例】シフト記号表（勤務時間帯）'!$C$6:$U$35,19,FALSE))</f>
        <v>7</v>
      </c>
      <c r="AB48" s="362" t="str">
        <f>IF(AB46="","",VLOOKUP(AB46,'【記載例】シフト記号表（勤務時間帯）'!$C$6:$U$35,19,FALSE))</f>
        <v/>
      </c>
      <c r="AC48" s="362">
        <f>IF(AC46="","",VLOOKUP(AC46,'【記載例】シフト記号表（勤務時間帯）'!$C$6:$U$35,19,FALSE))</f>
        <v>7</v>
      </c>
      <c r="AD48" s="362">
        <f>IF(AD46="","",VLOOKUP(AD46,'【記載例】シフト記号表（勤務時間帯）'!$C$6:$U$35,19,FALSE))</f>
        <v>7</v>
      </c>
      <c r="AE48" s="362">
        <f>IF(AE46="","",VLOOKUP(AE46,'【記載例】シフト記号表（勤務時間帯）'!$C$6:$U$35,19,FALSE))</f>
        <v>7</v>
      </c>
      <c r="AF48" s="363" t="str">
        <f>IF(AF46="","",VLOOKUP(AF46,'【記載例】シフト記号表（勤務時間帯）'!$C$6:$U$35,19,FALSE))</f>
        <v/>
      </c>
      <c r="AG48" s="361">
        <f>IF(AG46="","",VLOOKUP(AG46,'【記載例】シフト記号表（勤務時間帯）'!$C$6:$U$35,19,FALSE))</f>
        <v>7</v>
      </c>
      <c r="AH48" s="362">
        <f>IF(AH46="","",VLOOKUP(AH46,'【記載例】シフト記号表（勤務時間帯）'!$C$6:$U$35,19,FALSE))</f>
        <v>7</v>
      </c>
      <c r="AI48" s="362" t="str">
        <f>IF(AI46="","",VLOOKUP(AI46,'【記載例】シフト記号表（勤務時間帯）'!$C$6:$U$35,19,FALSE))</f>
        <v/>
      </c>
      <c r="AJ48" s="362">
        <f>IF(AJ46="","",VLOOKUP(AJ46,'【記載例】シフト記号表（勤務時間帯）'!$C$6:$U$35,19,FALSE))</f>
        <v>7</v>
      </c>
      <c r="AK48" s="362">
        <f>IF(AK46="","",VLOOKUP(AK46,'【記載例】シフト記号表（勤務時間帯）'!$C$6:$U$35,19,FALSE))</f>
        <v>7</v>
      </c>
      <c r="AL48" s="362">
        <f>IF(AL46="","",VLOOKUP(AL46,'【記載例】シフト記号表（勤務時間帯）'!$C$6:$U$35,19,FALSE))</f>
        <v>7</v>
      </c>
      <c r="AM48" s="363" t="str">
        <f>IF(AM46="","",VLOOKUP(AM46,'【記載例】シフト記号表（勤務時間帯）'!$C$6:$U$35,19,FALSE))</f>
        <v/>
      </c>
      <c r="AN48" s="361">
        <f>IF(AN46="","",VLOOKUP(AN46,'【記載例】シフト記号表（勤務時間帯）'!$C$6:$U$35,19,FALSE))</f>
        <v>7</v>
      </c>
      <c r="AO48" s="362">
        <f>IF(AO46="","",VLOOKUP(AO46,'【記載例】シフト記号表（勤務時間帯）'!$C$6:$U$35,19,FALSE))</f>
        <v>7</v>
      </c>
      <c r="AP48" s="362" t="str">
        <f>IF(AP46="","",VLOOKUP(AP46,'【記載例】シフト記号表（勤務時間帯）'!$C$6:$U$35,19,FALSE))</f>
        <v/>
      </c>
      <c r="AQ48" s="362">
        <f>IF(AQ46="","",VLOOKUP(AQ46,'【記載例】シフト記号表（勤務時間帯）'!$C$6:$U$35,19,FALSE))</f>
        <v>7</v>
      </c>
      <c r="AR48" s="362">
        <f>IF(AR46="","",VLOOKUP(AR46,'【記載例】シフト記号表（勤務時間帯）'!$C$6:$U$35,19,FALSE))</f>
        <v>7</v>
      </c>
      <c r="AS48" s="362">
        <f>IF(AS46="","",VLOOKUP(AS46,'【記載例】シフト記号表（勤務時間帯）'!$C$6:$U$35,19,FALSE))</f>
        <v>7</v>
      </c>
      <c r="AT48" s="363" t="str">
        <f>IF(AT46="","",VLOOKUP(AT46,'【記載例】シフト記号表（勤務時間帯）'!$C$6:$U$35,19,FALSE))</f>
        <v/>
      </c>
      <c r="AU48" s="361" t="str">
        <f>IF(AU46="","",VLOOKUP(AU46,'【記載例】シフト記号表（勤務時間帯）'!$C$6:$U$35,19,FALSE))</f>
        <v/>
      </c>
      <c r="AV48" s="362" t="str">
        <f>IF(AV46="","",VLOOKUP(AV46,'【記載例】シフト記号表（勤務時間帯）'!$C$6:$U$35,19,FALSE))</f>
        <v/>
      </c>
      <c r="AW48" s="362" t="str">
        <f>IF(AW46="","",VLOOKUP(AW46,'【記載例】シフト記号表（勤務時間帯）'!$C$6:$U$35,19,FALSE))</f>
        <v/>
      </c>
      <c r="AX48" s="1029">
        <f>IF($BB$3="４週",SUM(S48:AT48),IF($BB$3="暦月",SUM(S48:AW48),""))</f>
        <v>140</v>
      </c>
      <c r="AY48" s="1030"/>
      <c r="AZ48" s="1031">
        <f>IF($BB$3="４週",AX48/4,IF($BB$3="暦月",【記載例】勤務表!AX48/(【記載例】勤務表!$BB$8/7),""))</f>
        <v>35</v>
      </c>
      <c r="BA48" s="1032"/>
      <c r="BB48" s="1016"/>
      <c r="BC48" s="1017"/>
      <c r="BD48" s="1017"/>
      <c r="BE48" s="1017"/>
      <c r="BF48" s="1018"/>
    </row>
    <row r="49" spans="2:58" ht="20.25" customHeight="1" x14ac:dyDescent="0.2">
      <c r="B49" s="1119">
        <f>B46+1</f>
        <v>10</v>
      </c>
      <c r="C49" s="1055" t="s">
        <v>610</v>
      </c>
      <c r="D49" s="1056"/>
      <c r="E49" s="1057"/>
      <c r="F49" s="364"/>
      <c r="G49" s="1036" t="s">
        <v>598</v>
      </c>
      <c r="H49" s="1038" t="s">
        <v>603</v>
      </c>
      <c r="I49" s="968"/>
      <c r="J49" s="968"/>
      <c r="K49" s="969"/>
      <c r="L49" s="1039" t="s">
        <v>604</v>
      </c>
      <c r="M49" s="1040"/>
      <c r="N49" s="1040"/>
      <c r="O49" s="1041"/>
      <c r="P49" s="1045" t="s">
        <v>590</v>
      </c>
      <c r="Q49" s="1046"/>
      <c r="R49" s="1047"/>
      <c r="S49" s="353" t="s">
        <v>616</v>
      </c>
      <c r="T49" s="354"/>
      <c r="U49" s="354" t="s">
        <v>616</v>
      </c>
      <c r="V49" s="354" t="s">
        <v>616</v>
      </c>
      <c r="W49" s="354"/>
      <c r="X49" s="354" t="s">
        <v>616</v>
      </c>
      <c r="Y49" s="355"/>
      <c r="Z49" s="353" t="s">
        <v>616</v>
      </c>
      <c r="AA49" s="354"/>
      <c r="AB49" s="354" t="s">
        <v>616</v>
      </c>
      <c r="AC49" s="354" t="s">
        <v>616</v>
      </c>
      <c r="AD49" s="354"/>
      <c r="AE49" s="354" t="s">
        <v>616</v>
      </c>
      <c r="AF49" s="355"/>
      <c r="AG49" s="353" t="s">
        <v>616</v>
      </c>
      <c r="AH49" s="354"/>
      <c r="AI49" s="354" t="s">
        <v>616</v>
      </c>
      <c r="AJ49" s="354" t="s">
        <v>616</v>
      </c>
      <c r="AK49" s="354"/>
      <c r="AL49" s="354" t="s">
        <v>616</v>
      </c>
      <c r="AM49" s="355"/>
      <c r="AN49" s="353" t="s">
        <v>616</v>
      </c>
      <c r="AO49" s="354"/>
      <c r="AP49" s="354" t="s">
        <v>616</v>
      </c>
      <c r="AQ49" s="354" t="s">
        <v>616</v>
      </c>
      <c r="AR49" s="354"/>
      <c r="AS49" s="354" t="s">
        <v>616</v>
      </c>
      <c r="AT49" s="355"/>
      <c r="AU49" s="353"/>
      <c r="AV49" s="354"/>
      <c r="AW49" s="354"/>
      <c r="AX49" s="1048"/>
      <c r="AY49" s="1049"/>
      <c r="AZ49" s="1050"/>
      <c r="BA49" s="1051"/>
      <c r="BB49" s="1052" t="s">
        <v>617</v>
      </c>
      <c r="BC49" s="1053"/>
      <c r="BD49" s="1053"/>
      <c r="BE49" s="1053"/>
      <c r="BF49" s="1054"/>
    </row>
    <row r="50" spans="2:58" ht="20.25" customHeight="1" x14ac:dyDescent="0.2">
      <c r="B50" s="1119"/>
      <c r="C50" s="1058"/>
      <c r="D50" s="1059"/>
      <c r="E50" s="1060"/>
      <c r="F50" s="356"/>
      <c r="G50" s="963"/>
      <c r="H50" s="967"/>
      <c r="I50" s="968"/>
      <c r="J50" s="968"/>
      <c r="K50" s="969"/>
      <c r="L50" s="973"/>
      <c r="M50" s="974"/>
      <c r="N50" s="974"/>
      <c r="O50" s="975"/>
      <c r="P50" s="1019" t="s">
        <v>593</v>
      </c>
      <c r="Q50" s="1020"/>
      <c r="R50" s="1021"/>
      <c r="S50" s="357">
        <f>IF(S49="","",VLOOKUP(S49,'【記載例】シフト記号表（勤務時間帯）'!$C$6:$K$35,9,FALSE))</f>
        <v>4</v>
      </c>
      <c r="T50" s="358" t="str">
        <f>IF(T49="","",VLOOKUP(T49,'【記載例】シフト記号表（勤務時間帯）'!$C$6:$K$35,9,FALSE))</f>
        <v/>
      </c>
      <c r="U50" s="358">
        <f>IF(U49="","",VLOOKUP(U49,'【記載例】シフト記号表（勤務時間帯）'!$C$6:$K$35,9,FALSE))</f>
        <v>4</v>
      </c>
      <c r="V50" s="358">
        <f>IF(V49="","",VLOOKUP(V49,'【記載例】シフト記号表（勤務時間帯）'!$C$6:$K$35,9,FALSE))</f>
        <v>4</v>
      </c>
      <c r="W50" s="358" t="str">
        <f>IF(W49="","",VLOOKUP(W49,'【記載例】シフト記号表（勤務時間帯）'!$C$6:$K$35,9,FALSE))</f>
        <v/>
      </c>
      <c r="X50" s="358">
        <f>IF(X49="","",VLOOKUP(X49,'【記載例】シフト記号表（勤務時間帯）'!$C$6:$K$35,9,FALSE))</f>
        <v>4</v>
      </c>
      <c r="Y50" s="359" t="str">
        <f>IF(Y49="","",VLOOKUP(Y49,'【記載例】シフト記号表（勤務時間帯）'!$C$6:$K$35,9,FALSE))</f>
        <v/>
      </c>
      <c r="Z50" s="357">
        <f>IF(Z49="","",VLOOKUP(Z49,'【記載例】シフト記号表（勤務時間帯）'!$C$6:$K$35,9,FALSE))</f>
        <v>4</v>
      </c>
      <c r="AA50" s="358" t="str">
        <f>IF(AA49="","",VLOOKUP(AA49,'【記載例】シフト記号表（勤務時間帯）'!$C$6:$K$35,9,FALSE))</f>
        <v/>
      </c>
      <c r="AB50" s="358">
        <f>IF(AB49="","",VLOOKUP(AB49,'【記載例】シフト記号表（勤務時間帯）'!$C$6:$K$35,9,FALSE))</f>
        <v>4</v>
      </c>
      <c r="AC50" s="358">
        <f>IF(AC49="","",VLOOKUP(AC49,'【記載例】シフト記号表（勤務時間帯）'!$C$6:$K$35,9,FALSE))</f>
        <v>4</v>
      </c>
      <c r="AD50" s="358" t="str">
        <f>IF(AD49="","",VLOOKUP(AD49,'【記載例】シフト記号表（勤務時間帯）'!$C$6:$K$35,9,FALSE))</f>
        <v/>
      </c>
      <c r="AE50" s="358">
        <f>IF(AE49="","",VLOOKUP(AE49,'【記載例】シフト記号表（勤務時間帯）'!$C$6:$K$35,9,FALSE))</f>
        <v>4</v>
      </c>
      <c r="AF50" s="359" t="str">
        <f>IF(AF49="","",VLOOKUP(AF49,'【記載例】シフト記号表（勤務時間帯）'!$C$6:$K$35,9,FALSE))</f>
        <v/>
      </c>
      <c r="AG50" s="357">
        <f>IF(AG49="","",VLOOKUP(AG49,'【記載例】シフト記号表（勤務時間帯）'!$C$6:$K$35,9,FALSE))</f>
        <v>4</v>
      </c>
      <c r="AH50" s="358" t="str">
        <f>IF(AH49="","",VLOOKUP(AH49,'【記載例】シフト記号表（勤務時間帯）'!$C$6:$K$35,9,FALSE))</f>
        <v/>
      </c>
      <c r="AI50" s="358">
        <f>IF(AI49="","",VLOOKUP(AI49,'【記載例】シフト記号表（勤務時間帯）'!$C$6:$K$35,9,FALSE))</f>
        <v>4</v>
      </c>
      <c r="AJ50" s="358">
        <f>IF(AJ49="","",VLOOKUP(AJ49,'【記載例】シフト記号表（勤務時間帯）'!$C$6:$K$35,9,FALSE))</f>
        <v>4</v>
      </c>
      <c r="AK50" s="358" t="str">
        <f>IF(AK49="","",VLOOKUP(AK49,'【記載例】シフト記号表（勤務時間帯）'!$C$6:$K$35,9,FALSE))</f>
        <v/>
      </c>
      <c r="AL50" s="358">
        <f>IF(AL49="","",VLOOKUP(AL49,'【記載例】シフト記号表（勤務時間帯）'!$C$6:$K$35,9,FALSE))</f>
        <v>4</v>
      </c>
      <c r="AM50" s="359" t="str">
        <f>IF(AM49="","",VLOOKUP(AM49,'【記載例】シフト記号表（勤務時間帯）'!$C$6:$K$35,9,FALSE))</f>
        <v/>
      </c>
      <c r="AN50" s="357">
        <f>IF(AN49="","",VLOOKUP(AN49,'【記載例】シフト記号表（勤務時間帯）'!$C$6:$K$35,9,FALSE))</f>
        <v>4</v>
      </c>
      <c r="AO50" s="358" t="str">
        <f>IF(AO49="","",VLOOKUP(AO49,'【記載例】シフト記号表（勤務時間帯）'!$C$6:$K$35,9,FALSE))</f>
        <v/>
      </c>
      <c r="AP50" s="358">
        <f>IF(AP49="","",VLOOKUP(AP49,'【記載例】シフト記号表（勤務時間帯）'!$C$6:$K$35,9,FALSE))</f>
        <v>4</v>
      </c>
      <c r="AQ50" s="358">
        <f>IF(AQ49="","",VLOOKUP(AQ49,'【記載例】シフト記号表（勤務時間帯）'!$C$6:$K$35,9,FALSE))</f>
        <v>4</v>
      </c>
      <c r="AR50" s="358" t="str">
        <f>IF(AR49="","",VLOOKUP(AR49,'【記載例】シフト記号表（勤務時間帯）'!$C$6:$K$35,9,FALSE))</f>
        <v/>
      </c>
      <c r="AS50" s="358">
        <f>IF(AS49="","",VLOOKUP(AS49,'【記載例】シフト記号表（勤務時間帯）'!$C$6:$K$35,9,FALSE))</f>
        <v>4</v>
      </c>
      <c r="AT50" s="359" t="str">
        <f>IF(AT49="","",VLOOKUP(AT49,'【記載例】シフト記号表（勤務時間帯）'!$C$6:$K$35,9,FALSE))</f>
        <v/>
      </c>
      <c r="AU50" s="357" t="str">
        <f>IF(AU49="","",VLOOKUP(AU49,'【記載例】シフト記号表（勤務時間帯）'!$C$6:$K$35,9,FALSE))</f>
        <v/>
      </c>
      <c r="AV50" s="358" t="str">
        <f>IF(AV49="","",VLOOKUP(AV49,'【記載例】シフト記号表（勤務時間帯）'!$C$6:$K$35,9,FALSE))</f>
        <v/>
      </c>
      <c r="AW50" s="358" t="str">
        <f>IF(AW49="","",VLOOKUP(AW49,'【記載例】シフト記号表（勤務時間帯）'!$C$6:$K$35,9,FALSE))</f>
        <v/>
      </c>
      <c r="AX50" s="1022">
        <f>IF($BB$3="４週",SUM(S50:AT50),IF($BB$3="暦月",SUM(S50:AW50),""))</f>
        <v>64</v>
      </c>
      <c r="AY50" s="1023"/>
      <c r="AZ50" s="1024">
        <f>IF($BB$3="４週",AX50/4,IF($BB$3="暦月",【記載例】勤務表!AX50/(【記載例】勤務表!$BB$8/7),""))</f>
        <v>16</v>
      </c>
      <c r="BA50" s="1025"/>
      <c r="BB50" s="1013"/>
      <c r="BC50" s="1014"/>
      <c r="BD50" s="1014"/>
      <c r="BE50" s="1014"/>
      <c r="BF50" s="1015"/>
    </row>
    <row r="51" spans="2:58" ht="20.25" customHeight="1" x14ac:dyDescent="0.2">
      <c r="B51" s="1119"/>
      <c r="C51" s="1061"/>
      <c r="D51" s="1062"/>
      <c r="E51" s="1063"/>
      <c r="F51" s="356" t="str">
        <f>C49</f>
        <v>機能訓練指導員</v>
      </c>
      <c r="G51" s="1037"/>
      <c r="H51" s="967"/>
      <c r="I51" s="968"/>
      <c r="J51" s="968"/>
      <c r="K51" s="969"/>
      <c r="L51" s="1042"/>
      <c r="M51" s="1043"/>
      <c r="N51" s="1043"/>
      <c r="O51" s="1044"/>
      <c r="P51" s="1026" t="s">
        <v>594</v>
      </c>
      <c r="Q51" s="1027"/>
      <c r="R51" s="1028"/>
      <c r="S51" s="361">
        <f>IF(S49="","",VLOOKUP(S49,'【記載例】シフト記号表（勤務時間帯）'!$C$6:$U$35,19,FALSE))</f>
        <v>3</v>
      </c>
      <c r="T51" s="362" t="str">
        <f>IF(T49="","",VLOOKUP(T49,'【記載例】シフト記号表（勤務時間帯）'!$C$6:$U$35,19,FALSE))</f>
        <v/>
      </c>
      <c r="U51" s="362">
        <f>IF(U49="","",VLOOKUP(U49,'【記載例】シフト記号表（勤務時間帯）'!$C$6:$U$35,19,FALSE))</f>
        <v>3</v>
      </c>
      <c r="V51" s="362">
        <f>IF(V49="","",VLOOKUP(V49,'【記載例】シフト記号表（勤務時間帯）'!$C$6:$U$35,19,FALSE))</f>
        <v>3</v>
      </c>
      <c r="W51" s="362" t="str">
        <f>IF(W49="","",VLOOKUP(W49,'【記載例】シフト記号表（勤務時間帯）'!$C$6:$U$35,19,FALSE))</f>
        <v/>
      </c>
      <c r="X51" s="362">
        <f>IF(X49="","",VLOOKUP(X49,'【記載例】シフト記号表（勤務時間帯）'!$C$6:$U$35,19,FALSE))</f>
        <v>3</v>
      </c>
      <c r="Y51" s="363" t="str">
        <f>IF(Y49="","",VLOOKUP(Y49,'【記載例】シフト記号表（勤務時間帯）'!$C$6:$U$35,19,FALSE))</f>
        <v/>
      </c>
      <c r="Z51" s="361">
        <f>IF(Z49="","",VLOOKUP(Z49,'【記載例】シフト記号表（勤務時間帯）'!$C$6:$U$35,19,FALSE))</f>
        <v>3</v>
      </c>
      <c r="AA51" s="362" t="str">
        <f>IF(AA49="","",VLOOKUP(AA49,'【記載例】シフト記号表（勤務時間帯）'!$C$6:$U$35,19,FALSE))</f>
        <v/>
      </c>
      <c r="AB51" s="362">
        <f>IF(AB49="","",VLOOKUP(AB49,'【記載例】シフト記号表（勤務時間帯）'!$C$6:$U$35,19,FALSE))</f>
        <v>3</v>
      </c>
      <c r="AC51" s="362">
        <f>IF(AC49="","",VLOOKUP(AC49,'【記載例】シフト記号表（勤務時間帯）'!$C$6:$U$35,19,FALSE))</f>
        <v>3</v>
      </c>
      <c r="AD51" s="362" t="str">
        <f>IF(AD49="","",VLOOKUP(AD49,'【記載例】シフト記号表（勤務時間帯）'!$C$6:$U$35,19,FALSE))</f>
        <v/>
      </c>
      <c r="AE51" s="362">
        <f>IF(AE49="","",VLOOKUP(AE49,'【記載例】シフト記号表（勤務時間帯）'!$C$6:$U$35,19,FALSE))</f>
        <v>3</v>
      </c>
      <c r="AF51" s="363" t="str">
        <f>IF(AF49="","",VLOOKUP(AF49,'【記載例】シフト記号表（勤務時間帯）'!$C$6:$U$35,19,FALSE))</f>
        <v/>
      </c>
      <c r="AG51" s="361">
        <f>IF(AG49="","",VLOOKUP(AG49,'【記載例】シフト記号表（勤務時間帯）'!$C$6:$U$35,19,FALSE))</f>
        <v>3</v>
      </c>
      <c r="AH51" s="362" t="str">
        <f>IF(AH49="","",VLOOKUP(AH49,'【記載例】シフト記号表（勤務時間帯）'!$C$6:$U$35,19,FALSE))</f>
        <v/>
      </c>
      <c r="AI51" s="362">
        <f>IF(AI49="","",VLOOKUP(AI49,'【記載例】シフト記号表（勤務時間帯）'!$C$6:$U$35,19,FALSE))</f>
        <v>3</v>
      </c>
      <c r="AJ51" s="362">
        <f>IF(AJ49="","",VLOOKUP(AJ49,'【記載例】シフト記号表（勤務時間帯）'!$C$6:$U$35,19,FALSE))</f>
        <v>3</v>
      </c>
      <c r="AK51" s="362" t="str">
        <f>IF(AK49="","",VLOOKUP(AK49,'【記載例】シフト記号表（勤務時間帯）'!$C$6:$U$35,19,FALSE))</f>
        <v/>
      </c>
      <c r="AL51" s="362">
        <f>IF(AL49="","",VLOOKUP(AL49,'【記載例】シフト記号表（勤務時間帯）'!$C$6:$U$35,19,FALSE))</f>
        <v>3</v>
      </c>
      <c r="AM51" s="363" t="str">
        <f>IF(AM49="","",VLOOKUP(AM49,'【記載例】シフト記号表（勤務時間帯）'!$C$6:$U$35,19,FALSE))</f>
        <v/>
      </c>
      <c r="AN51" s="361">
        <f>IF(AN49="","",VLOOKUP(AN49,'【記載例】シフト記号表（勤務時間帯）'!$C$6:$U$35,19,FALSE))</f>
        <v>3</v>
      </c>
      <c r="AO51" s="362" t="str">
        <f>IF(AO49="","",VLOOKUP(AO49,'【記載例】シフト記号表（勤務時間帯）'!$C$6:$U$35,19,FALSE))</f>
        <v/>
      </c>
      <c r="AP51" s="362">
        <f>IF(AP49="","",VLOOKUP(AP49,'【記載例】シフト記号表（勤務時間帯）'!$C$6:$U$35,19,FALSE))</f>
        <v>3</v>
      </c>
      <c r="AQ51" s="362">
        <f>IF(AQ49="","",VLOOKUP(AQ49,'【記載例】シフト記号表（勤務時間帯）'!$C$6:$U$35,19,FALSE))</f>
        <v>3</v>
      </c>
      <c r="AR51" s="362" t="str">
        <f>IF(AR49="","",VLOOKUP(AR49,'【記載例】シフト記号表（勤務時間帯）'!$C$6:$U$35,19,FALSE))</f>
        <v/>
      </c>
      <c r="AS51" s="362">
        <f>IF(AS49="","",VLOOKUP(AS49,'【記載例】シフト記号表（勤務時間帯）'!$C$6:$U$35,19,FALSE))</f>
        <v>3</v>
      </c>
      <c r="AT51" s="363" t="str">
        <f>IF(AT49="","",VLOOKUP(AT49,'【記載例】シフト記号表（勤務時間帯）'!$C$6:$U$35,19,FALSE))</f>
        <v/>
      </c>
      <c r="AU51" s="361" t="str">
        <f>IF(AU49="","",VLOOKUP(AU49,'【記載例】シフト記号表（勤務時間帯）'!$C$6:$U$35,19,FALSE))</f>
        <v/>
      </c>
      <c r="AV51" s="362" t="str">
        <f>IF(AV49="","",VLOOKUP(AV49,'【記載例】シフト記号表（勤務時間帯）'!$C$6:$U$35,19,FALSE))</f>
        <v/>
      </c>
      <c r="AW51" s="362" t="str">
        <f>IF(AW49="","",VLOOKUP(AW49,'【記載例】シフト記号表（勤務時間帯）'!$C$6:$U$35,19,FALSE))</f>
        <v/>
      </c>
      <c r="AX51" s="1029">
        <f>IF($BB$3="４週",SUM(S51:AT51),IF($BB$3="暦月",SUM(S51:AW51),""))</f>
        <v>48</v>
      </c>
      <c r="AY51" s="1030"/>
      <c r="AZ51" s="1031">
        <f>IF($BB$3="４週",AX51/4,IF($BB$3="暦月",【記載例】勤務表!AX51/(【記載例】勤務表!$BB$8/7),""))</f>
        <v>12</v>
      </c>
      <c r="BA51" s="1032"/>
      <c r="BB51" s="1016"/>
      <c r="BC51" s="1017"/>
      <c r="BD51" s="1017"/>
      <c r="BE51" s="1017"/>
      <c r="BF51" s="1018"/>
    </row>
    <row r="52" spans="2:58" ht="20.25" customHeight="1" x14ac:dyDescent="0.2">
      <c r="B52" s="1119">
        <f>B49+1</f>
        <v>11</v>
      </c>
      <c r="C52" s="1055" t="s">
        <v>610</v>
      </c>
      <c r="D52" s="1056"/>
      <c r="E52" s="1057"/>
      <c r="F52" s="364"/>
      <c r="G52" s="1036" t="s">
        <v>607</v>
      </c>
      <c r="H52" s="1038" t="s">
        <v>603</v>
      </c>
      <c r="I52" s="968"/>
      <c r="J52" s="968"/>
      <c r="K52" s="969"/>
      <c r="L52" s="1039" t="s">
        <v>609</v>
      </c>
      <c r="M52" s="1040"/>
      <c r="N52" s="1040"/>
      <c r="O52" s="1041"/>
      <c r="P52" s="1045" t="s">
        <v>590</v>
      </c>
      <c r="Q52" s="1046"/>
      <c r="R52" s="1047"/>
      <c r="S52" s="353"/>
      <c r="T52" s="354" t="s">
        <v>616</v>
      </c>
      <c r="U52" s="354"/>
      <c r="V52" s="354"/>
      <c r="W52" s="354" t="s">
        <v>616</v>
      </c>
      <c r="X52" s="354"/>
      <c r="Y52" s="355" t="s">
        <v>616</v>
      </c>
      <c r="Z52" s="353"/>
      <c r="AA52" s="354" t="s">
        <v>616</v>
      </c>
      <c r="AB52" s="354"/>
      <c r="AC52" s="354"/>
      <c r="AD52" s="354" t="s">
        <v>616</v>
      </c>
      <c r="AE52" s="354"/>
      <c r="AF52" s="355" t="s">
        <v>616</v>
      </c>
      <c r="AG52" s="353"/>
      <c r="AH52" s="354" t="s">
        <v>616</v>
      </c>
      <c r="AI52" s="354"/>
      <c r="AJ52" s="354"/>
      <c r="AK52" s="354" t="s">
        <v>616</v>
      </c>
      <c r="AL52" s="354"/>
      <c r="AM52" s="355" t="s">
        <v>616</v>
      </c>
      <c r="AN52" s="353"/>
      <c r="AO52" s="354" t="s">
        <v>616</v>
      </c>
      <c r="AP52" s="354"/>
      <c r="AQ52" s="354"/>
      <c r="AR52" s="354" t="s">
        <v>616</v>
      </c>
      <c r="AS52" s="354"/>
      <c r="AT52" s="355" t="s">
        <v>616</v>
      </c>
      <c r="AU52" s="353"/>
      <c r="AV52" s="354"/>
      <c r="AW52" s="354"/>
      <c r="AX52" s="1048"/>
      <c r="AY52" s="1049"/>
      <c r="AZ52" s="1050"/>
      <c r="BA52" s="1051"/>
      <c r="BB52" s="1052" t="s">
        <v>602</v>
      </c>
      <c r="BC52" s="1053"/>
      <c r="BD52" s="1053"/>
      <c r="BE52" s="1053"/>
      <c r="BF52" s="1054"/>
    </row>
    <row r="53" spans="2:58" ht="20.25" customHeight="1" x14ac:dyDescent="0.2">
      <c r="B53" s="1119"/>
      <c r="C53" s="1058"/>
      <c r="D53" s="1059"/>
      <c r="E53" s="1060"/>
      <c r="F53" s="356"/>
      <c r="G53" s="963"/>
      <c r="H53" s="967"/>
      <c r="I53" s="968"/>
      <c r="J53" s="968"/>
      <c r="K53" s="969"/>
      <c r="L53" s="973"/>
      <c r="M53" s="974"/>
      <c r="N53" s="974"/>
      <c r="O53" s="975"/>
      <c r="P53" s="1019" t="s">
        <v>593</v>
      </c>
      <c r="Q53" s="1020"/>
      <c r="R53" s="1021"/>
      <c r="S53" s="357" t="str">
        <f>IF(S52="","",VLOOKUP(S52,'【記載例】シフト記号表（勤務時間帯）'!$C$6:$K$35,9,FALSE))</f>
        <v/>
      </c>
      <c r="T53" s="358">
        <f>IF(T52="","",VLOOKUP(T52,'【記載例】シフト記号表（勤務時間帯）'!$C$6:$K$35,9,FALSE))</f>
        <v>4</v>
      </c>
      <c r="U53" s="358" t="str">
        <f>IF(U52="","",VLOOKUP(U52,'【記載例】シフト記号表（勤務時間帯）'!$C$6:$K$35,9,FALSE))</f>
        <v/>
      </c>
      <c r="V53" s="358" t="str">
        <f>IF(V52="","",VLOOKUP(V52,'【記載例】シフト記号表（勤務時間帯）'!$C$6:$K$35,9,FALSE))</f>
        <v/>
      </c>
      <c r="W53" s="358">
        <f>IF(W52="","",VLOOKUP(W52,'【記載例】シフト記号表（勤務時間帯）'!$C$6:$K$35,9,FALSE))</f>
        <v>4</v>
      </c>
      <c r="X53" s="358" t="str">
        <f>IF(X52="","",VLOOKUP(X52,'【記載例】シフト記号表（勤務時間帯）'!$C$6:$K$35,9,FALSE))</f>
        <v/>
      </c>
      <c r="Y53" s="359">
        <f>IF(Y52="","",VLOOKUP(Y52,'【記載例】シフト記号表（勤務時間帯）'!$C$6:$K$35,9,FALSE))</f>
        <v>4</v>
      </c>
      <c r="Z53" s="357" t="str">
        <f>IF(Z52="","",VLOOKUP(Z52,'【記載例】シフト記号表（勤務時間帯）'!$C$6:$K$35,9,FALSE))</f>
        <v/>
      </c>
      <c r="AA53" s="358">
        <f>IF(AA52="","",VLOOKUP(AA52,'【記載例】シフト記号表（勤務時間帯）'!$C$6:$K$35,9,FALSE))</f>
        <v>4</v>
      </c>
      <c r="AB53" s="358" t="str">
        <f>IF(AB52="","",VLOOKUP(AB52,'【記載例】シフト記号表（勤務時間帯）'!$C$6:$K$35,9,FALSE))</f>
        <v/>
      </c>
      <c r="AC53" s="358" t="str">
        <f>IF(AC52="","",VLOOKUP(AC52,'【記載例】シフト記号表（勤務時間帯）'!$C$6:$K$35,9,FALSE))</f>
        <v/>
      </c>
      <c r="AD53" s="358">
        <f>IF(AD52="","",VLOOKUP(AD52,'【記載例】シフト記号表（勤務時間帯）'!$C$6:$K$35,9,FALSE))</f>
        <v>4</v>
      </c>
      <c r="AE53" s="358" t="str">
        <f>IF(AE52="","",VLOOKUP(AE52,'【記載例】シフト記号表（勤務時間帯）'!$C$6:$K$35,9,FALSE))</f>
        <v/>
      </c>
      <c r="AF53" s="359">
        <f>IF(AF52="","",VLOOKUP(AF52,'【記載例】シフト記号表（勤務時間帯）'!$C$6:$K$35,9,FALSE))</f>
        <v>4</v>
      </c>
      <c r="AG53" s="357" t="str">
        <f>IF(AG52="","",VLOOKUP(AG52,'【記載例】シフト記号表（勤務時間帯）'!$C$6:$K$35,9,FALSE))</f>
        <v/>
      </c>
      <c r="AH53" s="358">
        <f>IF(AH52="","",VLOOKUP(AH52,'【記載例】シフト記号表（勤務時間帯）'!$C$6:$K$35,9,FALSE))</f>
        <v>4</v>
      </c>
      <c r="AI53" s="358" t="str">
        <f>IF(AI52="","",VLOOKUP(AI52,'【記載例】シフト記号表（勤務時間帯）'!$C$6:$K$35,9,FALSE))</f>
        <v/>
      </c>
      <c r="AJ53" s="358" t="str">
        <f>IF(AJ52="","",VLOOKUP(AJ52,'【記載例】シフト記号表（勤務時間帯）'!$C$6:$K$35,9,FALSE))</f>
        <v/>
      </c>
      <c r="AK53" s="358">
        <f>IF(AK52="","",VLOOKUP(AK52,'【記載例】シフト記号表（勤務時間帯）'!$C$6:$K$35,9,FALSE))</f>
        <v>4</v>
      </c>
      <c r="AL53" s="358" t="str">
        <f>IF(AL52="","",VLOOKUP(AL52,'【記載例】シフト記号表（勤務時間帯）'!$C$6:$K$35,9,FALSE))</f>
        <v/>
      </c>
      <c r="AM53" s="359">
        <f>IF(AM52="","",VLOOKUP(AM52,'【記載例】シフト記号表（勤務時間帯）'!$C$6:$K$35,9,FALSE))</f>
        <v>4</v>
      </c>
      <c r="AN53" s="357" t="str">
        <f>IF(AN52="","",VLOOKUP(AN52,'【記載例】シフト記号表（勤務時間帯）'!$C$6:$K$35,9,FALSE))</f>
        <v/>
      </c>
      <c r="AO53" s="358">
        <f>IF(AO52="","",VLOOKUP(AO52,'【記載例】シフト記号表（勤務時間帯）'!$C$6:$K$35,9,FALSE))</f>
        <v>4</v>
      </c>
      <c r="AP53" s="358" t="str">
        <f>IF(AP52="","",VLOOKUP(AP52,'【記載例】シフト記号表（勤務時間帯）'!$C$6:$K$35,9,FALSE))</f>
        <v/>
      </c>
      <c r="AQ53" s="358" t="str">
        <f>IF(AQ52="","",VLOOKUP(AQ52,'【記載例】シフト記号表（勤務時間帯）'!$C$6:$K$35,9,FALSE))</f>
        <v/>
      </c>
      <c r="AR53" s="358">
        <f>IF(AR52="","",VLOOKUP(AR52,'【記載例】シフト記号表（勤務時間帯）'!$C$6:$K$35,9,FALSE))</f>
        <v>4</v>
      </c>
      <c r="AS53" s="358" t="str">
        <f>IF(AS52="","",VLOOKUP(AS52,'【記載例】シフト記号表（勤務時間帯）'!$C$6:$K$35,9,FALSE))</f>
        <v/>
      </c>
      <c r="AT53" s="359">
        <f>IF(AT52="","",VLOOKUP(AT52,'【記載例】シフト記号表（勤務時間帯）'!$C$6:$K$35,9,FALSE))</f>
        <v>4</v>
      </c>
      <c r="AU53" s="357" t="str">
        <f>IF(AU52="","",VLOOKUP(AU52,'【記載例】シフト記号表（勤務時間帯）'!$C$6:$K$35,9,FALSE))</f>
        <v/>
      </c>
      <c r="AV53" s="358" t="str">
        <f>IF(AV52="","",VLOOKUP(AV52,'【記載例】シフト記号表（勤務時間帯）'!$C$6:$K$35,9,FALSE))</f>
        <v/>
      </c>
      <c r="AW53" s="358" t="str">
        <f>IF(AW52="","",VLOOKUP(AW52,'【記載例】シフト記号表（勤務時間帯）'!$C$6:$K$35,9,FALSE))</f>
        <v/>
      </c>
      <c r="AX53" s="1022">
        <f>IF($BB$3="４週",SUM(S53:AT53),IF($BB$3="暦月",SUM(S53:AW53),""))</f>
        <v>48</v>
      </c>
      <c r="AY53" s="1023"/>
      <c r="AZ53" s="1024">
        <f>IF($BB$3="４週",AX53/4,IF($BB$3="暦月",【記載例】勤務表!AX53/(【記載例】勤務表!$BB$8/7),""))</f>
        <v>12</v>
      </c>
      <c r="BA53" s="1025"/>
      <c r="BB53" s="1013"/>
      <c r="BC53" s="1014"/>
      <c r="BD53" s="1014"/>
      <c r="BE53" s="1014"/>
      <c r="BF53" s="1015"/>
    </row>
    <row r="54" spans="2:58" ht="20.25" customHeight="1" x14ac:dyDescent="0.2">
      <c r="B54" s="1119"/>
      <c r="C54" s="1061"/>
      <c r="D54" s="1062"/>
      <c r="E54" s="1063"/>
      <c r="F54" s="356" t="str">
        <f>C52</f>
        <v>機能訓練指導員</v>
      </c>
      <c r="G54" s="1037"/>
      <c r="H54" s="967"/>
      <c r="I54" s="968"/>
      <c r="J54" s="968"/>
      <c r="K54" s="969"/>
      <c r="L54" s="1042"/>
      <c r="M54" s="1043"/>
      <c r="N54" s="1043"/>
      <c r="O54" s="1044"/>
      <c r="P54" s="1026" t="s">
        <v>594</v>
      </c>
      <c r="Q54" s="1027"/>
      <c r="R54" s="1028"/>
      <c r="S54" s="361" t="str">
        <f>IF(S52="","",VLOOKUP(S52,'【記載例】シフト記号表（勤務時間帯）'!$C$6:$U$35,19,FALSE))</f>
        <v/>
      </c>
      <c r="T54" s="362">
        <f>IF(T52="","",VLOOKUP(T52,'【記載例】シフト記号表（勤務時間帯）'!$C$6:$U$35,19,FALSE))</f>
        <v>3</v>
      </c>
      <c r="U54" s="362" t="str">
        <f>IF(U52="","",VLOOKUP(U52,'【記載例】シフト記号表（勤務時間帯）'!$C$6:$U$35,19,FALSE))</f>
        <v/>
      </c>
      <c r="V54" s="362" t="str">
        <f>IF(V52="","",VLOOKUP(V52,'【記載例】シフト記号表（勤務時間帯）'!$C$6:$U$35,19,FALSE))</f>
        <v/>
      </c>
      <c r="W54" s="362">
        <f>IF(W52="","",VLOOKUP(W52,'【記載例】シフト記号表（勤務時間帯）'!$C$6:$U$35,19,FALSE))</f>
        <v>3</v>
      </c>
      <c r="X54" s="362" t="str">
        <f>IF(X52="","",VLOOKUP(X52,'【記載例】シフト記号表（勤務時間帯）'!$C$6:$U$35,19,FALSE))</f>
        <v/>
      </c>
      <c r="Y54" s="363">
        <f>IF(Y52="","",VLOOKUP(Y52,'【記載例】シフト記号表（勤務時間帯）'!$C$6:$U$35,19,FALSE))</f>
        <v>3</v>
      </c>
      <c r="Z54" s="361" t="str">
        <f>IF(Z52="","",VLOOKUP(Z52,'【記載例】シフト記号表（勤務時間帯）'!$C$6:$U$35,19,FALSE))</f>
        <v/>
      </c>
      <c r="AA54" s="362">
        <f>IF(AA52="","",VLOOKUP(AA52,'【記載例】シフト記号表（勤務時間帯）'!$C$6:$U$35,19,FALSE))</f>
        <v>3</v>
      </c>
      <c r="AB54" s="362" t="str">
        <f>IF(AB52="","",VLOOKUP(AB52,'【記載例】シフト記号表（勤務時間帯）'!$C$6:$U$35,19,FALSE))</f>
        <v/>
      </c>
      <c r="AC54" s="362" t="str">
        <f>IF(AC52="","",VLOOKUP(AC52,'【記載例】シフト記号表（勤務時間帯）'!$C$6:$U$35,19,FALSE))</f>
        <v/>
      </c>
      <c r="AD54" s="362">
        <f>IF(AD52="","",VLOOKUP(AD52,'【記載例】シフト記号表（勤務時間帯）'!$C$6:$U$35,19,FALSE))</f>
        <v>3</v>
      </c>
      <c r="AE54" s="362" t="str">
        <f>IF(AE52="","",VLOOKUP(AE52,'【記載例】シフト記号表（勤務時間帯）'!$C$6:$U$35,19,FALSE))</f>
        <v/>
      </c>
      <c r="AF54" s="363">
        <f>IF(AF52="","",VLOOKUP(AF52,'【記載例】シフト記号表（勤務時間帯）'!$C$6:$U$35,19,FALSE))</f>
        <v>3</v>
      </c>
      <c r="AG54" s="361" t="str">
        <f>IF(AG52="","",VLOOKUP(AG52,'【記載例】シフト記号表（勤務時間帯）'!$C$6:$U$35,19,FALSE))</f>
        <v/>
      </c>
      <c r="AH54" s="362">
        <f>IF(AH52="","",VLOOKUP(AH52,'【記載例】シフト記号表（勤務時間帯）'!$C$6:$U$35,19,FALSE))</f>
        <v>3</v>
      </c>
      <c r="AI54" s="362" t="str">
        <f>IF(AI52="","",VLOOKUP(AI52,'【記載例】シフト記号表（勤務時間帯）'!$C$6:$U$35,19,FALSE))</f>
        <v/>
      </c>
      <c r="AJ54" s="362" t="str">
        <f>IF(AJ52="","",VLOOKUP(AJ52,'【記載例】シフト記号表（勤務時間帯）'!$C$6:$U$35,19,FALSE))</f>
        <v/>
      </c>
      <c r="AK54" s="362">
        <f>IF(AK52="","",VLOOKUP(AK52,'【記載例】シフト記号表（勤務時間帯）'!$C$6:$U$35,19,FALSE))</f>
        <v>3</v>
      </c>
      <c r="AL54" s="362" t="str">
        <f>IF(AL52="","",VLOOKUP(AL52,'【記載例】シフト記号表（勤務時間帯）'!$C$6:$U$35,19,FALSE))</f>
        <v/>
      </c>
      <c r="AM54" s="363">
        <f>IF(AM52="","",VLOOKUP(AM52,'【記載例】シフト記号表（勤務時間帯）'!$C$6:$U$35,19,FALSE))</f>
        <v>3</v>
      </c>
      <c r="AN54" s="361" t="str">
        <f>IF(AN52="","",VLOOKUP(AN52,'【記載例】シフト記号表（勤務時間帯）'!$C$6:$U$35,19,FALSE))</f>
        <v/>
      </c>
      <c r="AO54" s="362">
        <f>IF(AO52="","",VLOOKUP(AO52,'【記載例】シフト記号表（勤務時間帯）'!$C$6:$U$35,19,FALSE))</f>
        <v>3</v>
      </c>
      <c r="AP54" s="362" t="str">
        <f>IF(AP52="","",VLOOKUP(AP52,'【記載例】シフト記号表（勤務時間帯）'!$C$6:$U$35,19,FALSE))</f>
        <v/>
      </c>
      <c r="AQ54" s="362" t="str">
        <f>IF(AQ52="","",VLOOKUP(AQ52,'【記載例】シフト記号表（勤務時間帯）'!$C$6:$U$35,19,FALSE))</f>
        <v/>
      </c>
      <c r="AR54" s="362">
        <f>IF(AR52="","",VLOOKUP(AR52,'【記載例】シフト記号表（勤務時間帯）'!$C$6:$U$35,19,FALSE))</f>
        <v>3</v>
      </c>
      <c r="AS54" s="362" t="str">
        <f>IF(AS52="","",VLOOKUP(AS52,'【記載例】シフト記号表（勤務時間帯）'!$C$6:$U$35,19,FALSE))</f>
        <v/>
      </c>
      <c r="AT54" s="363">
        <f>IF(AT52="","",VLOOKUP(AT52,'【記載例】シフト記号表（勤務時間帯）'!$C$6:$U$35,19,FALSE))</f>
        <v>3</v>
      </c>
      <c r="AU54" s="361" t="str">
        <f>IF(AU52="","",VLOOKUP(AU52,'【記載例】シフト記号表（勤務時間帯）'!$C$6:$U$35,19,FALSE))</f>
        <v/>
      </c>
      <c r="AV54" s="362" t="str">
        <f>IF(AV52="","",VLOOKUP(AV52,'【記載例】シフト記号表（勤務時間帯）'!$C$6:$U$35,19,FALSE))</f>
        <v/>
      </c>
      <c r="AW54" s="362" t="str">
        <f>IF(AW52="","",VLOOKUP(AW52,'【記載例】シフト記号表（勤務時間帯）'!$C$6:$U$35,19,FALSE))</f>
        <v/>
      </c>
      <c r="AX54" s="1029">
        <f>IF($BB$3="４週",SUM(S54:AT54),IF($BB$3="暦月",SUM(S54:AW54),""))</f>
        <v>36</v>
      </c>
      <c r="AY54" s="1030"/>
      <c r="AZ54" s="1031">
        <f>IF($BB$3="４週",AX54/4,IF($BB$3="暦月",【記載例】勤務表!AX54/(【記載例】勤務表!$BB$8/7),""))</f>
        <v>9</v>
      </c>
      <c r="BA54" s="1032"/>
      <c r="BB54" s="1016"/>
      <c r="BC54" s="1017"/>
      <c r="BD54" s="1017"/>
      <c r="BE54" s="1017"/>
      <c r="BF54" s="1018"/>
    </row>
    <row r="55" spans="2:58" ht="20.25" customHeight="1" x14ac:dyDescent="0.2">
      <c r="B55" s="1119">
        <f>B52+1</f>
        <v>12</v>
      </c>
      <c r="C55" s="1055"/>
      <c r="D55" s="1056"/>
      <c r="E55" s="1057"/>
      <c r="F55" s="364"/>
      <c r="G55" s="1036"/>
      <c r="H55" s="1038"/>
      <c r="I55" s="968"/>
      <c r="J55" s="968"/>
      <c r="K55" s="969"/>
      <c r="L55" s="1039"/>
      <c r="M55" s="1040"/>
      <c r="N55" s="1040"/>
      <c r="O55" s="1041"/>
      <c r="P55" s="1045" t="s">
        <v>590</v>
      </c>
      <c r="Q55" s="1046"/>
      <c r="R55" s="1047"/>
      <c r="S55" s="353"/>
      <c r="T55" s="354"/>
      <c r="U55" s="354"/>
      <c r="V55" s="354"/>
      <c r="W55" s="354"/>
      <c r="X55" s="354"/>
      <c r="Y55" s="355"/>
      <c r="Z55" s="353"/>
      <c r="AA55" s="354"/>
      <c r="AB55" s="354"/>
      <c r="AC55" s="354"/>
      <c r="AD55" s="354"/>
      <c r="AE55" s="354"/>
      <c r="AF55" s="355"/>
      <c r="AG55" s="353"/>
      <c r="AH55" s="354"/>
      <c r="AI55" s="354"/>
      <c r="AJ55" s="354"/>
      <c r="AK55" s="354"/>
      <c r="AL55" s="354"/>
      <c r="AM55" s="355"/>
      <c r="AN55" s="353"/>
      <c r="AO55" s="354"/>
      <c r="AP55" s="354"/>
      <c r="AQ55" s="354"/>
      <c r="AR55" s="354"/>
      <c r="AS55" s="354"/>
      <c r="AT55" s="355"/>
      <c r="AU55" s="353"/>
      <c r="AV55" s="354"/>
      <c r="AW55" s="354"/>
      <c r="AX55" s="1048"/>
      <c r="AY55" s="1049"/>
      <c r="AZ55" s="1050"/>
      <c r="BA55" s="1051"/>
      <c r="BB55" s="1078"/>
      <c r="BC55" s="1040"/>
      <c r="BD55" s="1040"/>
      <c r="BE55" s="1040"/>
      <c r="BF55" s="1041"/>
    </row>
    <row r="56" spans="2:58" ht="20.25" customHeight="1" x14ac:dyDescent="0.2">
      <c r="B56" s="1119"/>
      <c r="C56" s="1058"/>
      <c r="D56" s="1059"/>
      <c r="E56" s="1060"/>
      <c r="F56" s="356"/>
      <c r="G56" s="963"/>
      <c r="H56" s="967"/>
      <c r="I56" s="968"/>
      <c r="J56" s="968"/>
      <c r="K56" s="969"/>
      <c r="L56" s="973"/>
      <c r="M56" s="974"/>
      <c r="N56" s="974"/>
      <c r="O56" s="975"/>
      <c r="P56" s="1019" t="s">
        <v>593</v>
      </c>
      <c r="Q56" s="1020"/>
      <c r="R56" s="1021"/>
      <c r="S56" s="357" t="str">
        <f>IF(S55="","",VLOOKUP(S55,'【記載例】シフト記号表（勤務時間帯）'!$C$6:$K$35,9,FALSE))</f>
        <v/>
      </c>
      <c r="T56" s="358" t="str">
        <f>IF(T55="","",VLOOKUP(T55,'【記載例】シフト記号表（勤務時間帯）'!$C$6:$K$35,9,FALSE))</f>
        <v/>
      </c>
      <c r="U56" s="358" t="str">
        <f>IF(U55="","",VLOOKUP(U55,'【記載例】シフト記号表（勤務時間帯）'!$C$6:$K$35,9,FALSE))</f>
        <v/>
      </c>
      <c r="V56" s="358" t="str">
        <f>IF(V55="","",VLOOKUP(V55,'【記載例】シフト記号表（勤務時間帯）'!$C$6:$K$35,9,FALSE))</f>
        <v/>
      </c>
      <c r="W56" s="358" t="str">
        <f>IF(W55="","",VLOOKUP(W55,'【記載例】シフト記号表（勤務時間帯）'!$C$6:$K$35,9,FALSE))</f>
        <v/>
      </c>
      <c r="X56" s="358" t="str">
        <f>IF(X55="","",VLOOKUP(X55,'【記載例】シフト記号表（勤務時間帯）'!$C$6:$K$35,9,FALSE))</f>
        <v/>
      </c>
      <c r="Y56" s="359" t="str">
        <f>IF(Y55="","",VLOOKUP(Y55,'【記載例】シフト記号表（勤務時間帯）'!$C$6:$K$35,9,FALSE))</f>
        <v/>
      </c>
      <c r="Z56" s="357" t="str">
        <f>IF(Z55="","",VLOOKUP(Z55,'【記載例】シフト記号表（勤務時間帯）'!$C$6:$K$35,9,FALSE))</f>
        <v/>
      </c>
      <c r="AA56" s="358" t="str">
        <f>IF(AA55="","",VLOOKUP(AA55,'【記載例】シフト記号表（勤務時間帯）'!$C$6:$K$35,9,FALSE))</f>
        <v/>
      </c>
      <c r="AB56" s="358" t="str">
        <f>IF(AB55="","",VLOOKUP(AB55,'【記載例】シフト記号表（勤務時間帯）'!$C$6:$K$35,9,FALSE))</f>
        <v/>
      </c>
      <c r="AC56" s="358" t="str">
        <f>IF(AC55="","",VLOOKUP(AC55,'【記載例】シフト記号表（勤務時間帯）'!$C$6:$K$35,9,FALSE))</f>
        <v/>
      </c>
      <c r="AD56" s="358" t="str">
        <f>IF(AD55="","",VLOOKUP(AD55,'【記載例】シフト記号表（勤務時間帯）'!$C$6:$K$35,9,FALSE))</f>
        <v/>
      </c>
      <c r="AE56" s="358" t="str">
        <f>IF(AE55="","",VLOOKUP(AE55,'【記載例】シフト記号表（勤務時間帯）'!$C$6:$K$35,9,FALSE))</f>
        <v/>
      </c>
      <c r="AF56" s="359" t="str">
        <f>IF(AF55="","",VLOOKUP(AF55,'【記載例】シフト記号表（勤務時間帯）'!$C$6:$K$35,9,FALSE))</f>
        <v/>
      </c>
      <c r="AG56" s="357" t="str">
        <f>IF(AG55="","",VLOOKUP(AG55,'【記載例】シフト記号表（勤務時間帯）'!$C$6:$K$35,9,FALSE))</f>
        <v/>
      </c>
      <c r="AH56" s="358" t="str">
        <f>IF(AH55="","",VLOOKUP(AH55,'【記載例】シフト記号表（勤務時間帯）'!$C$6:$K$35,9,FALSE))</f>
        <v/>
      </c>
      <c r="AI56" s="358" t="str">
        <f>IF(AI55="","",VLOOKUP(AI55,'【記載例】シフト記号表（勤務時間帯）'!$C$6:$K$35,9,FALSE))</f>
        <v/>
      </c>
      <c r="AJ56" s="358" t="str">
        <f>IF(AJ55="","",VLOOKUP(AJ55,'【記載例】シフト記号表（勤務時間帯）'!$C$6:$K$35,9,FALSE))</f>
        <v/>
      </c>
      <c r="AK56" s="358" t="str">
        <f>IF(AK55="","",VLOOKUP(AK55,'【記載例】シフト記号表（勤務時間帯）'!$C$6:$K$35,9,FALSE))</f>
        <v/>
      </c>
      <c r="AL56" s="358" t="str">
        <f>IF(AL55="","",VLOOKUP(AL55,'【記載例】シフト記号表（勤務時間帯）'!$C$6:$K$35,9,FALSE))</f>
        <v/>
      </c>
      <c r="AM56" s="359" t="str">
        <f>IF(AM55="","",VLOOKUP(AM55,'【記載例】シフト記号表（勤務時間帯）'!$C$6:$K$35,9,FALSE))</f>
        <v/>
      </c>
      <c r="AN56" s="357" t="str">
        <f>IF(AN55="","",VLOOKUP(AN55,'【記載例】シフト記号表（勤務時間帯）'!$C$6:$K$35,9,FALSE))</f>
        <v/>
      </c>
      <c r="AO56" s="358" t="str">
        <f>IF(AO55="","",VLOOKUP(AO55,'【記載例】シフト記号表（勤務時間帯）'!$C$6:$K$35,9,FALSE))</f>
        <v/>
      </c>
      <c r="AP56" s="358" t="str">
        <f>IF(AP55="","",VLOOKUP(AP55,'【記載例】シフト記号表（勤務時間帯）'!$C$6:$K$35,9,FALSE))</f>
        <v/>
      </c>
      <c r="AQ56" s="358" t="str">
        <f>IF(AQ55="","",VLOOKUP(AQ55,'【記載例】シフト記号表（勤務時間帯）'!$C$6:$K$35,9,FALSE))</f>
        <v/>
      </c>
      <c r="AR56" s="358" t="str">
        <f>IF(AR55="","",VLOOKUP(AR55,'【記載例】シフト記号表（勤務時間帯）'!$C$6:$K$35,9,FALSE))</f>
        <v/>
      </c>
      <c r="AS56" s="358" t="str">
        <f>IF(AS55="","",VLOOKUP(AS55,'【記載例】シフト記号表（勤務時間帯）'!$C$6:$K$35,9,FALSE))</f>
        <v/>
      </c>
      <c r="AT56" s="359" t="str">
        <f>IF(AT55="","",VLOOKUP(AT55,'【記載例】シフト記号表（勤務時間帯）'!$C$6:$K$35,9,FALSE))</f>
        <v/>
      </c>
      <c r="AU56" s="357" t="str">
        <f>IF(AU55="","",VLOOKUP(AU55,'【記載例】シフト記号表（勤務時間帯）'!$C$6:$K$35,9,FALSE))</f>
        <v/>
      </c>
      <c r="AV56" s="358" t="str">
        <f>IF(AV55="","",VLOOKUP(AV55,'【記載例】シフト記号表（勤務時間帯）'!$C$6:$K$35,9,FALSE))</f>
        <v/>
      </c>
      <c r="AW56" s="358" t="str">
        <f>IF(AW55="","",VLOOKUP(AW55,'【記載例】シフト記号表（勤務時間帯）'!$C$6:$K$35,9,FALSE))</f>
        <v/>
      </c>
      <c r="AX56" s="1022">
        <f>IF($BB$3="４週",SUM(S56:AT56),IF($BB$3="暦月",SUM(S56:AW56),""))</f>
        <v>0</v>
      </c>
      <c r="AY56" s="1023"/>
      <c r="AZ56" s="1024">
        <f>IF($BB$3="４週",AX56/4,IF($BB$3="暦月",【記載例】勤務表!AX56/(【記載例】勤務表!$BB$8/7),""))</f>
        <v>0</v>
      </c>
      <c r="BA56" s="1025"/>
      <c r="BB56" s="1079"/>
      <c r="BC56" s="974"/>
      <c r="BD56" s="974"/>
      <c r="BE56" s="974"/>
      <c r="BF56" s="975"/>
    </row>
    <row r="57" spans="2:58" ht="20.25" customHeight="1" x14ac:dyDescent="0.2">
      <c r="B57" s="1119"/>
      <c r="C57" s="1061"/>
      <c r="D57" s="1062"/>
      <c r="E57" s="1063"/>
      <c r="F57" s="356">
        <f>C55</f>
        <v>0</v>
      </c>
      <c r="G57" s="1037"/>
      <c r="H57" s="967"/>
      <c r="I57" s="968"/>
      <c r="J57" s="968"/>
      <c r="K57" s="969"/>
      <c r="L57" s="1042"/>
      <c r="M57" s="1043"/>
      <c r="N57" s="1043"/>
      <c r="O57" s="1044"/>
      <c r="P57" s="1026" t="s">
        <v>594</v>
      </c>
      <c r="Q57" s="1027"/>
      <c r="R57" s="1028"/>
      <c r="S57" s="361" t="str">
        <f>IF(S55="","",VLOOKUP(S55,'【記載例】シフト記号表（勤務時間帯）'!$C$6:$U$35,19,FALSE))</f>
        <v/>
      </c>
      <c r="T57" s="362" t="str">
        <f>IF(T55="","",VLOOKUP(T55,'【記載例】シフト記号表（勤務時間帯）'!$C$6:$U$35,19,FALSE))</f>
        <v/>
      </c>
      <c r="U57" s="362" t="str">
        <f>IF(U55="","",VLOOKUP(U55,'【記載例】シフト記号表（勤務時間帯）'!$C$6:$U$35,19,FALSE))</f>
        <v/>
      </c>
      <c r="V57" s="362" t="str">
        <f>IF(V55="","",VLOOKUP(V55,'【記載例】シフト記号表（勤務時間帯）'!$C$6:$U$35,19,FALSE))</f>
        <v/>
      </c>
      <c r="W57" s="362" t="str">
        <f>IF(W55="","",VLOOKUP(W55,'【記載例】シフト記号表（勤務時間帯）'!$C$6:$U$35,19,FALSE))</f>
        <v/>
      </c>
      <c r="X57" s="362" t="str">
        <f>IF(X55="","",VLOOKUP(X55,'【記載例】シフト記号表（勤務時間帯）'!$C$6:$U$35,19,FALSE))</f>
        <v/>
      </c>
      <c r="Y57" s="363" t="str">
        <f>IF(Y55="","",VLOOKUP(Y55,'【記載例】シフト記号表（勤務時間帯）'!$C$6:$U$35,19,FALSE))</f>
        <v/>
      </c>
      <c r="Z57" s="361" t="str">
        <f>IF(Z55="","",VLOOKUP(Z55,'【記載例】シフト記号表（勤務時間帯）'!$C$6:$U$35,19,FALSE))</f>
        <v/>
      </c>
      <c r="AA57" s="362" t="str">
        <f>IF(AA55="","",VLOOKUP(AA55,'【記載例】シフト記号表（勤務時間帯）'!$C$6:$U$35,19,FALSE))</f>
        <v/>
      </c>
      <c r="AB57" s="362" t="str">
        <f>IF(AB55="","",VLOOKUP(AB55,'【記載例】シフト記号表（勤務時間帯）'!$C$6:$U$35,19,FALSE))</f>
        <v/>
      </c>
      <c r="AC57" s="362" t="str">
        <f>IF(AC55="","",VLOOKUP(AC55,'【記載例】シフト記号表（勤務時間帯）'!$C$6:$U$35,19,FALSE))</f>
        <v/>
      </c>
      <c r="AD57" s="362" t="str">
        <f>IF(AD55="","",VLOOKUP(AD55,'【記載例】シフト記号表（勤務時間帯）'!$C$6:$U$35,19,FALSE))</f>
        <v/>
      </c>
      <c r="AE57" s="362" t="str">
        <f>IF(AE55="","",VLOOKUP(AE55,'【記載例】シフト記号表（勤務時間帯）'!$C$6:$U$35,19,FALSE))</f>
        <v/>
      </c>
      <c r="AF57" s="363" t="str">
        <f>IF(AF55="","",VLOOKUP(AF55,'【記載例】シフト記号表（勤務時間帯）'!$C$6:$U$35,19,FALSE))</f>
        <v/>
      </c>
      <c r="AG57" s="361" t="str">
        <f>IF(AG55="","",VLOOKUP(AG55,'【記載例】シフト記号表（勤務時間帯）'!$C$6:$U$35,19,FALSE))</f>
        <v/>
      </c>
      <c r="AH57" s="362" t="str">
        <f>IF(AH55="","",VLOOKUP(AH55,'【記載例】シフト記号表（勤務時間帯）'!$C$6:$U$35,19,FALSE))</f>
        <v/>
      </c>
      <c r="AI57" s="362" t="str">
        <f>IF(AI55="","",VLOOKUP(AI55,'【記載例】シフト記号表（勤務時間帯）'!$C$6:$U$35,19,FALSE))</f>
        <v/>
      </c>
      <c r="AJ57" s="362" t="str">
        <f>IF(AJ55="","",VLOOKUP(AJ55,'【記載例】シフト記号表（勤務時間帯）'!$C$6:$U$35,19,FALSE))</f>
        <v/>
      </c>
      <c r="AK57" s="362" t="str">
        <f>IF(AK55="","",VLOOKUP(AK55,'【記載例】シフト記号表（勤務時間帯）'!$C$6:$U$35,19,FALSE))</f>
        <v/>
      </c>
      <c r="AL57" s="362" t="str">
        <f>IF(AL55="","",VLOOKUP(AL55,'【記載例】シフト記号表（勤務時間帯）'!$C$6:$U$35,19,FALSE))</f>
        <v/>
      </c>
      <c r="AM57" s="363" t="str">
        <f>IF(AM55="","",VLOOKUP(AM55,'【記載例】シフト記号表（勤務時間帯）'!$C$6:$U$35,19,FALSE))</f>
        <v/>
      </c>
      <c r="AN57" s="361" t="str">
        <f>IF(AN55="","",VLOOKUP(AN55,'【記載例】シフト記号表（勤務時間帯）'!$C$6:$U$35,19,FALSE))</f>
        <v/>
      </c>
      <c r="AO57" s="362" t="str">
        <f>IF(AO55="","",VLOOKUP(AO55,'【記載例】シフト記号表（勤務時間帯）'!$C$6:$U$35,19,FALSE))</f>
        <v/>
      </c>
      <c r="AP57" s="362" t="str">
        <f>IF(AP55="","",VLOOKUP(AP55,'【記載例】シフト記号表（勤務時間帯）'!$C$6:$U$35,19,FALSE))</f>
        <v/>
      </c>
      <c r="AQ57" s="362" t="str">
        <f>IF(AQ55="","",VLOOKUP(AQ55,'【記載例】シフト記号表（勤務時間帯）'!$C$6:$U$35,19,FALSE))</f>
        <v/>
      </c>
      <c r="AR57" s="362" t="str">
        <f>IF(AR55="","",VLOOKUP(AR55,'【記載例】シフト記号表（勤務時間帯）'!$C$6:$U$35,19,FALSE))</f>
        <v/>
      </c>
      <c r="AS57" s="362" t="str">
        <f>IF(AS55="","",VLOOKUP(AS55,'【記載例】シフト記号表（勤務時間帯）'!$C$6:$U$35,19,FALSE))</f>
        <v/>
      </c>
      <c r="AT57" s="363" t="str">
        <f>IF(AT55="","",VLOOKUP(AT55,'【記載例】シフト記号表（勤務時間帯）'!$C$6:$U$35,19,FALSE))</f>
        <v/>
      </c>
      <c r="AU57" s="361" t="str">
        <f>IF(AU55="","",VLOOKUP(AU55,'【記載例】シフト記号表（勤務時間帯）'!$C$6:$U$35,19,FALSE))</f>
        <v/>
      </c>
      <c r="AV57" s="362" t="str">
        <f>IF(AV55="","",VLOOKUP(AV55,'【記載例】シフト記号表（勤務時間帯）'!$C$6:$U$35,19,FALSE))</f>
        <v/>
      </c>
      <c r="AW57" s="362" t="str">
        <f>IF(AW55="","",VLOOKUP(AW55,'【記載例】シフト記号表（勤務時間帯）'!$C$6:$U$35,19,FALSE))</f>
        <v/>
      </c>
      <c r="AX57" s="1029">
        <f>IF($BB$3="４週",SUM(S57:AT57),IF($BB$3="暦月",SUM(S57:AW57),""))</f>
        <v>0</v>
      </c>
      <c r="AY57" s="1030"/>
      <c r="AZ57" s="1031">
        <f>IF($BB$3="４週",AX57/4,IF($BB$3="暦月",【記載例】勤務表!AX57/(【記載例】勤務表!$BB$8/7),""))</f>
        <v>0</v>
      </c>
      <c r="BA57" s="1032"/>
      <c r="BB57" s="1080"/>
      <c r="BC57" s="1043"/>
      <c r="BD57" s="1043"/>
      <c r="BE57" s="1043"/>
      <c r="BF57" s="1044"/>
    </row>
    <row r="58" spans="2:58" ht="20.25" customHeight="1" x14ac:dyDescent="0.2">
      <c r="B58" s="1119">
        <f>B55+1</f>
        <v>13</v>
      </c>
      <c r="C58" s="1055"/>
      <c r="D58" s="1056"/>
      <c r="E58" s="1057"/>
      <c r="F58" s="364"/>
      <c r="G58" s="1036"/>
      <c r="H58" s="1038"/>
      <c r="I58" s="968"/>
      <c r="J58" s="968"/>
      <c r="K58" s="969"/>
      <c r="L58" s="1039"/>
      <c r="M58" s="1040"/>
      <c r="N58" s="1040"/>
      <c r="O58" s="1041"/>
      <c r="P58" s="1045" t="s">
        <v>590</v>
      </c>
      <c r="Q58" s="1046"/>
      <c r="R58" s="1047"/>
      <c r="S58" s="353"/>
      <c r="T58" s="354"/>
      <c r="U58" s="354"/>
      <c r="V58" s="354"/>
      <c r="W58" s="354"/>
      <c r="X58" s="354"/>
      <c r="Y58" s="355"/>
      <c r="Z58" s="353"/>
      <c r="AA58" s="354"/>
      <c r="AB58" s="354"/>
      <c r="AC58" s="354"/>
      <c r="AD58" s="354"/>
      <c r="AE58" s="354"/>
      <c r="AF58" s="355"/>
      <c r="AG58" s="353"/>
      <c r="AH58" s="354"/>
      <c r="AI58" s="354"/>
      <c r="AJ58" s="354"/>
      <c r="AK58" s="354"/>
      <c r="AL58" s="354"/>
      <c r="AM58" s="355"/>
      <c r="AN58" s="353"/>
      <c r="AO58" s="354"/>
      <c r="AP58" s="354"/>
      <c r="AQ58" s="354"/>
      <c r="AR58" s="354"/>
      <c r="AS58" s="354"/>
      <c r="AT58" s="355"/>
      <c r="AU58" s="353"/>
      <c r="AV58" s="354"/>
      <c r="AW58" s="354"/>
      <c r="AX58" s="1048"/>
      <c r="AY58" s="1049"/>
      <c r="AZ58" s="1050"/>
      <c r="BA58" s="1051"/>
      <c r="BB58" s="1078"/>
      <c r="BC58" s="1040"/>
      <c r="BD58" s="1040"/>
      <c r="BE58" s="1040"/>
      <c r="BF58" s="1041"/>
    </row>
    <row r="59" spans="2:58" ht="20.25" customHeight="1" x14ac:dyDescent="0.2">
      <c r="B59" s="1119"/>
      <c r="C59" s="1058"/>
      <c r="D59" s="1059"/>
      <c r="E59" s="1060"/>
      <c r="F59" s="356"/>
      <c r="G59" s="963"/>
      <c r="H59" s="967"/>
      <c r="I59" s="968"/>
      <c r="J59" s="968"/>
      <c r="K59" s="969"/>
      <c r="L59" s="973"/>
      <c r="M59" s="974"/>
      <c r="N59" s="974"/>
      <c r="O59" s="975"/>
      <c r="P59" s="1019" t="s">
        <v>593</v>
      </c>
      <c r="Q59" s="1020"/>
      <c r="R59" s="1021"/>
      <c r="S59" s="357" t="str">
        <f>IF(S58="","",VLOOKUP(S58,'【記載例】シフト記号表（勤務時間帯）'!$C$6:$K$35,9,FALSE))</f>
        <v/>
      </c>
      <c r="T59" s="358" t="str">
        <f>IF(T58="","",VLOOKUP(T58,'【記載例】シフト記号表（勤務時間帯）'!$C$6:$K$35,9,FALSE))</f>
        <v/>
      </c>
      <c r="U59" s="358" t="str">
        <f>IF(U58="","",VLOOKUP(U58,'【記載例】シフト記号表（勤務時間帯）'!$C$6:$K$35,9,FALSE))</f>
        <v/>
      </c>
      <c r="V59" s="358" t="str">
        <f>IF(V58="","",VLOOKUP(V58,'【記載例】シフト記号表（勤務時間帯）'!$C$6:$K$35,9,FALSE))</f>
        <v/>
      </c>
      <c r="W59" s="358" t="str">
        <f>IF(W58="","",VLOOKUP(W58,'【記載例】シフト記号表（勤務時間帯）'!$C$6:$K$35,9,FALSE))</f>
        <v/>
      </c>
      <c r="X59" s="358" t="str">
        <f>IF(X58="","",VLOOKUP(X58,'【記載例】シフト記号表（勤務時間帯）'!$C$6:$K$35,9,FALSE))</f>
        <v/>
      </c>
      <c r="Y59" s="359" t="str">
        <f>IF(Y58="","",VLOOKUP(Y58,'【記載例】シフト記号表（勤務時間帯）'!$C$6:$K$35,9,FALSE))</f>
        <v/>
      </c>
      <c r="Z59" s="357" t="str">
        <f>IF(Z58="","",VLOOKUP(Z58,'【記載例】シフト記号表（勤務時間帯）'!$C$6:$K$35,9,FALSE))</f>
        <v/>
      </c>
      <c r="AA59" s="358" t="str">
        <f>IF(AA58="","",VLOOKUP(AA58,'【記載例】シフト記号表（勤務時間帯）'!$C$6:$K$35,9,FALSE))</f>
        <v/>
      </c>
      <c r="AB59" s="358" t="str">
        <f>IF(AB58="","",VLOOKUP(AB58,'【記載例】シフト記号表（勤務時間帯）'!$C$6:$K$35,9,FALSE))</f>
        <v/>
      </c>
      <c r="AC59" s="358" t="str">
        <f>IF(AC58="","",VLOOKUP(AC58,'【記載例】シフト記号表（勤務時間帯）'!$C$6:$K$35,9,FALSE))</f>
        <v/>
      </c>
      <c r="AD59" s="358" t="str">
        <f>IF(AD58="","",VLOOKUP(AD58,'【記載例】シフト記号表（勤務時間帯）'!$C$6:$K$35,9,FALSE))</f>
        <v/>
      </c>
      <c r="AE59" s="358" t="str">
        <f>IF(AE58="","",VLOOKUP(AE58,'【記載例】シフト記号表（勤務時間帯）'!$C$6:$K$35,9,FALSE))</f>
        <v/>
      </c>
      <c r="AF59" s="359" t="str">
        <f>IF(AF58="","",VLOOKUP(AF58,'【記載例】シフト記号表（勤務時間帯）'!$C$6:$K$35,9,FALSE))</f>
        <v/>
      </c>
      <c r="AG59" s="357" t="str">
        <f>IF(AG58="","",VLOOKUP(AG58,'【記載例】シフト記号表（勤務時間帯）'!$C$6:$K$35,9,FALSE))</f>
        <v/>
      </c>
      <c r="AH59" s="358" t="str">
        <f>IF(AH58="","",VLOOKUP(AH58,'【記載例】シフト記号表（勤務時間帯）'!$C$6:$K$35,9,FALSE))</f>
        <v/>
      </c>
      <c r="AI59" s="358" t="str">
        <f>IF(AI58="","",VLOOKUP(AI58,'【記載例】シフト記号表（勤務時間帯）'!$C$6:$K$35,9,FALSE))</f>
        <v/>
      </c>
      <c r="AJ59" s="358" t="str">
        <f>IF(AJ58="","",VLOOKUP(AJ58,'【記載例】シフト記号表（勤務時間帯）'!$C$6:$K$35,9,FALSE))</f>
        <v/>
      </c>
      <c r="AK59" s="358" t="str">
        <f>IF(AK58="","",VLOOKUP(AK58,'【記載例】シフト記号表（勤務時間帯）'!$C$6:$K$35,9,FALSE))</f>
        <v/>
      </c>
      <c r="AL59" s="358" t="str">
        <f>IF(AL58="","",VLOOKUP(AL58,'【記載例】シフト記号表（勤務時間帯）'!$C$6:$K$35,9,FALSE))</f>
        <v/>
      </c>
      <c r="AM59" s="359" t="str">
        <f>IF(AM58="","",VLOOKUP(AM58,'【記載例】シフト記号表（勤務時間帯）'!$C$6:$K$35,9,FALSE))</f>
        <v/>
      </c>
      <c r="AN59" s="357" t="str">
        <f>IF(AN58="","",VLOOKUP(AN58,'【記載例】シフト記号表（勤務時間帯）'!$C$6:$K$35,9,FALSE))</f>
        <v/>
      </c>
      <c r="AO59" s="358" t="str">
        <f>IF(AO58="","",VLOOKUP(AO58,'【記載例】シフト記号表（勤務時間帯）'!$C$6:$K$35,9,FALSE))</f>
        <v/>
      </c>
      <c r="AP59" s="358" t="str">
        <f>IF(AP58="","",VLOOKUP(AP58,'【記載例】シフト記号表（勤務時間帯）'!$C$6:$K$35,9,FALSE))</f>
        <v/>
      </c>
      <c r="AQ59" s="358" t="str">
        <f>IF(AQ58="","",VLOOKUP(AQ58,'【記載例】シフト記号表（勤務時間帯）'!$C$6:$K$35,9,FALSE))</f>
        <v/>
      </c>
      <c r="AR59" s="358" t="str">
        <f>IF(AR58="","",VLOOKUP(AR58,'【記載例】シフト記号表（勤務時間帯）'!$C$6:$K$35,9,FALSE))</f>
        <v/>
      </c>
      <c r="AS59" s="358" t="str">
        <f>IF(AS58="","",VLOOKUP(AS58,'【記載例】シフト記号表（勤務時間帯）'!$C$6:$K$35,9,FALSE))</f>
        <v/>
      </c>
      <c r="AT59" s="359" t="str">
        <f>IF(AT58="","",VLOOKUP(AT58,'【記載例】シフト記号表（勤務時間帯）'!$C$6:$K$35,9,FALSE))</f>
        <v/>
      </c>
      <c r="AU59" s="357" t="str">
        <f>IF(AU58="","",VLOOKUP(AU58,'【記載例】シフト記号表（勤務時間帯）'!$C$6:$K$35,9,FALSE))</f>
        <v/>
      </c>
      <c r="AV59" s="358" t="str">
        <f>IF(AV58="","",VLOOKUP(AV58,'【記載例】シフト記号表（勤務時間帯）'!$C$6:$K$35,9,FALSE))</f>
        <v/>
      </c>
      <c r="AW59" s="358" t="str">
        <f>IF(AW58="","",VLOOKUP(AW58,'【記載例】シフト記号表（勤務時間帯）'!$C$6:$K$35,9,FALSE))</f>
        <v/>
      </c>
      <c r="AX59" s="1022">
        <f>IF($BB$3="４週",SUM(S59:AT59),IF($BB$3="暦月",SUM(S59:AW59),""))</f>
        <v>0</v>
      </c>
      <c r="AY59" s="1023"/>
      <c r="AZ59" s="1024">
        <f>IF($BB$3="４週",AX59/4,IF($BB$3="暦月",【記載例】勤務表!AX59/(【記載例】勤務表!$BB$8/7),""))</f>
        <v>0</v>
      </c>
      <c r="BA59" s="1025"/>
      <c r="BB59" s="1079"/>
      <c r="BC59" s="974"/>
      <c r="BD59" s="974"/>
      <c r="BE59" s="974"/>
      <c r="BF59" s="975"/>
    </row>
    <row r="60" spans="2:58" ht="20.25" customHeight="1" thickBot="1" x14ac:dyDescent="0.25">
      <c r="B60" s="1120"/>
      <c r="C60" s="1061"/>
      <c r="D60" s="1062"/>
      <c r="E60" s="1063"/>
      <c r="F60" s="365">
        <f>C58</f>
        <v>0</v>
      </c>
      <c r="G60" s="1071"/>
      <c r="H60" s="1072"/>
      <c r="I60" s="1073"/>
      <c r="J60" s="1073"/>
      <c r="K60" s="1074"/>
      <c r="L60" s="1075"/>
      <c r="M60" s="1076"/>
      <c r="N60" s="1076"/>
      <c r="O60" s="1077"/>
      <c r="P60" s="1112" t="s">
        <v>594</v>
      </c>
      <c r="Q60" s="1113"/>
      <c r="R60" s="1114"/>
      <c r="S60" s="361" t="str">
        <f>IF(S58="","",VLOOKUP(S58,'【記載例】シフト記号表（勤務時間帯）'!$C$6:$U$35,19,FALSE))</f>
        <v/>
      </c>
      <c r="T60" s="362" t="str">
        <f>IF(T58="","",VLOOKUP(T58,'【記載例】シフト記号表（勤務時間帯）'!$C$6:$U$35,19,FALSE))</f>
        <v/>
      </c>
      <c r="U60" s="362" t="str">
        <f>IF(U58="","",VLOOKUP(U58,'【記載例】シフト記号表（勤務時間帯）'!$C$6:$U$35,19,FALSE))</f>
        <v/>
      </c>
      <c r="V60" s="362" t="str">
        <f>IF(V58="","",VLOOKUP(V58,'【記載例】シフト記号表（勤務時間帯）'!$C$6:$U$35,19,FALSE))</f>
        <v/>
      </c>
      <c r="W60" s="362" t="str">
        <f>IF(W58="","",VLOOKUP(W58,'【記載例】シフト記号表（勤務時間帯）'!$C$6:$U$35,19,FALSE))</f>
        <v/>
      </c>
      <c r="X60" s="362" t="str">
        <f>IF(X58="","",VLOOKUP(X58,'【記載例】シフト記号表（勤務時間帯）'!$C$6:$U$35,19,FALSE))</f>
        <v/>
      </c>
      <c r="Y60" s="363" t="str">
        <f>IF(Y58="","",VLOOKUP(Y58,'【記載例】シフト記号表（勤務時間帯）'!$C$6:$U$35,19,FALSE))</f>
        <v/>
      </c>
      <c r="Z60" s="361" t="str">
        <f>IF(Z58="","",VLOOKUP(Z58,'【記載例】シフト記号表（勤務時間帯）'!$C$6:$U$35,19,FALSE))</f>
        <v/>
      </c>
      <c r="AA60" s="362" t="str">
        <f>IF(AA58="","",VLOOKUP(AA58,'【記載例】シフト記号表（勤務時間帯）'!$C$6:$U$35,19,FALSE))</f>
        <v/>
      </c>
      <c r="AB60" s="362" t="str">
        <f>IF(AB58="","",VLOOKUP(AB58,'【記載例】シフト記号表（勤務時間帯）'!$C$6:$U$35,19,FALSE))</f>
        <v/>
      </c>
      <c r="AC60" s="362" t="str">
        <f>IF(AC58="","",VLOOKUP(AC58,'【記載例】シフト記号表（勤務時間帯）'!$C$6:$U$35,19,FALSE))</f>
        <v/>
      </c>
      <c r="AD60" s="362" t="str">
        <f>IF(AD58="","",VLOOKUP(AD58,'【記載例】シフト記号表（勤務時間帯）'!$C$6:$U$35,19,FALSE))</f>
        <v/>
      </c>
      <c r="AE60" s="362" t="str">
        <f>IF(AE58="","",VLOOKUP(AE58,'【記載例】シフト記号表（勤務時間帯）'!$C$6:$U$35,19,FALSE))</f>
        <v/>
      </c>
      <c r="AF60" s="363" t="str">
        <f>IF(AF58="","",VLOOKUP(AF58,'【記載例】シフト記号表（勤務時間帯）'!$C$6:$U$35,19,FALSE))</f>
        <v/>
      </c>
      <c r="AG60" s="361" t="str">
        <f>IF(AG58="","",VLOOKUP(AG58,'【記載例】シフト記号表（勤務時間帯）'!$C$6:$U$35,19,FALSE))</f>
        <v/>
      </c>
      <c r="AH60" s="362" t="str">
        <f>IF(AH58="","",VLOOKUP(AH58,'【記載例】シフト記号表（勤務時間帯）'!$C$6:$U$35,19,FALSE))</f>
        <v/>
      </c>
      <c r="AI60" s="362" t="str">
        <f>IF(AI58="","",VLOOKUP(AI58,'【記載例】シフト記号表（勤務時間帯）'!$C$6:$U$35,19,FALSE))</f>
        <v/>
      </c>
      <c r="AJ60" s="362" t="str">
        <f>IF(AJ58="","",VLOOKUP(AJ58,'【記載例】シフト記号表（勤務時間帯）'!$C$6:$U$35,19,FALSE))</f>
        <v/>
      </c>
      <c r="AK60" s="362" t="str">
        <f>IF(AK58="","",VLOOKUP(AK58,'【記載例】シフト記号表（勤務時間帯）'!$C$6:$U$35,19,FALSE))</f>
        <v/>
      </c>
      <c r="AL60" s="362" t="str">
        <f>IF(AL58="","",VLOOKUP(AL58,'【記載例】シフト記号表（勤務時間帯）'!$C$6:$U$35,19,FALSE))</f>
        <v/>
      </c>
      <c r="AM60" s="363" t="str">
        <f>IF(AM58="","",VLOOKUP(AM58,'【記載例】シフト記号表（勤務時間帯）'!$C$6:$U$35,19,FALSE))</f>
        <v/>
      </c>
      <c r="AN60" s="361" t="str">
        <f>IF(AN58="","",VLOOKUP(AN58,'【記載例】シフト記号表（勤務時間帯）'!$C$6:$U$35,19,FALSE))</f>
        <v/>
      </c>
      <c r="AO60" s="362" t="str">
        <f>IF(AO58="","",VLOOKUP(AO58,'【記載例】シフト記号表（勤務時間帯）'!$C$6:$U$35,19,FALSE))</f>
        <v/>
      </c>
      <c r="AP60" s="362" t="str">
        <f>IF(AP58="","",VLOOKUP(AP58,'【記載例】シフト記号表（勤務時間帯）'!$C$6:$U$35,19,FALSE))</f>
        <v/>
      </c>
      <c r="AQ60" s="362" t="str">
        <f>IF(AQ58="","",VLOOKUP(AQ58,'【記載例】シフト記号表（勤務時間帯）'!$C$6:$U$35,19,FALSE))</f>
        <v/>
      </c>
      <c r="AR60" s="362" t="str">
        <f>IF(AR58="","",VLOOKUP(AR58,'【記載例】シフト記号表（勤務時間帯）'!$C$6:$U$35,19,FALSE))</f>
        <v/>
      </c>
      <c r="AS60" s="362" t="str">
        <f>IF(AS58="","",VLOOKUP(AS58,'【記載例】シフト記号表（勤務時間帯）'!$C$6:$U$35,19,FALSE))</f>
        <v/>
      </c>
      <c r="AT60" s="363" t="str">
        <f>IF(AT58="","",VLOOKUP(AT58,'【記載例】シフト記号表（勤務時間帯）'!$C$6:$U$35,19,FALSE))</f>
        <v/>
      </c>
      <c r="AU60" s="361" t="str">
        <f>IF(AU58="","",VLOOKUP(AU58,'【記載例】シフト記号表（勤務時間帯）'!$C$6:$U$35,19,FALSE))</f>
        <v/>
      </c>
      <c r="AV60" s="362" t="str">
        <f>IF(AV58="","",VLOOKUP(AV58,'【記載例】シフト記号表（勤務時間帯）'!$C$6:$U$35,19,FALSE))</f>
        <v/>
      </c>
      <c r="AW60" s="362" t="str">
        <f>IF(AW58="","",VLOOKUP(AW58,'【記載例】シフト記号表（勤務時間帯）'!$C$6:$U$35,19,FALSE))</f>
        <v/>
      </c>
      <c r="AX60" s="1029">
        <f>IF($BB$3="４週",SUM(S60:AT60),IF($BB$3="暦月",SUM(S60:AW60),""))</f>
        <v>0</v>
      </c>
      <c r="AY60" s="1030"/>
      <c r="AZ60" s="1031">
        <f>IF($BB$3="４週",AX60/4,IF($BB$3="暦月",【記載例】勤務表!AX60/(【記載例】勤務表!$BB$8/7),""))</f>
        <v>0</v>
      </c>
      <c r="BA60" s="1032"/>
      <c r="BB60" s="1111"/>
      <c r="BC60" s="1076"/>
      <c r="BD60" s="1076"/>
      <c r="BE60" s="1076"/>
      <c r="BF60" s="1077"/>
    </row>
    <row r="61" spans="2:58" s="334" customFormat="1" ht="6" customHeight="1" thickBot="1" x14ac:dyDescent="0.25">
      <c r="B61" s="366"/>
      <c r="C61" s="367"/>
      <c r="D61" s="367"/>
      <c r="E61" s="367"/>
      <c r="F61" s="368"/>
      <c r="G61" s="368"/>
      <c r="H61" s="369"/>
      <c r="I61" s="369"/>
      <c r="J61" s="369"/>
      <c r="K61" s="369"/>
      <c r="L61" s="368"/>
      <c r="M61" s="368"/>
      <c r="N61" s="368"/>
      <c r="O61" s="368"/>
      <c r="P61" s="370"/>
      <c r="Q61" s="370"/>
      <c r="R61" s="370"/>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71"/>
      <c r="AY61" s="371"/>
      <c r="AZ61" s="371"/>
      <c r="BA61" s="371"/>
      <c r="BB61" s="368"/>
      <c r="BC61" s="368"/>
      <c r="BD61" s="368"/>
      <c r="BE61" s="368"/>
      <c r="BF61" s="372"/>
    </row>
    <row r="62" spans="2:58" ht="20.149999999999999" customHeight="1" x14ac:dyDescent="0.2">
      <c r="B62" s="373"/>
      <c r="C62" s="374"/>
      <c r="D62" s="374"/>
      <c r="E62" s="374"/>
      <c r="F62" s="374"/>
      <c r="G62" s="1081" t="s">
        <v>618</v>
      </c>
      <c r="H62" s="1081"/>
      <c r="I62" s="1081"/>
      <c r="J62" s="1081"/>
      <c r="K62" s="1081"/>
      <c r="L62" s="1081"/>
      <c r="M62" s="1081"/>
      <c r="N62" s="1081"/>
      <c r="O62" s="1081"/>
      <c r="P62" s="1081"/>
      <c r="Q62" s="1081"/>
      <c r="R62" s="1082"/>
      <c r="S62" s="375">
        <f>IF(SUMIF($F$22:$F$60, "生活相談員", S22:S60)=0,"",SUMIF($F$22:$F$60,"生活相談員",S22:S60))</f>
        <v>7</v>
      </c>
      <c r="T62" s="376">
        <f t="shared" ref="T62:AW62" si="1">IF(SUMIF($F$22:$F$60, "生活相談員", T22:T60)=0,"",SUMIF($F$22:$F$60,"生活相談員",T22:T60))</f>
        <v>7</v>
      </c>
      <c r="U62" s="376">
        <f t="shared" si="1"/>
        <v>7</v>
      </c>
      <c r="V62" s="376">
        <f t="shared" si="1"/>
        <v>7</v>
      </c>
      <c r="W62" s="376">
        <f t="shared" si="1"/>
        <v>7</v>
      </c>
      <c r="X62" s="376">
        <f t="shared" si="1"/>
        <v>7</v>
      </c>
      <c r="Y62" s="377">
        <f t="shared" si="1"/>
        <v>7</v>
      </c>
      <c r="Z62" s="375">
        <f t="shared" si="1"/>
        <v>7</v>
      </c>
      <c r="AA62" s="376">
        <f t="shared" si="1"/>
        <v>7</v>
      </c>
      <c r="AB62" s="376">
        <f t="shared" si="1"/>
        <v>7</v>
      </c>
      <c r="AC62" s="376">
        <f t="shared" si="1"/>
        <v>7</v>
      </c>
      <c r="AD62" s="376">
        <f t="shared" si="1"/>
        <v>7</v>
      </c>
      <c r="AE62" s="376">
        <f t="shared" si="1"/>
        <v>7</v>
      </c>
      <c r="AF62" s="377">
        <f t="shared" si="1"/>
        <v>7</v>
      </c>
      <c r="AG62" s="375">
        <f t="shared" si="1"/>
        <v>7</v>
      </c>
      <c r="AH62" s="376">
        <f t="shared" si="1"/>
        <v>7</v>
      </c>
      <c r="AI62" s="376">
        <f t="shared" si="1"/>
        <v>7</v>
      </c>
      <c r="AJ62" s="376">
        <f t="shared" si="1"/>
        <v>7</v>
      </c>
      <c r="AK62" s="376">
        <f t="shared" si="1"/>
        <v>7</v>
      </c>
      <c r="AL62" s="376">
        <f t="shared" si="1"/>
        <v>7</v>
      </c>
      <c r="AM62" s="377">
        <f t="shared" si="1"/>
        <v>7</v>
      </c>
      <c r="AN62" s="375">
        <f t="shared" si="1"/>
        <v>7</v>
      </c>
      <c r="AO62" s="376">
        <f t="shared" si="1"/>
        <v>7</v>
      </c>
      <c r="AP62" s="376">
        <f t="shared" si="1"/>
        <v>7</v>
      </c>
      <c r="AQ62" s="376">
        <f t="shared" si="1"/>
        <v>7</v>
      </c>
      <c r="AR62" s="376">
        <f t="shared" si="1"/>
        <v>7</v>
      </c>
      <c r="AS62" s="376">
        <f t="shared" si="1"/>
        <v>7</v>
      </c>
      <c r="AT62" s="377">
        <f t="shared" si="1"/>
        <v>7</v>
      </c>
      <c r="AU62" s="375" t="str">
        <f t="shared" si="1"/>
        <v/>
      </c>
      <c r="AV62" s="376" t="str">
        <f t="shared" si="1"/>
        <v/>
      </c>
      <c r="AW62" s="377" t="str">
        <f t="shared" si="1"/>
        <v/>
      </c>
      <c r="AX62" s="1083">
        <f>IF(SUMIF($F$22:$F$60, "生活相談員", AX22:AY60)=0,"",SUMIF($F$22:$F$60,"生活相談員",AX22:AY60))</f>
        <v>196</v>
      </c>
      <c r="AY62" s="1084"/>
      <c r="AZ62" s="1085">
        <f>IF(AX62="","",IF($BB$3="４週",AX62/4,IF($BB$3="暦月",AX62/(【記載例】勤務表!$BB$8/7),"")))</f>
        <v>49</v>
      </c>
      <c r="BA62" s="1086"/>
      <c r="BB62" s="1121"/>
      <c r="BC62" s="1122"/>
      <c r="BD62" s="1122"/>
      <c r="BE62" s="1122"/>
      <c r="BF62" s="1123"/>
    </row>
    <row r="63" spans="2:58" ht="20.25" customHeight="1" x14ac:dyDescent="0.2">
      <c r="B63" s="378"/>
      <c r="C63" s="379"/>
      <c r="D63" s="379"/>
      <c r="E63" s="379"/>
      <c r="F63" s="379"/>
      <c r="G63" s="1096" t="s">
        <v>619</v>
      </c>
      <c r="H63" s="1096"/>
      <c r="I63" s="1096"/>
      <c r="J63" s="1096"/>
      <c r="K63" s="1096"/>
      <c r="L63" s="1096"/>
      <c r="M63" s="1096"/>
      <c r="N63" s="1096"/>
      <c r="O63" s="1096"/>
      <c r="P63" s="1096"/>
      <c r="Q63" s="1096"/>
      <c r="R63" s="1097"/>
      <c r="S63" s="380">
        <f t="shared" ref="S63:AW63" si="2">IF(SUMIF($F$22:$F$60, "介護職員", S22:S60)=0,"",SUMIF($F$22:$F$60, "介護職員", S22:S60))</f>
        <v>14</v>
      </c>
      <c r="T63" s="381">
        <f t="shared" si="2"/>
        <v>14</v>
      </c>
      <c r="U63" s="381">
        <f t="shared" si="2"/>
        <v>14</v>
      </c>
      <c r="V63" s="381">
        <f t="shared" si="2"/>
        <v>14</v>
      </c>
      <c r="W63" s="381">
        <f t="shared" si="2"/>
        <v>14</v>
      </c>
      <c r="X63" s="381">
        <f t="shared" si="2"/>
        <v>14</v>
      </c>
      <c r="Y63" s="382">
        <f t="shared" si="2"/>
        <v>14</v>
      </c>
      <c r="Z63" s="380">
        <f t="shared" si="2"/>
        <v>14</v>
      </c>
      <c r="AA63" s="381">
        <f t="shared" si="2"/>
        <v>14</v>
      </c>
      <c r="AB63" s="381">
        <f t="shared" si="2"/>
        <v>14</v>
      </c>
      <c r="AC63" s="381">
        <f t="shared" si="2"/>
        <v>14</v>
      </c>
      <c r="AD63" s="381">
        <f t="shared" si="2"/>
        <v>14</v>
      </c>
      <c r="AE63" s="381">
        <f t="shared" si="2"/>
        <v>14</v>
      </c>
      <c r="AF63" s="382">
        <f t="shared" si="2"/>
        <v>14</v>
      </c>
      <c r="AG63" s="380">
        <f t="shared" si="2"/>
        <v>14</v>
      </c>
      <c r="AH63" s="381">
        <f t="shared" si="2"/>
        <v>14</v>
      </c>
      <c r="AI63" s="381">
        <f t="shared" si="2"/>
        <v>14</v>
      </c>
      <c r="AJ63" s="381">
        <f t="shared" si="2"/>
        <v>14</v>
      </c>
      <c r="AK63" s="381">
        <f t="shared" si="2"/>
        <v>14</v>
      </c>
      <c r="AL63" s="381">
        <f t="shared" si="2"/>
        <v>14</v>
      </c>
      <c r="AM63" s="382">
        <f t="shared" si="2"/>
        <v>14</v>
      </c>
      <c r="AN63" s="380">
        <f t="shared" si="2"/>
        <v>14</v>
      </c>
      <c r="AO63" s="381">
        <f t="shared" si="2"/>
        <v>14</v>
      </c>
      <c r="AP63" s="381">
        <f t="shared" si="2"/>
        <v>14</v>
      </c>
      <c r="AQ63" s="381">
        <f t="shared" si="2"/>
        <v>14</v>
      </c>
      <c r="AR63" s="381">
        <f t="shared" si="2"/>
        <v>14</v>
      </c>
      <c r="AS63" s="381">
        <f t="shared" si="2"/>
        <v>14</v>
      </c>
      <c r="AT63" s="382">
        <f t="shared" si="2"/>
        <v>14</v>
      </c>
      <c r="AU63" s="380" t="str">
        <f t="shared" si="2"/>
        <v/>
      </c>
      <c r="AV63" s="381" t="str">
        <f t="shared" si="2"/>
        <v/>
      </c>
      <c r="AW63" s="382" t="str">
        <f t="shared" si="2"/>
        <v/>
      </c>
      <c r="AX63" s="1098">
        <f>IF(SUMIF($F$22:$F$60, "介護職員", AX22:AX60)=0,"",SUMIF($F$22:$F$60, "介護職員", AX22:AX60))</f>
        <v>392</v>
      </c>
      <c r="AY63" s="1099"/>
      <c r="AZ63" s="1100">
        <f>IF(AX63="","",IF($BB$3="４週",AX63/4,IF($BB$3="暦月",AX63/(【記載例】勤務表!$BB$8/7),"")))</f>
        <v>98</v>
      </c>
      <c r="BA63" s="1101"/>
      <c r="BB63" s="1124"/>
      <c r="BC63" s="1125"/>
      <c r="BD63" s="1125"/>
      <c r="BE63" s="1125"/>
      <c r="BF63" s="1126"/>
    </row>
    <row r="64" spans="2:58" ht="20.25" customHeight="1" x14ac:dyDescent="0.2">
      <c r="B64" s="378"/>
      <c r="C64" s="379"/>
      <c r="D64" s="379"/>
      <c r="E64" s="379"/>
      <c r="F64" s="379"/>
      <c r="G64" s="1096" t="s">
        <v>620</v>
      </c>
      <c r="H64" s="1096"/>
      <c r="I64" s="1096"/>
      <c r="J64" s="1096"/>
      <c r="K64" s="1096"/>
      <c r="L64" s="1096"/>
      <c r="M64" s="1096"/>
      <c r="N64" s="1096"/>
      <c r="O64" s="1096"/>
      <c r="P64" s="1096"/>
      <c r="Q64" s="1096"/>
      <c r="R64" s="1097"/>
      <c r="S64" s="383">
        <v>20</v>
      </c>
      <c r="T64" s="384">
        <v>20</v>
      </c>
      <c r="U64" s="384">
        <v>20</v>
      </c>
      <c r="V64" s="384">
        <v>20</v>
      </c>
      <c r="W64" s="384">
        <v>20</v>
      </c>
      <c r="X64" s="384">
        <v>20</v>
      </c>
      <c r="Y64" s="385">
        <v>20</v>
      </c>
      <c r="Z64" s="383">
        <v>20</v>
      </c>
      <c r="AA64" s="384">
        <v>20</v>
      </c>
      <c r="AB64" s="384">
        <v>20</v>
      </c>
      <c r="AC64" s="384">
        <v>20</v>
      </c>
      <c r="AD64" s="384">
        <v>20</v>
      </c>
      <c r="AE64" s="384">
        <v>20</v>
      </c>
      <c r="AF64" s="385">
        <v>20</v>
      </c>
      <c r="AG64" s="383">
        <v>20</v>
      </c>
      <c r="AH64" s="384">
        <v>20</v>
      </c>
      <c r="AI64" s="384">
        <v>20</v>
      </c>
      <c r="AJ64" s="384">
        <v>20</v>
      </c>
      <c r="AK64" s="384">
        <v>20</v>
      </c>
      <c r="AL64" s="384">
        <v>20</v>
      </c>
      <c r="AM64" s="385">
        <v>20</v>
      </c>
      <c r="AN64" s="383">
        <v>20</v>
      </c>
      <c r="AO64" s="384">
        <v>20</v>
      </c>
      <c r="AP64" s="384">
        <v>20</v>
      </c>
      <c r="AQ64" s="384">
        <v>20</v>
      </c>
      <c r="AR64" s="384">
        <v>20</v>
      </c>
      <c r="AS64" s="384">
        <v>20</v>
      </c>
      <c r="AT64" s="385">
        <v>20</v>
      </c>
      <c r="AU64" s="383"/>
      <c r="AV64" s="384"/>
      <c r="AW64" s="385"/>
      <c r="AX64" s="1130"/>
      <c r="AY64" s="1131"/>
      <c r="AZ64" s="1131"/>
      <c r="BA64" s="1132"/>
      <c r="BB64" s="1124"/>
      <c r="BC64" s="1125"/>
      <c r="BD64" s="1125"/>
      <c r="BE64" s="1125"/>
      <c r="BF64" s="1126"/>
    </row>
    <row r="65" spans="2:73" ht="20.25" customHeight="1" x14ac:dyDescent="0.2">
      <c r="B65" s="378"/>
      <c r="C65" s="379"/>
      <c r="D65" s="379"/>
      <c r="E65" s="379"/>
      <c r="F65" s="379"/>
      <c r="G65" s="1096" t="s">
        <v>621</v>
      </c>
      <c r="H65" s="1096"/>
      <c r="I65" s="1096"/>
      <c r="J65" s="1096"/>
      <c r="K65" s="1096"/>
      <c r="L65" s="1096"/>
      <c r="M65" s="1096"/>
      <c r="N65" s="1096"/>
      <c r="O65" s="1096"/>
      <c r="P65" s="1096"/>
      <c r="Q65" s="1096"/>
      <c r="R65" s="1097"/>
      <c r="S65" s="383">
        <v>7</v>
      </c>
      <c r="T65" s="384">
        <v>7</v>
      </c>
      <c r="U65" s="384">
        <v>7</v>
      </c>
      <c r="V65" s="384">
        <v>7</v>
      </c>
      <c r="W65" s="384">
        <v>7</v>
      </c>
      <c r="X65" s="384">
        <v>7</v>
      </c>
      <c r="Y65" s="385">
        <v>7</v>
      </c>
      <c r="Z65" s="383">
        <v>7</v>
      </c>
      <c r="AA65" s="384">
        <v>7</v>
      </c>
      <c r="AB65" s="384">
        <v>7</v>
      </c>
      <c r="AC65" s="384">
        <v>7</v>
      </c>
      <c r="AD65" s="384">
        <v>7</v>
      </c>
      <c r="AE65" s="384">
        <v>7</v>
      </c>
      <c r="AF65" s="385">
        <v>7</v>
      </c>
      <c r="AG65" s="383">
        <v>7</v>
      </c>
      <c r="AH65" s="384">
        <v>7</v>
      </c>
      <c r="AI65" s="384">
        <v>7</v>
      </c>
      <c r="AJ65" s="384">
        <v>7</v>
      </c>
      <c r="AK65" s="384">
        <v>7</v>
      </c>
      <c r="AL65" s="384">
        <v>7</v>
      </c>
      <c r="AM65" s="385">
        <v>7</v>
      </c>
      <c r="AN65" s="383">
        <v>7</v>
      </c>
      <c r="AO65" s="384">
        <v>7</v>
      </c>
      <c r="AP65" s="384">
        <v>7</v>
      </c>
      <c r="AQ65" s="384">
        <v>7</v>
      </c>
      <c r="AR65" s="384">
        <v>7</v>
      </c>
      <c r="AS65" s="384">
        <v>7</v>
      </c>
      <c r="AT65" s="385">
        <v>7</v>
      </c>
      <c r="AU65" s="383"/>
      <c r="AV65" s="384"/>
      <c r="AW65" s="385"/>
      <c r="AX65" s="1133"/>
      <c r="AY65" s="1134"/>
      <c r="AZ65" s="1134"/>
      <c r="BA65" s="1135"/>
      <c r="BB65" s="1124"/>
      <c r="BC65" s="1125"/>
      <c r="BD65" s="1125"/>
      <c r="BE65" s="1125"/>
      <c r="BF65" s="1126"/>
    </row>
    <row r="66" spans="2:73" ht="20.25" customHeight="1" thickBot="1" x14ac:dyDescent="0.25">
      <c r="B66" s="386"/>
      <c r="C66" s="387"/>
      <c r="D66" s="387"/>
      <c r="E66" s="387"/>
      <c r="F66" s="387"/>
      <c r="G66" s="1115" t="s">
        <v>622</v>
      </c>
      <c r="H66" s="1115"/>
      <c r="I66" s="1115"/>
      <c r="J66" s="1115"/>
      <c r="K66" s="1115"/>
      <c r="L66" s="1115"/>
      <c r="M66" s="1115"/>
      <c r="N66" s="1115"/>
      <c r="O66" s="1115"/>
      <c r="P66" s="1115"/>
      <c r="Q66" s="1115"/>
      <c r="R66" s="1116"/>
      <c r="S66" s="388">
        <f>IF(S65&lt;&gt;"",IF(S64&gt;15,((S64-15)/5+1)*S65,S65),"")</f>
        <v>14</v>
      </c>
      <c r="T66" s="389">
        <f t="shared" ref="T66:AW66" si="3">IF(T65&lt;&gt;"",IF(T64&gt;15,((T64-15)/5+1)*T65,T65),"")</f>
        <v>14</v>
      </c>
      <c r="U66" s="389">
        <f t="shared" si="3"/>
        <v>14</v>
      </c>
      <c r="V66" s="389">
        <f t="shared" si="3"/>
        <v>14</v>
      </c>
      <c r="W66" s="389">
        <f t="shared" si="3"/>
        <v>14</v>
      </c>
      <c r="X66" s="389">
        <f t="shared" si="3"/>
        <v>14</v>
      </c>
      <c r="Y66" s="390">
        <f t="shared" si="3"/>
        <v>14</v>
      </c>
      <c r="Z66" s="388">
        <f t="shared" si="3"/>
        <v>14</v>
      </c>
      <c r="AA66" s="389">
        <f t="shared" si="3"/>
        <v>14</v>
      </c>
      <c r="AB66" s="389">
        <f t="shared" si="3"/>
        <v>14</v>
      </c>
      <c r="AC66" s="389">
        <f t="shared" si="3"/>
        <v>14</v>
      </c>
      <c r="AD66" s="389">
        <f t="shared" si="3"/>
        <v>14</v>
      </c>
      <c r="AE66" s="389">
        <f t="shared" si="3"/>
        <v>14</v>
      </c>
      <c r="AF66" s="390">
        <f t="shared" si="3"/>
        <v>14</v>
      </c>
      <c r="AG66" s="388">
        <f t="shared" si="3"/>
        <v>14</v>
      </c>
      <c r="AH66" s="389">
        <f t="shared" si="3"/>
        <v>14</v>
      </c>
      <c r="AI66" s="389">
        <f t="shared" si="3"/>
        <v>14</v>
      </c>
      <c r="AJ66" s="389">
        <f t="shared" si="3"/>
        <v>14</v>
      </c>
      <c r="AK66" s="389">
        <f t="shared" si="3"/>
        <v>14</v>
      </c>
      <c r="AL66" s="389">
        <f t="shared" si="3"/>
        <v>14</v>
      </c>
      <c r="AM66" s="390">
        <f t="shared" si="3"/>
        <v>14</v>
      </c>
      <c r="AN66" s="388">
        <f t="shared" si="3"/>
        <v>14</v>
      </c>
      <c r="AO66" s="389">
        <f t="shared" si="3"/>
        <v>14</v>
      </c>
      <c r="AP66" s="389">
        <f t="shared" si="3"/>
        <v>14</v>
      </c>
      <c r="AQ66" s="389">
        <f t="shared" si="3"/>
        <v>14</v>
      </c>
      <c r="AR66" s="389">
        <f t="shared" si="3"/>
        <v>14</v>
      </c>
      <c r="AS66" s="389">
        <f t="shared" si="3"/>
        <v>14</v>
      </c>
      <c r="AT66" s="390">
        <f t="shared" si="3"/>
        <v>14</v>
      </c>
      <c r="AU66" s="380" t="str">
        <f t="shared" si="3"/>
        <v/>
      </c>
      <c r="AV66" s="381" t="str">
        <f t="shared" si="3"/>
        <v/>
      </c>
      <c r="AW66" s="382" t="str">
        <f t="shared" si="3"/>
        <v/>
      </c>
      <c r="AX66" s="1133"/>
      <c r="AY66" s="1134"/>
      <c r="AZ66" s="1134"/>
      <c r="BA66" s="1135"/>
      <c r="BB66" s="1124"/>
      <c r="BC66" s="1125"/>
      <c r="BD66" s="1125"/>
      <c r="BE66" s="1125"/>
      <c r="BF66" s="1126"/>
    </row>
    <row r="67" spans="2:73" ht="18.75" customHeight="1" x14ac:dyDescent="0.2">
      <c r="B67" s="994" t="s">
        <v>623</v>
      </c>
      <c r="C67" s="995"/>
      <c r="D67" s="995"/>
      <c r="E67" s="995"/>
      <c r="F67" s="995"/>
      <c r="G67" s="995"/>
      <c r="H67" s="995"/>
      <c r="I67" s="995"/>
      <c r="J67" s="995"/>
      <c r="K67" s="996"/>
      <c r="L67" s="1064" t="s">
        <v>595</v>
      </c>
      <c r="M67" s="1064"/>
      <c r="N67" s="1064"/>
      <c r="O67" s="1064"/>
      <c r="P67" s="1064"/>
      <c r="Q67" s="1064"/>
      <c r="R67" s="1065"/>
      <c r="S67" s="391">
        <f>IF($L67="","",IF(COUNTIFS($F$22:$F$60,$L67,S$22:S$60,"&gt;0")=0,"",COUNTIFS($F$22:$F$60,$L67,S$22:S$60,"&gt;0")))</f>
        <v>1</v>
      </c>
      <c r="T67" s="392">
        <f t="shared" ref="T67:AW71" si="4">IF($L67="","",IF(COUNTIFS($F$22:$F$60,$L67,T$22:T$60,"&gt;0")=0,"",COUNTIFS($F$22:$F$60,$L67,T$22:T$60,"&gt;0")))</f>
        <v>1</v>
      </c>
      <c r="U67" s="392">
        <f t="shared" si="4"/>
        <v>1</v>
      </c>
      <c r="V67" s="392">
        <f t="shared" si="4"/>
        <v>1</v>
      </c>
      <c r="W67" s="392">
        <f t="shared" si="4"/>
        <v>1</v>
      </c>
      <c r="X67" s="392">
        <f t="shared" si="4"/>
        <v>1</v>
      </c>
      <c r="Y67" s="393">
        <f t="shared" si="4"/>
        <v>1</v>
      </c>
      <c r="Z67" s="394">
        <f t="shared" si="4"/>
        <v>1</v>
      </c>
      <c r="AA67" s="392">
        <f t="shared" si="4"/>
        <v>1</v>
      </c>
      <c r="AB67" s="392">
        <f t="shared" si="4"/>
        <v>1</v>
      </c>
      <c r="AC67" s="392">
        <f t="shared" si="4"/>
        <v>1</v>
      </c>
      <c r="AD67" s="392">
        <f t="shared" si="4"/>
        <v>1</v>
      </c>
      <c r="AE67" s="392">
        <f t="shared" si="4"/>
        <v>1</v>
      </c>
      <c r="AF67" s="393">
        <f t="shared" si="4"/>
        <v>1</v>
      </c>
      <c r="AG67" s="392">
        <f t="shared" si="4"/>
        <v>1</v>
      </c>
      <c r="AH67" s="392">
        <f t="shared" si="4"/>
        <v>1</v>
      </c>
      <c r="AI67" s="392">
        <f t="shared" si="4"/>
        <v>1</v>
      </c>
      <c r="AJ67" s="392">
        <f t="shared" si="4"/>
        <v>1</v>
      </c>
      <c r="AK67" s="392">
        <f t="shared" si="4"/>
        <v>1</v>
      </c>
      <c r="AL67" s="392">
        <f t="shared" si="4"/>
        <v>1</v>
      </c>
      <c r="AM67" s="393">
        <f t="shared" si="4"/>
        <v>1</v>
      </c>
      <c r="AN67" s="392">
        <f t="shared" si="4"/>
        <v>1</v>
      </c>
      <c r="AO67" s="392">
        <f t="shared" si="4"/>
        <v>1</v>
      </c>
      <c r="AP67" s="392">
        <f t="shared" si="4"/>
        <v>1</v>
      </c>
      <c r="AQ67" s="392">
        <f t="shared" si="4"/>
        <v>1</v>
      </c>
      <c r="AR67" s="392">
        <f t="shared" si="4"/>
        <v>1</v>
      </c>
      <c r="AS67" s="392">
        <f t="shared" si="4"/>
        <v>1</v>
      </c>
      <c r="AT67" s="393">
        <f t="shared" si="4"/>
        <v>1</v>
      </c>
      <c r="AU67" s="392" t="str">
        <f t="shared" si="4"/>
        <v/>
      </c>
      <c r="AV67" s="392" t="str">
        <f t="shared" si="4"/>
        <v/>
      </c>
      <c r="AW67" s="393" t="str">
        <f t="shared" si="4"/>
        <v/>
      </c>
      <c r="AX67" s="1133"/>
      <c r="AY67" s="1134"/>
      <c r="AZ67" s="1134"/>
      <c r="BA67" s="1135"/>
      <c r="BB67" s="1124"/>
      <c r="BC67" s="1125"/>
      <c r="BD67" s="1125"/>
      <c r="BE67" s="1125"/>
      <c r="BF67" s="1126"/>
    </row>
    <row r="68" spans="2:73" ht="18.75" customHeight="1" x14ac:dyDescent="0.2">
      <c r="B68" s="994"/>
      <c r="C68" s="995"/>
      <c r="D68" s="995"/>
      <c r="E68" s="995"/>
      <c r="F68" s="995"/>
      <c r="G68" s="995"/>
      <c r="H68" s="995"/>
      <c r="I68" s="995"/>
      <c r="J68" s="995"/>
      <c r="K68" s="996"/>
      <c r="L68" s="1066" t="s">
        <v>602</v>
      </c>
      <c r="M68" s="1066"/>
      <c r="N68" s="1066"/>
      <c r="O68" s="1066"/>
      <c r="P68" s="1066"/>
      <c r="Q68" s="1066"/>
      <c r="R68" s="1067"/>
      <c r="S68" s="380">
        <f t="shared" ref="S68:AH71" si="5">IF($L68="","",IF(COUNTIFS($F$22:$F$60,$L68,S$22:S$60,"&gt;0")=0,"",COUNTIFS($F$22:$F$60,$L68,S$22:S$60,"&gt;0")))</f>
        <v>1</v>
      </c>
      <c r="T68" s="381">
        <f>IF($L68="","",IF(COUNTIFS($F$22:$F$60,$L68,T$22:T$60,"&gt;0")=0,"",COUNTIFS($F$22:$F$60,$L68,T$22:T$60,"&gt;0")))</f>
        <v>1</v>
      </c>
      <c r="U68" s="381">
        <f t="shared" si="5"/>
        <v>1</v>
      </c>
      <c r="V68" s="381">
        <f t="shared" si="5"/>
        <v>1</v>
      </c>
      <c r="W68" s="381">
        <f t="shared" si="5"/>
        <v>1</v>
      </c>
      <c r="X68" s="381">
        <f t="shared" si="5"/>
        <v>1</v>
      </c>
      <c r="Y68" s="382">
        <f t="shared" si="5"/>
        <v>1</v>
      </c>
      <c r="Z68" s="395">
        <f t="shared" si="5"/>
        <v>1</v>
      </c>
      <c r="AA68" s="381">
        <f t="shared" si="5"/>
        <v>1</v>
      </c>
      <c r="AB68" s="381">
        <f t="shared" si="5"/>
        <v>1</v>
      </c>
      <c r="AC68" s="381">
        <f t="shared" si="5"/>
        <v>1</v>
      </c>
      <c r="AD68" s="381">
        <f t="shared" si="5"/>
        <v>1</v>
      </c>
      <c r="AE68" s="381">
        <f t="shared" si="5"/>
        <v>1</v>
      </c>
      <c r="AF68" s="382">
        <f t="shared" si="5"/>
        <v>1</v>
      </c>
      <c r="AG68" s="381">
        <f t="shared" si="5"/>
        <v>1</v>
      </c>
      <c r="AH68" s="381">
        <f t="shared" si="5"/>
        <v>1</v>
      </c>
      <c r="AI68" s="381">
        <f t="shared" si="4"/>
        <v>1</v>
      </c>
      <c r="AJ68" s="381">
        <f t="shared" si="4"/>
        <v>1</v>
      </c>
      <c r="AK68" s="381">
        <f t="shared" si="4"/>
        <v>1</v>
      </c>
      <c r="AL68" s="381">
        <f t="shared" si="4"/>
        <v>1</v>
      </c>
      <c r="AM68" s="382">
        <f t="shared" si="4"/>
        <v>1</v>
      </c>
      <c r="AN68" s="381">
        <f t="shared" si="4"/>
        <v>1</v>
      </c>
      <c r="AO68" s="381">
        <f t="shared" si="4"/>
        <v>1</v>
      </c>
      <c r="AP68" s="381">
        <f t="shared" si="4"/>
        <v>1</v>
      </c>
      <c r="AQ68" s="381">
        <f t="shared" si="4"/>
        <v>1</v>
      </c>
      <c r="AR68" s="381">
        <f t="shared" si="4"/>
        <v>1</v>
      </c>
      <c r="AS68" s="381">
        <f t="shared" si="4"/>
        <v>1</v>
      </c>
      <c r="AT68" s="382">
        <f t="shared" si="4"/>
        <v>1</v>
      </c>
      <c r="AU68" s="381" t="str">
        <f t="shared" si="4"/>
        <v/>
      </c>
      <c r="AV68" s="381" t="str">
        <f t="shared" si="4"/>
        <v/>
      </c>
      <c r="AW68" s="382" t="str">
        <f t="shared" si="4"/>
        <v/>
      </c>
      <c r="AX68" s="1133"/>
      <c r="AY68" s="1134"/>
      <c r="AZ68" s="1134"/>
      <c r="BA68" s="1135"/>
      <c r="BB68" s="1124"/>
      <c r="BC68" s="1125"/>
      <c r="BD68" s="1125"/>
      <c r="BE68" s="1125"/>
      <c r="BF68" s="1126"/>
    </row>
    <row r="69" spans="2:73" ht="18.75" customHeight="1" x14ac:dyDescent="0.2">
      <c r="B69" s="994"/>
      <c r="C69" s="995"/>
      <c r="D69" s="995"/>
      <c r="E69" s="995"/>
      <c r="F69" s="995"/>
      <c r="G69" s="995"/>
      <c r="H69" s="995"/>
      <c r="I69" s="995"/>
      <c r="J69" s="995"/>
      <c r="K69" s="996"/>
      <c r="L69" s="1066" t="s">
        <v>601</v>
      </c>
      <c r="M69" s="1066"/>
      <c r="N69" s="1066"/>
      <c r="O69" s="1066"/>
      <c r="P69" s="1066"/>
      <c r="Q69" s="1066"/>
      <c r="R69" s="1067"/>
      <c r="S69" s="380">
        <f t="shared" si="5"/>
        <v>2</v>
      </c>
      <c r="T69" s="381">
        <f t="shared" si="4"/>
        <v>2</v>
      </c>
      <c r="U69" s="381">
        <f t="shared" si="4"/>
        <v>2</v>
      </c>
      <c r="V69" s="381">
        <f t="shared" si="4"/>
        <v>2</v>
      </c>
      <c r="W69" s="381">
        <f t="shared" si="4"/>
        <v>2</v>
      </c>
      <c r="X69" s="381">
        <f>IF($L69="","",IF(COUNTIFS($F$22:$F$60,$L69,X$22:X$60,"&gt;0")=0,"",COUNTIFS($F$22:$F$60,$L69,X$22:X$60,"&gt;0")))</f>
        <v>2</v>
      </c>
      <c r="Y69" s="382">
        <f t="shared" si="4"/>
        <v>2</v>
      </c>
      <c r="Z69" s="395">
        <f t="shared" si="4"/>
        <v>2</v>
      </c>
      <c r="AA69" s="381">
        <f t="shared" si="4"/>
        <v>2</v>
      </c>
      <c r="AB69" s="381">
        <f t="shared" si="4"/>
        <v>2</v>
      </c>
      <c r="AC69" s="381">
        <f t="shared" si="4"/>
        <v>2</v>
      </c>
      <c r="AD69" s="381">
        <f t="shared" si="4"/>
        <v>2</v>
      </c>
      <c r="AE69" s="381">
        <f t="shared" si="4"/>
        <v>2</v>
      </c>
      <c r="AF69" s="382">
        <f t="shared" si="4"/>
        <v>2</v>
      </c>
      <c r="AG69" s="381">
        <f t="shared" si="4"/>
        <v>2</v>
      </c>
      <c r="AH69" s="381">
        <f t="shared" si="4"/>
        <v>2</v>
      </c>
      <c r="AI69" s="381">
        <f t="shared" si="4"/>
        <v>2</v>
      </c>
      <c r="AJ69" s="381">
        <f t="shared" si="4"/>
        <v>2</v>
      </c>
      <c r="AK69" s="381">
        <f t="shared" si="4"/>
        <v>2</v>
      </c>
      <c r="AL69" s="381">
        <f t="shared" si="4"/>
        <v>2</v>
      </c>
      <c r="AM69" s="382">
        <f t="shared" si="4"/>
        <v>2</v>
      </c>
      <c r="AN69" s="381">
        <f t="shared" si="4"/>
        <v>2</v>
      </c>
      <c r="AO69" s="381">
        <f t="shared" si="4"/>
        <v>2</v>
      </c>
      <c r="AP69" s="381">
        <f t="shared" si="4"/>
        <v>2</v>
      </c>
      <c r="AQ69" s="381">
        <f t="shared" si="4"/>
        <v>2</v>
      </c>
      <c r="AR69" s="381">
        <f t="shared" si="4"/>
        <v>2</v>
      </c>
      <c r="AS69" s="381">
        <f t="shared" si="4"/>
        <v>2</v>
      </c>
      <c r="AT69" s="382">
        <f t="shared" si="4"/>
        <v>2</v>
      </c>
      <c r="AU69" s="381" t="str">
        <f t="shared" si="4"/>
        <v/>
      </c>
      <c r="AV69" s="381" t="str">
        <f t="shared" si="4"/>
        <v/>
      </c>
      <c r="AW69" s="382" t="str">
        <f t="shared" si="4"/>
        <v/>
      </c>
      <c r="AX69" s="1133"/>
      <c r="AY69" s="1134"/>
      <c r="AZ69" s="1134"/>
      <c r="BA69" s="1135"/>
      <c r="BB69" s="1124"/>
      <c r="BC69" s="1125"/>
      <c r="BD69" s="1125"/>
      <c r="BE69" s="1125"/>
      <c r="BF69" s="1126"/>
    </row>
    <row r="70" spans="2:73" ht="18.75" customHeight="1" x14ac:dyDescent="0.2">
      <c r="B70" s="994"/>
      <c r="C70" s="995"/>
      <c r="D70" s="995"/>
      <c r="E70" s="995"/>
      <c r="F70" s="995"/>
      <c r="G70" s="995"/>
      <c r="H70" s="995"/>
      <c r="I70" s="995"/>
      <c r="J70" s="995"/>
      <c r="K70" s="996"/>
      <c r="L70" s="1066" t="s">
        <v>610</v>
      </c>
      <c r="M70" s="1066"/>
      <c r="N70" s="1066"/>
      <c r="O70" s="1066"/>
      <c r="P70" s="1066"/>
      <c r="Q70" s="1066"/>
      <c r="R70" s="1067"/>
      <c r="S70" s="380">
        <f t="shared" si="5"/>
        <v>1</v>
      </c>
      <c r="T70" s="381">
        <f t="shared" si="4"/>
        <v>1</v>
      </c>
      <c r="U70" s="381">
        <f t="shared" si="4"/>
        <v>1</v>
      </c>
      <c r="V70" s="381">
        <f t="shared" si="4"/>
        <v>1</v>
      </c>
      <c r="W70" s="381">
        <f t="shared" si="4"/>
        <v>1</v>
      </c>
      <c r="X70" s="381">
        <f t="shared" si="4"/>
        <v>1</v>
      </c>
      <c r="Y70" s="382">
        <f t="shared" si="4"/>
        <v>1</v>
      </c>
      <c r="Z70" s="395">
        <f t="shared" si="4"/>
        <v>1</v>
      </c>
      <c r="AA70" s="381">
        <f t="shared" si="4"/>
        <v>1</v>
      </c>
      <c r="AB70" s="381">
        <f t="shared" si="4"/>
        <v>1</v>
      </c>
      <c r="AC70" s="381">
        <f t="shared" si="4"/>
        <v>1</v>
      </c>
      <c r="AD70" s="381">
        <f t="shared" si="4"/>
        <v>1</v>
      </c>
      <c r="AE70" s="381">
        <f t="shared" si="4"/>
        <v>1</v>
      </c>
      <c r="AF70" s="382">
        <f t="shared" si="4"/>
        <v>1</v>
      </c>
      <c r="AG70" s="381">
        <f t="shared" si="4"/>
        <v>1</v>
      </c>
      <c r="AH70" s="381">
        <f t="shared" si="4"/>
        <v>1</v>
      </c>
      <c r="AI70" s="381">
        <f t="shared" si="4"/>
        <v>1</v>
      </c>
      <c r="AJ70" s="381">
        <f t="shared" si="4"/>
        <v>1</v>
      </c>
      <c r="AK70" s="381">
        <f t="shared" si="4"/>
        <v>1</v>
      </c>
      <c r="AL70" s="381">
        <f t="shared" si="4"/>
        <v>1</v>
      </c>
      <c r="AM70" s="382">
        <f t="shared" si="4"/>
        <v>1</v>
      </c>
      <c r="AN70" s="381">
        <f t="shared" si="4"/>
        <v>1</v>
      </c>
      <c r="AO70" s="381">
        <f t="shared" si="4"/>
        <v>1</v>
      </c>
      <c r="AP70" s="381">
        <f t="shared" si="4"/>
        <v>1</v>
      </c>
      <c r="AQ70" s="381">
        <f t="shared" si="4"/>
        <v>1</v>
      </c>
      <c r="AR70" s="381">
        <f t="shared" si="4"/>
        <v>1</v>
      </c>
      <c r="AS70" s="381">
        <f t="shared" si="4"/>
        <v>1</v>
      </c>
      <c r="AT70" s="382">
        <f t="shared" si="4"/>
        <v>1</v>
      </c>
      <c r="AU70" s="381" t="str">
        <f t="shared" si="4"/>
        <v/>
      </c>
      <c r="AV70" s="381" t="str">
        <f t="shared" si="4"/>
        <v/>
      </c>
      <c r="AW70" s="382" t="str">
        <f t="shared" si="4"/>
        <v/>
      </c>
      <c r="AX70" s="1133"/>
      <c r="AY70" s="1134"/>
      <c r="AZ70" s="1134"/>
      <c r="BA70" s="1135"/>
      <c r="BB70" s="1124"/>
      <c r="BC70" s="1125"/>
      <c r="BD70" s="1125"/>
      <c r="BE70" s="1125"/>
      <c r="BF70" s="1126"/>
    </row>
    <row r="71" spans="2:73" ht="18.75" customHeight="1" thickBot="1" x14ac:dyDescent="0.25">
      <c r="B71" s="997"/>
      <c r="C71" s="998"/>
      <c r="D71" s="998"/>
      <c r="E71" s="998"/>
      <c r="F71" s="998"/>
      <c r="G71" s="998"/>
      <c r="H71" s="998"/>
      <c r="I71" s="998"/>
      <c r="J71" s="998"/>
      <c r="K71" s="999"/>
      <c r="L71" s="1068"/>
      <c r="M71" s="1068"/>
      <c r="N71" s="1068"/>
      <c r="O71" s="1068"/>
      <c r="P71" s="1068"/>
      <c r="Q71" s="1068"/>
      <c r="R71" s="1069"/>
      <c r="S71" s="396" t="str">
        <f t="shared" si="5"/>
        <v/>
      </c>
      <c r="T71" s="397" t="str">
        <f t="shared" si="4"/>
        <v/>
      </c>
      <c r="U71" s="397" t="str">
        <f t="shared" si="4"/>
        <v/>
      </c>
      <c r="V71" s="397" t="str">
        <f t="shared" si="4"/>
        <v/>
      </c>
      <c r="W71" s="397" t="str">
        <f t="shared" si="4"/>
        <v/>
      </c>
      <c r="X71" s="397" t="str">
        <f t="shared" si="4"/>
        <v/>
      </c>
      <c r="Y71" s="398" t="str">
        <f t="shared" si="4"/>
        <v/>
      </c>
      <c r="Z71" s="399" t="str">
        <f t="shared" si="4"/>
        <v/>
      </c>
      <c r="AA71" s="397" t="str">
        <f t="shared" si="4"/>
        <v/>
      </c>
      <c r="AB71" s="397" t="str">
        <f t="shared" si="4"/>
        <v/>
      </c>
      <c r="AC71" s="397" t="str">
        <f t="shared" si="4"/>
        <v/>
      </c>
      <c r="AD71" s="397" t="str">
        <f t="shared" si="4"/>
        <v/>
      </c>
      <c r="AE71" s="397" t="str">
        <f t="shared" si="4"/>
        <v/>
      </c>
      <c r="AF71" s="398" t="str">
        <f t="shared" si="4"/>
        <v/>
      </c>
      <c r="AG71" s="397" t="str">
        <f t="shared" si="4"/>
        <v/>
      </c>
      <c r="AH71" s="397" t="str">
        <f t="shared" si="4"/>
        <v/>
      </c>
      <c r="AI71" s="397" t="str">
        <f t="shared" si="4"/>
        <v/>
      </c>
      <c r="AJ71" s="397" t="str">
        <f t="shared" si="4"/>
        <v/>
      </c>
      <c r="AK71" s="397" t="str">
        <f t="shared" si="4"/>
        <v/>
      </c>
      <c r="AL71" s="397" t="str">
        <f t="shared" si="4"/>
        <v/>
      </c>
      <c r="AM71" s="398" t="str">
        <f t="shared" si="4"/>
        <v/>
      </c>
      <c r="AN71" s="397" t="str">
        <f t="shared" si="4"/>
        <v/>
      </c>
      <c r="AO71" s="397" t="str">
        <f t="shared" si="4"/>
        <v/>
      </c>
      <c r="AP71" s="397" t="str">
        <f t="shared" si="4"/>
        <v/>
      </c>
      <c r="AQ71" s="397" t="str">
        <f t="shared" si="4"/>
        <v/>
      </c>
      <c r="AR71" s="397" t="str">
        <f t="shared" si="4"/>
        <v/>
      </c>
      <c r="AS71" s="397" t="str">
        <f t="shared" si="4"/>
        <v/>
      </c>
      <c r="AT71" s="398" t="str">
        <f t="shared" si="4"/>
        <v/>
      </c>
      <c r="AU71" s="397" t="str">
        <f t="shared" si="4"/>
        <v/>
      </c>
      <c r="AV71" s="397" t="str">
        <f t="shared" si="4"/>
        <v/>
      </c>
      <c r="AW71" s="398" t="str">
        <f t="shared" si="4"/>
        <v/>
      </c>
      <c r="AX71" s="1136"/>
      <c r="AY71" s="1137"/>
      <c r="AZ71" s="1137"/>
      <c r="BA71" s="1138"/>
      <c r="BB71" s="1127"/>
      <c r="BC71" s="1128"/>
      <c r="BD71" s="1128"/>
      <c r="BE71" s="1128"/>
      <c r="BF71" s="1129"/>
    </row>
    <row r="72" spans="2:73" ht="13.5" customHeight="1" x14ac:dyDescent="0.2">
      <c r="C72" s="400"/>
      <c r="D72" s="400"/>
      <c r="E72" s="400"/>
      <c r="F72" s="400"/>
      <c r="G72" s="401"/>
      <c r="H72" s="402"/>
      <c r="AF72" s="337"/>
    </row>
    <row r="73" spans="2:73" ht="11.4" customHeight="1" x14ac:dyDescent="0.2">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3"/>
      <c r="AY73" s="403"/>
      <c r="AZ73" s="403"/>
      <c r="BA73" s="403"/>
    </row>
    <row r="74" spans="2:73" ht="20.25" customHeight="1" x14ac:dyDescent="0.25">
      <c r="BN74" s="332"/>
      <c r="BO74" s="321"/>
      <c r="BP74" s="332"/>
      <c r="BQ74" s="332"/>
      <c r="BR74" s="332"/>
      <c r="BS74" s="404"/>
      <c r="BT74" s="405"/>
      <c r="BU74" s="405"/>
    </row>
    <row r="75" spans="2:73" ht="20.25" customHeight="1" x14ac:dyDescent="0.2">
      <c r="C75" s="406"/>
      <c r="D75" s="406"/>
      <c r="E75" s="406"/>
      <c r="F75" s="406"/>
      <c r="G75" s="406"/>
      <c r="H75" s="337"/>
      <c r="I75" s="337"/>
    </row>
    <row r="76" spans="2:73" ht="20.25" customHeight="1" x14ac:dyDescent="0.2">
      <c r="C76" s="406"/>
      <c r="D76" s="406"/>
      <c r="E76" s="406"/>
      <c r="F76" s="406"/>
      <c r="G76" s="406"/>
      <c r="H76" s="337"/>
      <c r="I76" s="337"/>
    </row>
    <row r="77" spans="2:73" ht="20.25" customHeight="1" x14ac:dyDescent="0.2">
      <c r="C77" s="337"/>
      <c r="D77" s="337"/>
      <c r="E77" s="337"/>
      <c r="F77" s="337"/>
      <c r="G77" s="337"/>
    </row>
    <row r="78" spans="2:73" ht="20.25" customHeight="1" x14ac:dyDescent="0.2">
      <c r="C78" s="337"/>
      <c r="D78" s="337"/>
      <c r="E78" s="337"/>
      <c r="F78" s="337"/>
      <c r="G78" s="337"/>
    </row>
    <row r="79" spans="2:73" ht="20.25" customHeight="1" x14ac:dyDescent="0.2">
      <c r="C79" s="337"/>
      <c r="D79" s="337"/>
      <c r="E79" s="337"/>
      <c r="F79" s="337"/>
      <c r="G79" s="337"/>
    </row>
    <row r="80" spans="2:73" ht="20.25" customHeight="1" x14ac:dyDescent="0.2">
      <c r="C80" s="337"/>
      <c r="D80" s="337"/>
      <c r="E80" s="337"/>
      <c r="F80" s="337"/>
      <c r="G80" s="337"/>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decimal" allowBlank="1" showInputMessage="1" showErrorMessage="1" error="入力可能範囲　32～40" sqref="AX6" xr:uid="{7998E7D4-8F26-4345-B45A-F703B68C22CE}">
      <formula1>32</formula1>
      <formula2>40</formula2>
    </dataValidation>
    <dataValidation type="list" allowBlank="1" showInputMessage="1" sqref="G22:G60" xr:uid="{B26852CD-1896-4B46-B717-3C73BFCAAC58}">
      <formula1>"A, B, C, D"</formula1>
    </dataValidation>
    <dataValidation type="list" allowBlank="1" showInputMessage="1" sqref="C22:E60" xr:uid="{056A5C57-4908-4E76-B8AE-A2B236F86DB9}">
      <formula1>職種</formula1>
    </dataValidation>
    <dataValidation type="list" allowBlank="1" showInputMessage="1" showErrorMessage="1" sqref="BB4:BE4" xr:uid="{A94313F9-4BB7-4879-8AC4-DD03CD90C882}">
      <formula1>"予定,実績,予定・実績"</formula1>
    </dataValidation>
    <dataValidation type="list" allowBlank="1" showInputMessage="1" sqref="S58:AW58 S22:AW22 S25:AW25 S28:AW28 S31:AW31 S34:AW34 S37:AW37 S40:AW40 S43:AW43 S46:AW46 S49:AW49 S52:AW52 S55:AW55" xr:uid="{AD4E3DCA-C6DB-4E48-A34B-F2D4A73DD6D6}">
      <formula1>【記載例】シフト記号</formula1>
    </dataValidation>
    <dataValidation type="list" errorStyle="warning" allowBlank="1" showInputMessage="1" error="リストにない場合のみ、入力してください。" sqref="H22:K60" xr:uid="{0ED14359-1194-403C-BE89-6282558D3FA8}">
      <formula1>INDIRECT(C22)</formula1>
    </dataValidation>
    <dataValidation type="list" allowBlank="1" showInputMessage="1" showErrorMessage="1" sqref="BB3:BE3" xr:uid="{2465D05B-F393-44D9-A343-70C3D8268463}">
      <formula1>"４週,暦月"</formula1>
    </dataValidation>
    <dataValidation type="list" allowBlank="1" showInputMessage="1" showErrorMessage="1" sqref="AC3" xr:uid="{969875BA-7FA1-49A3-B2E6-2D0ABB4E4814}">
      <formula1>#REF!</formula1>
    </dataValidation>
  </dataValidations>
  <printOptions horizontalCentered="1"/>
  <pageMargins left="0.15748031496062992" right="0.15748031496062992" top="0.31496062992125984" bottom="0.35433070866141736" header="0.31496062992125984" footer="0.31496062992125984"/>
  <pageSetup paperSize="9" scale="44"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17DF2AB0-94E8-4125-921E-0EF5C1EF51B3}">
          <x14:formula1>
            <xm:f>プルダウン・リスト!$C$5:$C$9</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C6BD-962F-463C-9A3A-0E5C8123F03D}">
  <sheetPr>
    <pageSetUpPr fitToPage="1"/>
  </sheetPr>
  <dimension ref="B1:W42"/>
  <sheetViews>
    <sheetView view="pageBreakPreview" zoomScale="70" zoomScaleNormal="75" zoomScaleSheetLayoutView="70" workbookViewId="0">
      <selection activeCell="B1" sqref="B1"/>
    </sheetView>
  </sheetViews>
  <sheetFormatPr defaultColWidth="9" defaultRowHeight="19" x14ac:dyDescent="0.2"/>
  <cols>
    <col min="1" max="1" width="1.6328125" style="409" customWidth="1"/>
    <col min="2" max="2" width="5.6328125" style="408" customWidth="1"/>
    <col min="3" max="3" width="10.6328125" style="408" customWidth="1"/>
    <col min="4" max="4" width="3.36328125" style="408" bestFit="1" customWidth="1"/>
    <col min="5" max="5" width="15.6328125" style="409" customWidth="1"/>
    <col min="6" max="6" width="3.36328125" style="409" bestFit="1" customWidth="1"/>
    <col min="7" max="7" width="15.6328125" style="409" customWidth="1"/>
    <col min="8" max="8" width="3.36328125" style="409" bestFit="1" customWidth="1"/>
    <col min="9" max="9" width="15.6328125" style="408" customWidth="1"/>
    <col min="10" max="10" width="3.36328125" style="409" bestFit="1" customWidth="1"/>
    <col min="11" max="11" width="15.6328125" style="409" customWidth="1"/>
    <col min="12" max="12" width="3.36328125" style="409" customWidth="1"/>
    <col min="13" max="13" width="15.6328125" style="409" customWidth="1"/>
    <col min="14" max="14" width="3.36328125" style="409" customWidth="1"/>
    <col min="15" max="15" width="15.6328125" style="409" customWidth="1"/>
    <col min="16" max="16" width="3.36328125" style="409" customWidth="1"/>
    <col min="17" max="17" width="15.6328125" style="409" customWidth="1"/>
    <col min="18" max="18" width="3.36328125" style="409" customWidth="1"/>
    <col min="19" max="19" width="15.6328125" style="409" customWidth="1"/>
    <col min="20" max="20" width="3.36328125" style="409" customWidth="1"/>
    <col min="21" max="21" width="15.6328125" style="409" customWidth="1"/>
    <col min="22" max="22" width="3.36328125" style="409" customWidth="1"/>
    <col min="23" max="23" width="50.6328125" style="409" customWidth="1"/>
    <col min="24" max="16384" width="9" style="409"/>
  </cols>
  <sheetData>
    <row r="1" spans="2:23" x14ac:dyDescent="0.2">
      <c r="B1" s="407" t="s">
        <v>673</v>
      </c>
    </row>
    <row r="2" spans="2:23" x14ac:dyDescent="0.2">
      <c r="B2" s="410" t="s">
        <v>625</v>
      </c>
      <c r="E2" s="411"/>
      <c r="I2" s="412"/>
    </row>
    <row r="3" spans="2:23" x14ac:dyDescent="0.2">
      <c r="B3" s="412" t="s">
        <v>626</v>
      </c>
      <c r="E3" s="411" t="s">
        <v>627</v>
      </c>
      <c r="I3" s="412"/>
    </row>
    <row r="4" spans="2:23" x14ac:dyDescent="0.2">
      <c r="B4" s="410"/>
      <c r="E4" s="1117" t="s">
        <v>628</v>
      </c>
      <c r="F4" s="1117"/>
      <c r="G4" s="1117"/>
      <c r="H4" s="1117"/>
      <c r="I4" s="1117"/>
      <c r="J4" s="1117"/>
      <c r="K4" s="1117"/>
      <c r="M4" s="1117" t="s">
        <v>629</v>
      </c>
      <c r="N4" s="1117"/>
      <c r="O4" s="1117"/>
      <c r="Q4" s="1117" t="s">
        <v>630</v>
      </c>
      <c r="R4" s="1117"/>
      <c r="S4" s="1117"/>
      <c r="T4" s="1117"/>
      <c r="U4" s="1117"/>
      <c r="W4" s="1117" t="s">
        <v>631</v>
      </c>
    </row>
    <row r="5" spans="2:23" x14ac:dyDescent="0.2">
      <c r="B5" s="408" t="s">
        <v>573</v>
      </c>
      <c r="C5" s="408" t="s">
        <v>632</v>
      </c>
      <c r="E5" s="408" t="s">
        <v>633</v>
      </c>
      <c r="F5" s="408"/>
      <c r="G5" s="408" t="s">
        <v>634</v>
      </c>
      <c r="I5" s="408" t="s">
        <v>635</v>
      </c>
      <c r="K5" s="408" t="s">
        <v>628</v>
      </c>
      <c r="M5" s="408" t="s">
        <v>636</v>
      </c>
      <c r="O5" s="408" t="s">
        <v>637</v>
      </c>
      <c r="Q5" s="408" t="s">
        <v>636</v>
      </c>
      <c r="S5" s="408" t="s">
        <v>637</v>
      </c>
      <c r="U5" s="408" t="s">
        <v>628</v>
      </c>
      <c r="W5" s="1117"/>
    </row>
    <row r="6" spans="2:23" x14ac:dyDescent="0.2">
      <c r="B6" s="408">
        <v>1</v>
      </c>
      <c r="C6" s="413" t="s">
        <v>591</v>
      </c>
      <c r="D6" s="408" t="s">
        <v>638</v>
      </c>
      <c r="E6" s="414">
        <v>0.375</v>
      </c>
      <c r="F6" s="408" t="s">
        <v>570</v>
      </c>
      <c r="G6" s="414">
        <v>0.75</v>
      </c>
      <c r="H6" s="409" t="s">
        <v>639</v>
      </c>
      <c r="I6" s="414">
        <v>4.1666666666666664E-2</v>
      </c>
      <c r="J6" s="409" t="s">
        <v>553</v>
      </c>
      <c r="K6" s="415">
        <f t="shared" ref="K6:K8" si="0">(G6-E6-I6)*24</f>
        <v>8</v>
      </c>
      <c r="M6" s="414">
        <v>0.39583333333333331</v>
      </c>
      <c r="N6" s="408" t="s">
        <v>570</v>
      </c>
      <c r="O6" s="414">
        <v>0.6875</v>
      </c>
      <c r="Q6" s="416">
        <f>IF(E6&lt;M6,M6,E6)</f>
        <v>0.39583333333333331</v>
      </c>
      <c r="R6" s="408" t="s">
        <v>570</v>
      </c>
      <c r="S6" s="416">
        <f t="shared" ref="S6:S8" si="1">IF(G6&gt;O6,O6,G6)</f>
        <v>0.6875</v>
      </c>
      <c r="U6" s="415">
        <f t="shared" ref="U6:U8" si="2">(S6-Q6)*24</f>
        <v>7</v>
      </c>
      <c r="W6" s="417"/>
    </row>
    <row r="7" spans="2:23" x14ac:dyDescent="0.2">
      <c r="B7" s="408">
        <v>2</v>
      </c>
      <c r="C7" s="413" t="s">
        <v>640</v>
      </c>
      <c r="D7" s="408" t="s">
        <v>638</v>
      </c>
      <c r="E7" s="414"/>
      <c r="F7" s="408" t="s">
        <v>570</v>
      </c>
      <c r="G7" s="414"/>
      <c r="H7" s="409" t="s">
        <v>639</v>
      </c>
      <c r="I7" s="414">
        <v>0</v>
      </c>
      <c r="J7" s="409" t="s">
        <v>553</v>
      </c>
      <c r="K7" s="415">
        <f t="shared" si="0"/>
        <v>0</v>
      </c>
      <c r="M7" s="414"/>
      <c r="N7" s="408" t="s">
        <v>570</v>
      </c>
      <c r="O7" s="414"/>
      <c r="Q7" s="416">
        <f t="shared" ref="Q7:Q8" si="3">IF(E7&lt;M7,M7,E7)</f>
        <v>0</v>
      </c>
      <c r="R7" s="408" t="s">
        <v>570</v>
      </c>
      <c r="S7" s="416">
        <f t="shared" si="1"/>
        <v>0</v>
      </c>
      <c r="U7" s="415">
        <f t="shared" si="2"/>
        <v>0</v>
      </c>
      <c r="W7" s="417"/>
    </row>
    <row r="8" spans="2:23" x14ac:dyDescent="0.2">
      <c r="B8" s="408">
        <v>3</v>
      </c>
      <c r="C8" s="413" t="s">
        <v>641</v>
      </c>
      <c r="D8" s="408" t="s">
        <v>638</v>
      </c>
      <c r="E8" s="414"/>
      <c r="F8" s="408" t="s">
        <v>570</v>
      </c>
      <c r="G8" s="414"/>
      <c r="H8" s="409" t="s">
        <v>639</v>
      </c>
      <c r="I8" s="414">
        <v>0</v>
      </c>
      <c r="J8" s="409" t="s">
        <v>553</v>
      </c>
      <c r="K8" s="415">
        <f t="shared" si="0"/>
        <v>0</v>
      </c>
      <c r="M8" s="414"/>
      <c r="N8" s="408" t="s">
        <v>570</v>
      </c>
      <c r="O8" s="414"/>
      <c r="Q8" s="416">
        <f t="shared" si="3"/>
        <v>0</v>
      </c>
      <c r="R8" s="408" t="s">
        <v>570</v>
      </c>
      <c r="S8" s="416">
        <f t="shared" si="1"/>
        <v>0</v>
      </c>
      <c r="U8" s="415">
        <f t="shared" si="2"/>
        <v>0</v>
      </c>
      <c r="W8" s="417"/>
    </row>
    <row r="9" spans="2:23" x14ac:dyDescent="0.2">
      <c r="B9" s="408">
        <v>4</v>
      </c>
      <c r="C9" s="413" t="s">
        <v>642</v>
      </c>
      <c r="D9" s="408" t="s">
        <v>638</v>
      </c>
      <c r="E9" s="414"/>
      <c r="F9" s="408" t="s">
        <v>570</v>
      </c>
      <c r="G9" s="414"/>
      <c r="H9" s="409" t="s">
        <v>639</v>
      </c>
      <c r="I9" s="414">
        <v>0</v>
      </c>
      <c r="J9" s="409" t="s">
        <v>553</v>
      </c>
      <c r="K9" s="415">
        <f>(G9-E9-I9)*24</f>
        <v>0</v>
      </c>
      <c r="M9" s="414"/>
      <c r="N9" s="408" t="s">
        <v>570</v>
      </c>
      <c r="O9" s="414"/>
      <c r="Q9" s="416">
        <f>IF(E9&lt;M9,M9,E9)</f>
        <v>0</v>
      </c>
      <c r="R9" s="408" t="s">
        <v>570</v>
      </c>
      <c r="S9" s="416">
        <f>IF(G9&gt;O9,O9,G9)</f>
        <v>0</v>
      </c>
      <c r="U9" s="415">
        <f>(S9-Q9)*24</f>
        <v>0</v>
      </c>
      <c r="W9" s="417"/>
    </row>
    <row r="10" spans="2:23" x14ac:dyDescent="0.2">
      <c r="B10" s="408">
        <v>5</v>
      </c>
      <c r="C10" s="413" t="s">
        <v>643</v>
      </c>
      <c r="D10" s="408" t="s">
        <v>638</v>
      </c>
      <c r="E10" s="414"/>
      <c r="F10" s="408" t="s">
        <v>570</v>
      </c>
      <c r="G10" s="414"/>
      <c r="H10" s="409" t="s">
        <v>639</v>
      </c>
      <c r="I10" s="414">
        <v>0</v>
      </c>
      <c r="J10" s="409" t="s">
        <v>553</v>
      </c>
      <c r="K10" s="415">
        <f>(G10-E10-I10)*24</f>
        <v>0</v>
      </c>
      <c r="M10" s="414"/>
      <c r="N10" s="408" t="s">
        <v>570</v>
      </c>
      <c r="O10" s="414"/>
      <c r="Q10" s="416">
        <f t="shared" ref="Q10:Q25" si="4">IF(E10&lt;M10,M10,E10)</f>
        <v>0</v>
      </c>
      <c r="R10" s="408" t="s">
        <v>570</v>
      </c>
      <c r="S10" s="416">
        <f t="shared" ref="S10:S25" si="5">IF(G10&gt;O10,O10,G10)</f>
        <v>0</v>
      </c>
      <c r="U10" s="415">
        <f t="shared" ref="U10:U25" si="6">(S10-Q10)*24</f>
        <v>0</v>
      </c>
      <c r="W10" s="417"/>
    </row>
    <row r="11" spans="2:23" x14ac:dyDescent="0.2">
      <c r="B11" s="408">
        <v>6</v>
      </c>
      <c r="C11" s="413" t="s">
        <v>644</v>
      </c>
      <c r="D11" s="408" t="s">
        <v>638</v>
      </c>
      <c r="E11" s="414"/>
      <c r="F11" s="408" t="s">
        <v>570</v>
      </c>
      <c r="G11" s="414"/>
      <c r="H11" s="409" t="s">
        <v>639</v>
      </c>
      <c r="I11" s="414">
        <v>0</v>
      </c>
      <c r="J11" s="409" t="s">
        <v>553</v>
      </c>
      <c r="K11" s="415">
        <f t="shared" ref="K11:K25" si="7">(G11-E11-I11)*24</f>
        <v>0</v>
      </c>
      <c r="M11" s="414"/>
      <c r="N11" s="408" t="s">
        <v>570</v>
      </c>
      <c r="O11" s="414"/>
      <c r="Q11" s="416">
        <f t="shared" si="4"/>
        <v>0</v>
      </c>
      <c r="R11" s="408" t="s">
        <v>570</v>
      </c>
      <c r="S11" s="416">
        <f t="shared" si="5"/>
        <v>0</v>
      </c>
      <c r="U11" s="415">
        <f t="shared" si="6"/>
        <v>0</v>
      </c>
      <c r="W11" s="417"/>
    </row>
    <row r="12" spans="2:23" x14ac:dyDescent="0.2">
      <c r="B12" s="408">
        <v>7</v>
      </c>
      <c r="C12" s="413" t="s">
        <v>645</v>
      </c>
      <c r="D12" s="408" t="s">
        <v>638</v>
      </c>
      <c r="E12" s="414"/>
      <c r="F12" s="408" t="s">
        <v>570</v>
      </c>
      <c r="G12" s="414"/>
      <c r="H12" s="409" t="s">
        <v>639</v>
      </c>
      <c r="I12" s="414">
        <v>0</v>
      </c>
      <c r="J12" s="409" t="s">
        <v>553</v>
      </c>
      <c r="K12" s="415">
        <f t="shared" si="7"/>
        <v>0</v>
      </c>
      <c r="M12" s="414"/>
      <c r="N12" s="408" t="s">
        <v>570</v>
      </c>
      <c r="O12" s="414"/>
      <c r="Q12" s="416">
        <f t="shared" si="4"/>
        <v>0</v>
      </c>
      <c r="R12" s="408" t="s">
        <v>570</v>
      </c>
      <c r="S12" s="416">
        <f t="shared" si="5"/>
        <v>0</v>
      </c>
      <c r="U12" s="415">
        <f t="shared" si="6"/>
        <v>0</v>
      </c>
      <c r="W12" s="417"/>
    </row>
    <row r="13" spans="2:23" x14ac:dyDescent="0.2">
      <c r="B13" s="408">
        <v>8</v>
      </c>
      <c r="C13" s="413" t="s">
        <v>646</v>
      </c>
      <c r="D13" s="408" t="s">
        <v>638</v>
      </c>
      <c r="E13" s="414"/>
      <c r="F13" s="408" t="s">
        <v>570</v>
      </c>
      <c r="G13" s="414"/>
      <c r="H13" s="409" t="s">
        <v>639</v>
      </c>
      <c r="I13" s="414">
        <v>0</v>
      </c>
      <c r="J13" s="409" t="s">
        <v>553</v>
      </c>
      <c r="K13" s="415">
        <f t="shared" si="7"/>
        <v>0</v>
      </c>
      <c r="M13" s="414"/>
      <c r="N13" s="408" t="s">
        <v>570</v>
      </c>
      <c r="O13" s="414"/>
      <c r="Q13" s="416">
        <f t="shared" si="4"/>
        <v>0</v>
      </c>
      <c r="R13" s="408" t="s">
        <v>570</v>
      </c>
      <c r="S13" s="416">
        <f t="shared" si="5"/>
        <v>0</v>
      </c>
      <c r="U13" s="415">
        <f t="shared" si="6"/>
        <v>0</v>
      </c>
      <c r="W13" s="417"/>
    </row>
    <row r="14" spans="2:23" x14ac:dyDescent="0.2">
      <c r="B14" s="408">
        <v>9</v>
      </c>
      <c r="C14" s="413" t="s">
        <v>647</v>
      </c>
      <c r="D14" s="408" t="s">
        <v>638</v>
      </c>
      <c r="E14" s="414"/>
      <c r="F14" s="408" t="s">
        <v>570</v>
      </c>
      <c r="G14" s="414"/>
      <c r="H14" s="409" t="s">
        <v>639</v>
      </c>
      <c r="I14" s="414">
        <v>0</v>
      </c>
      <c r="J14" s="409" t="s">
        <v>553</v>
      </c>
      <c r="K14" s="415">
        <f t="shared" si="7"/>
        <v>0</v>
      </c>
      <c r="M14" s="414"/>
      <c r="N14" s="408" t="s">
        <v>570</v>
      </c>
      <c r="O14" s="414"/>
      <c r="Q14" s="416">
        <f t="shared" si="4"/>
        <v>0</v>
      </c>
      <c r="R14" s="408" t="s">
        <v>570</v>
      </c>
      <c r="S14" s="416">
        <f t="shared" si="5"/>
        <v>0</v>
      </c>
      <c r="U14" s="415">
        <f t="shared" si="6"/>
        <v>0</v>
      </c>
      <c r="W14" s="417"/>
    </row>
    <row r="15" spans="2:23" x14ac:dyDescent="0.2">
      <c r="B15" s="408">
        <v>10</v>
      </c>
      <c r="C15" s="413" t="s">
        <v>648</v>
      </c>
      <c r="D15" s="408" t="s">
        <v>638</v>
      </c>
      <c r="E15" s="414"/>
      <c r="F15" s="408" t="s">
        <v>570</v>
      </c>
      <c r="G15" s="414"/>
      <c r="H15" s="409" t="s">
        <v>639</v>
      </c>
      <c r="I15" s="414">
        <v>0</v>
      </c>
      <c r="J15" s="409" t="s">
        <v>553</v>
      </c>
      <c r="K15" s="415">
        <f t="shared" si="7"/>
        <v>0</v>
      </c>
      <c r="M15" s="414"/>
      <c r="N15" s="408" t="s">
        <v>570</v>
      </c>
      <c r="O15" s="414"/>
      <c r="Q15" s="416">
        <f t="shared" si="4"/>
        <v>0</v>
      </c>
      <c r="R15" s="408" t="s">
        <v>570</v>
      </c>
      <c r="S15" s="416">
        <f>IF(G15&gt;O15,O15,G15)</f>
        <v>0</v>
      </c>
      <c r="U15" s="415">
        <f t="shared" si="6"/>
        <v>0</v>
      </c>
      <c r="W15" s="417"/>
    </row>
    <row r="16" spans="2:23" x14ac:dyDescent="0.2">
      <c r="B16" s="408">
        <v>11</v>
      </c>
      <c r="C16" s="413" t="s">
        <v>649</v>
      </c>
      <c r="D16" s="408" t="s">
        <v>638</v>
      </c>
      <c r="E16" s="414"/>
      <c r="F16" s="408" t="s">
        <v>570</v>
      </c>
      <c r="G16" s="414"/>
      <c r="H16" s="409" t="s">
        <v>639</v>
      </c>
      <c r="I16" s="414">
        <v>0</v>
      </c>
      <c r="J16" s="409" t="s">
        <v>553</v>
      </c>
      <c r="K16" s="415">
        <f t="shared" si="7"/>
        <v>0</v>
      </c>
      <c r="M16" s="414"/>
      <c r="N16" s="408" t="s">
        <v>570</v>
      </c>
      <c r="O16" s="414"/>
      <c r="Q16" s="416">
        <f t="shared" si="4"/>
        <v>0</v>
      </c>
      <c r="R16" s="408" t="s">
        <v>570</v>
      </c>
      <c r="S16" s="416">
        <f t="shared" si="5"/>
        <v>0</v>
      </c>
      <c r="U16" s="415">
        <f t="shared" si="6"/>
        <v>0</v>
      </c>
      <c r="W16" s="417"/>
    </row>
    <row r="17" spans="2:23" x14ac:dyDescent="0.2">
      <c r="B17" s="408">
        <v>12</v>
      </c>
      <c r="C17" s="413" t="s">
        <v>650</v>
      </c>
      <c r="D17" s="408" t="s">
        <v>638</v>
      </c>
      <c r="E17" s="414"/>
      <c r="F17" s="408" t="s">
        <v>570</v>
      </c>
      <c r="G17" s="414"/>
      <c r="H17" s="409" t="s">
        <v>639</v>
      </c>
      <c r="I17" s="414">
        <v>0</v>
      </c>
      <c r="J17" s="409" t="s">
        <v>553</v>
      </c>
      <c r="K17" s="415">
        <f t="shared" si="7"/>
        <v>0</v>
      </c>
      <c r="M17" s="414"/>
      <c r="N17" s="408" t="s">
        <v>570</v>
      </c>
      <c r="O17" s="414"/>
      <c r="Q17" s="416">
        <f t="shared" si="4"/>
        <v>0</v>
      </c>
      <c r="R17" s="408" t="s">
        <v>570</v>
      </c>
      <c r="S17" s="416">
        <f t="shared" si="5"/>
        <v>0</v>
      </c>
      <c r="U17" s="415">
        <f t="shared" si="6"/>
        <v>0</v>
      </c>
      <c r="W17" s="417"/>
    </row>
    <row r="18" spans="2:23" x14ac:dyDescent="0.2">
      <c r="B18" s="408">
        <v>13</v>
      </c>
      <c r="C18" s="413" t="s">
        <v>651</v>
      </c>
      <c r="D18" s="408" t="s">
        <v>638</v>
      </c>
      <c r="E18" s="414"/>
      <c r="F18" s="408" t="s">
        <v>570</v>
      </c>
      <c r="G18" s="414"/>
      <c r="H18" s="409" t="s">
        <v>639</v>
      </c>
      <c r="I18" s="414">
        <v>0</v>
      </c>
      <c r="J18" s="409" t="s">
        <v>553</v>
      </c>
      <c r="K18" s="415">
        <f t="shared" si="7"/>
        <v>0</v>
      </c>
      <c r="M18" s="414"/>
      <c r="N18" s="408" t="s">
        <v>570</v>
      </c>
      <c r="O18" s="414"/>
      <c r="Q18" s="416">
        <f t="shared" si="4"/>
        <v>0</v>
      </c>
      <c r="R18" s="408" t="s">
        <v>570</v>
      </c>
      <c r="S18" s="416">
        <f t="shared" si="5"/>
        <v>0</v>
      </c>
      <c r="U18" s="415">
        <f t="shared" si="6"/>
        <v>0</v>
      </c>
      <c r="W18" s="417"/>
    </row>
    <row r="19" spans="2:23" x14ac:dyDescent="0.2">
      <c r="B19" s="408">
        <v>14</v>
      </c>
      <c r="C19" s="413" t="s">
        <v>652</v>
      </c>
      <c r="D19" s="408" t="s">
        <v>638</v>
      </c>
      <c r="E19" s="414"/>
      <c r="F19" s="408" t="s">
        <v>570</v>
      </c>
      <c r="G19" s="414"/>
      <c r="H19" s="409" t="s">
        <v>639</v>
      </c>
      <c r="I19" s="414">
        <v>0</v>
      </c>
      <c r="J19" s="409" t="s">
        <v>553</v>
      </c>
      <c r="K19" s="415">
        <f t="shared" si="7"/>
        <v>0</v>
      </c>
      <c r="M19" s="414"/>
      <c r="N19" s="408" t="s">
        <v>570</v>
      </c>
      <c r="O19" s="414"/>
      <c r="Q19" s="416">
        <f t="shared" si="4"/>
        <v>0</v>
      </c>
      <c r="R19" s="408" t="s">
        <v>570</v>
      </c>
      <c r="S19" s="416">
        <f t="shared" si="5"/>
        <v>0</v>
      </c>
      <c r="U19" s="415">
        <f t="shared" si="6"/>
        <v>0</v>
      </c>
      <c r="W19" s="417"/>
    </row>
    <row r="20" spans="2:23" x14ac:dyDescent="0.2">
      <c r="B20" s="408">
        <v>15</v>
      </c>
      <c r="C20" s="413" t="s">
        <v>653</v>
      </c>
      <c r="D20" s="408" t="s">
        <v>638</v>
      </c>
      <c r="E20" s="414"/>
      <c r="F20" s="408" t="s">
        <v>570</v>
      </c>
      <c r="G20" s="414"/>
      <c r="H20" s="409" t="s">
        <v>639</v>
      </c>
      <c r="I20" s="414">
        <v>0</v>
      </c>
      <c r="J20" s="409" t="s">
        <v>553</v>
      </c>
      <c r="K20" s="418">
        <f t="shared" si="7"/>
        <v>0</v>
      </c>
      <c r="M20" s="414"/>
      <c r="N20" s="408" t="s">
        <v>570</v>
      </c>
      <c r="O20" s="414"/>
      <c r="Q20" s="416">
        <f t="shared" si="4"/>
        <v>0</v>
      </c>
      <c r="R20" s="408" t="s">
        <v>570</v>
      </c>
      <c r="S20" s="416">
        <f t="shared" si="5"/>
        <v>0</v>
      </c>
      <c r="U20" s="415">
        <f t="shared" si="6"/>
        <v>0</v>
      </c>
      <c r="W20" s="417"/>
    </row>
    <row r="21" spans="2:23" x14ac:dyDescent="0.2">
      <c r="B21" s="408">
        <v>16</v>
      </c>
      <c r="C21" s="413" t="s">
        <v>654</v>
      </c>
      <c r="D21" s="408" t="s">
        <v>638</v>
      </c>
      <c r="E21" s="414"/>
      <c r="F21" s="408" t="s">
        <v>570</v>
      </c>
      <c r="G21" s="414"/>
      <c r="H21" s="409" t="s">
        <v>639</v>
      </c>
      <c r="I21" s="414">
        <v>0</v>
      </c>
      <c r="J21" s="409" t="s">
        <v>553</v>
      </c>
      <c r="K21" s="415">
        <f t="shared" si="7"/>
        <v>0</v>
      </c>
      <c r="M21" s="414"/>
      <c r="N21" s="408" t="s">
        <v>570</v>
      </c>
      <c r="O21" s="414"/>
      <c r="Q21" s="416">
        <f t="shared" si="4"/>
        <v>0</v>
      </c>
      <c r="R21" s="408" t="s">
        <v>570</v>
      </c>
      <c r="S21" s="416">
        <f t="shared" si="5"/>
        <v>0</v>
      </c>
      <c r="U21" s="415">
        <f t="shared" si="6"/>
        <v>0</v>
      </c>
      <c r="W21" s="417"/>
    </row>
    <row r="22" spans="2:23" x14ac:dyDescent="0.2">
      <c r="B22" s="408">
        <v>17</v>
      </c>
      <c r="C22" s="413" t="s">
        <v>655</v>
      </c>
      <c r="D22" s="408" t="s">
        <v>638</v>
      </c>
      <c r="E22" s="414"/>
      <c r="F22" s="408" t="s">
        <v>570</v>
      </c>
      <c r="G22" s="414"/>
      <c r="H22" s="409" t="s">
        <v>639</v>
      </c>
      <c r="I22" s="414">
        <v>0</v>
      </c>
      <c r="J22" s="409" t="s">
        <v>553</v>
      </c>
      <c r="K22" s="415">
        <f t="shared" si="7"/>
        <v>0</v>
      </c>
      <c r="M22" s="414"/>
      <c r="N22" s="408" t="s">
        <v>570</v>
      </c>
      <c r="O22" s="414"/>
      <c r="Q22" s="416">
        <f t="shared" si="4"/>
        <v>0</v>
      </c>
      <c r="R22" s="408" t="s">
        <v>570</v>
      </c>
      <c r="S22" s="416">
        <f t="shared" si="5"/>
        <v>0</v>
      </c>
      <c r="U22" s="415">
        <f t="shared" si="6"/>
        <v>0</v>
      </c>
      <c r="W22" s="417"/>
    </row>
    <row r="23" spans="2:23" x14ac:dyDescent="0.2">
      <c r="B23" s="408">
        <v>18</v>
      </c>
      <c r="C23" s="413" t="s">
        <v>656</v>
      </c>
      <c r="D23" s="408" t="s">
        <v>638</v>
      </c>
      <c r="E23" s="414"/>
      <c r="F23" s="408" t="s">
        <v>570</v>
      </c>
      <c r="G23" s="414"/>
      <c r="H23" s="409" t="s">
        <v>639</v>
      </c>
      <c r="I23" s="414">
        <v>0</v>
      </c>
      <c r="J23" s="409" t="s">
        <v>553</v>
      </c>
      <c r="K23" s="415">
        <f t="shared" si="7"/>
        <v>0</v>
      </c>
      <c r="M23" s="414"/>
      <c r="N23" s="408" t="s">
        <v>570</v>
      </c>
      <c r="O23" s="414"/>
      <c r="Q23" s="416">
        <f t="shared" si="4"/>
        <v>0</v>
      </c>
      <c r="R23" s="408" t="s">
        <v>570</v>
      </c>
      <c r="S23" s="416">
        <f t="shared" si="5"/>
        <v>0</v>
      </c>
      <c r="U23" s="415">
        <f t="shared" si="6"/>
        <v>0</v>
      </c>
      <c r="W23" s="417"/>
    </row>
    <row r="24" spans="2:23" x14ac:dyDescent="0.2">
      <c r="B24" s="408">
        <v>19</v>
      </c>
      <c r="C24" s="413" t="s">
        <v>657</v>
      </c>
      <c r="D24" s="408" t="s">
        <v>638</v>
      </c>
      <c r="E24" s="414"/>
      <c r="F24" s="408" t="s">
        <v>570</v>
      </c>
      <c r="G24" s="414"/>
      <c r="H24" s="409" t="s">
        <v>639</v>
      </c>
      <c r="I24" s="414">
        <v>0</v>
      </c>
      <c r="J24" s="409" t="s">
        <v>553</v>
      </c>
      <c r="K24" s="415">
        <f t="shared" si="7"/>
        <v>0</v>
      </c>
      <c r="M24" s="414"/>
      <c r="N24" s="408" t="s">
        <v>570</v>
      </c>
      <c r="O24" s="414"/>
      <c r="Q24" s="416">
        <f t="shared" si="4"/>
        <v>0</v>
      </c>
      <c r="R24" s="408" t="s">
        <v>570</v>
      </c>
      <c r="S24" s="416">
        <f t="shared" si="5"/>
        <v>0</v>
      </c>
      <c r="U24" s="415">
        <f t="shared" si="6"/>
        <v>0</v>
      </c>
      <c r="W24" s="417"/>
    </row>
    <row r="25" spans="2:23" x14ac:dyDescent="0.2">
      <c r="B25" s="408">
        <v>20</v>
      </c>
      <c r="C25" s="413" t="s">
        <v>658</v>
      </c>
      <c r="D25" s="408" t="s">
        <v>638</v>
      </c>
      <c r="E25" s="414"/>
      <c r="F25" s="408" t="s">
        <v>570</v>
      </c>
      <c r="G25" s="414"/>
      <c r="H25" s="409" t="s">
        <v>639</v>
      </c>
      <c r="I25" s="414">
        <v>0</v>
      </c>
      <c r="J25" s="409" t="s">
        <v>553</v>
      </c>
      <c r="K25" s="415">
        <f t="shared" si="7"/>
        <v>0</v>
      </c>
      <c r="M25" s="414"/>
      <c r="N25" s="408" t="s">
        <v>570</v>
      </c>
      <c r="O25" s="414"/>
      <c r="Q25" s="416">
        <f t="shared" si="4"/>
        <v>0</v>
      </c>
      <c r="R25" s="408" t="s">
        <v>570</v>
      </c>
      <c r="S25" s="416">
        <f t="shared" si="5"/>
        <v>0</v>
      </c>
      <c r="U25" s="415">
        <f t="shared" si="6"/>
        <v>0</v>
      </c>
      <c r="W25" s="417"/>
    </row>
    <row r="26" spans="2:23" x14ac:dyDescent="0.2">
      <c r="B26" s="408">
        <v>21</v>
      </c>
      <c r="C26" s="413" t="s">
        <v>659</v>
      </c>
      <c r="D26" s="408" t="s">
        <v>638</v>
      </c>
      <c r="E26" s="419"/>
      <c r="F26" s="408" t="s">
        <v>570</v>
      </c>
      <c r="G26" s="419"/>
      <c r="H26" s="409" t="s">
        <v>639</v>
      </c>
      <c r="I26" s="419"/>
      <c r="J26" s="409" t="s">
        <v>553</v>
      </c>
      <c r="K26" s="413">
        <v>1</v>
      </c>
      <c r="M26" s="415"/>
      <c r="N26" s="408" t="s">
        <v>570</v>
      </c>
      <c r="O26" s="415"/>
      <c r="Q26" s="415"/>
      <c r="R26" s="408" t="s">
        <v>570</v>
      </c>
      <c r="S26" s="415"/>
      <c r="U26" s="413">
        <v>1</v>
      </c>
      <c r="W26" s="417"/>
    </row>
    <row r="27" spans="2:23" x14ac:dyDescent="0.2">
      <c r="B27" s="408">
        <v>22</v>
      </c>
      <c r="C27" s="413" t="s">
        <v>660</v>
      </c>
      <c r="D27" s="408" t="s">
        <v>638</v>
      </c>
      <c r="E27" s="419"/>
      <c r="F27" s="408" t="s">
        <v>570</v>
      </c>
      <c r="G27" s="419"/>
      <c r="H27" s="409" t="s">
        <v>639</v>
      </c>
      <c r="I27" s="419"/>
      <c r="J27" s="409" t="s">
        <v>553</v>
      </c>
      <c r="K27" s="413">
        <v>2</v>
      </c>
      <c r="M27" s="415"/>
      <c r="N27" s="408" t="s">
        <v>570</v>
      </c>
      <c r="O27" s="415"/>
      <c r="Q27" s="415"/>
      <c r="R27" s="408" t="s">
        <v>570</v>
      </c>
      <c r="S27" s="415"/>
      <c r="U27" s="413">
        <v>2</v>
      </c>
      <c r="W27" s="417"/>
    </row>
    <row r="28" spans="2:23" x14ac:dyDescent="0.2">
      <c r="B28" s="408">
        <v>23</v>
      </c>
      <c r="C28" s="413" t="s">
        <v>661</v>
      </c>
      <c r="D28" s="408" t="s">
        <v>638</v>
      </c>
      <c r="E28" s="419"/>
      <c r="F28" s="408" t="s">
        <v>570</v>
      </c>
      <c r="G28" s="419"/>
      <c r="H28" s="409" t="s">
        <v>639</v>
      </c>
      <c r="I28" s="419"/>
      <c r="J28" s="409" t="s">
        <v>553</v>
      </c>
      <c r="K28" s="413">
        <v>3</v>
      </c>
      <c r="M28" s="415"/>
      <c r="N28" s="408" t="s">
        <v>570</v>
      </c>
      <c r="O28" s="415"/>
      <c r="Q28" s="415"/>
      <c r="R28" s="408" t="s">
        <v>570</v>
      </c>
      <c r="S28" s="415"/>
      <c r="U28" s="413">
        <v>3</v>
      </c>
      <c r="W28" s="417"/>
    </row>
    <row r="29" spans="2:23" x14ac:dyDescent="0.2">
      <c r="B29" s="408">
        <v>24</v>
      </c>
      <c r="C29" s="413" t="s">
        <v>605</v>
      </c>
      <c r="D29" s="408" t="s">
        <v>638</v>
      </c>
      <c r="E29" s="419"/>
      <c r="F29" s="408" t="s">
        <v>570</v>
      </c>
      <c r="G29" s="419"/>
      <c r="H29" s="409" t="s">
        <v>639</v>
      </c>
      <c r="I29" s="419"/>
      <c r="J29" s="409" t="s">
        <v>553</v>
      </c>
      <c r="K29" s="413">
        <v>4</v>
      </c>
      <c r="M29" s="415"/>
      <c r="N29" s="408" t="s">
        <v>570</v>
      </c>
      <c r="O29" s="415"/>
      <c r="Q29" s="415"/>
      <c r="R29" s="408" t="s">
        <v>570</v>
      </c>
      <c r="S29" s="415"/>
      <c r="U29" s="413">
        <v>4</v>
      </c>
      <c r="W29" s="417"/>
    </row>
    <row r="30" spans="2:23" x14ac:dyDescent="0.2">
      <c r="B30" s="408">
        <v>25</v>
      </c>
      <c r="C30" s="413" t="s">
        <v>616</v>
      </c>
      <c r="D30" s="408" t="s">
        <v>638</v>
      </c>
      <c r="E30" s="419"/>
      <c r="F30" s="408" t="s">
        <v>570</v>
      </c>
      <c r="G30" s="419"/>
      <c r="H30" s="409" t="s">
        <v>639</v>
      </c>
      <c r="I30" s="419"/>
      <c r="J30" s="409" t="s">
        <v>553</v>
      </c>
      <c r="K30" s="413">
        <v>4</v>
      </c>
      <c r="M30" s="415"/>
      <c r="N30" s="408" t="s">
        <v>570</v>
      </c>
      <c r="O30" s="415"/>
      <c r="Q30" s="415"/>
      <c r="R30" s="408" t="s">
        <v>570</v>
      </c>
      <c r="S30" s="415"/>
      <c r="U30" s="413">
        <v>3</v>
      </c>
      <c r="W30" s="417"/>
    </row>
    <row r="31" spans="2:23" x14ac:dyDescent="0.2">
      <c r="B31" s="408">
        <v>26</v>
      </c>
      <c r="C31" s="413" t="s">
        <v>662</v>
      </c>
      <c r="D31" s="408" t="s">
        <v>638</v>
      </c>
      <c r="E31" s="419"/>
      <c r="F31" s="408" t="s">
        <v>570</v>
      </c>
      <c r="G31" s="419"/>
      <c r="H31" s="409" t="s">
        <v>639</v>
      </c>
      <c r="I31" s="419"/>
      <c r="J31" s="409" t="s">
        <v>553</v>
      </c>
      <c r="K31" s="413">
        <v>5</v>
      </c>
      <c r="M31" s="415"/>
      <c r="N31" s="408" t="s">
        <v>570</v>
      </c>
      <c r="O31" s="415"/>
      <c r="Q31" s="415"/>
      <c r="R31" s="408" t="s">
        <v>570</v>
      </c>
      <c r="S31" s="415"/>
      <c r="U31" s="413">
        <v>5</v>
      </c>
      <c r="W31" s="417"/>
    </row>
    <row r="32" spans="2:23" x14ac:dyDescent="0.2">
      <c r="B32" s="408">
        <v>27</v>
      </c>
      <c r="C32" s="413" t="s">
        <v>663</v>
      </c>
      <c r="D32" s="408" t="s">
        <v>638</v>
      </c>
      <c r="E32" s="419"/>
      <c r="F32" s="408" t="s">
        <v>570</v>
      </c>
      <c r="G32" s="419"/>
      <c r="H32" s="409" t="s">
        <v>639</v>
      </c>
      <c r="I32" s="419"/>
      <c r="J32" s="409" t="s">
        <v>553</v>
      </c>
      <c r="K32" s="413">
        <v>0</v>
      </c>
      <c r="M32" s="415"/>
      <c r="N32" s="408" t="s">
        <v>570</v>
      </c>
      <c r="O32" s="415"/>
      <c r="Q32" s="415"/>
      <c r="R32" s="408" t="s">
        <v>570</v>
      </c>
      <c r="S32" s="415"/>
      <c r="U32" s="413">
        <v>0</v>
      </c>
      <c r="W32" s="417" t="s">
        <v>664</v>
      </c>
    </row>
    <row r="33" spans="2:23" x14ac:dyDescent="0.2">
      <c r="B33" s="408">
        <v>28</v>
      </c>
      <c r="C33" s="413" t="s">
        <v>665</v>
      </c>
      <c r="D33" s="408" t="s">
        <v>638</v>
      </c>
      <c r="E33" s="419"/>
      <c r="F33" s="408" t="s">
        <v>570</v>
      </c>
      <c r="G33" s="419"/>
      <c r="H33" s="409" t="s">
        <v>639</v>
      </c>
      <c r="I33" s="419"/>
      <c r="J33" s="409" t="s">
        <v>553</v>
      </c>
      <c r="K33" s="413"/>
      <c r="M33" s="415"/>
      <c r="N33" s="408" t="s">
        <v>570</v>
      </c>
      <c r="O33" s="415"/>
      <c r="Q33" s="415"/>
      <c r="R33" s="408" t="s">
        <v>570</v>
      </c>
      <c r="S33" s="415"/>
      <c r="U33" s="413"/>
      <c r="W33" s="417"/>
    </row>
    <row r="34" spans="2:23" x14ac:dyDescent="0.2">
      <c r="B34" s="408">
        <v>29</v>
      </c>
      <c r="C34" s="413" t="s">
        <v>665</v>
      </c>
      <c r="D34" s="408" t="s">
        <v>638</v>
      </c>
      <c r="E34" s="419"/>
      <c r="F34" s="408" t="s">
        <v>570</v>
      </c>
      <c r="G34" s="419"/>
      <c r="H34" s="409" t="s">
        <v>639</v>
      </c>
      <c r="I34" s="419"/>
      <c r="J34" s="409" t="s">
        <v>553</v>
      </c>
      <c r="K34" s="413"/>
      <c r="M34" s="415"/>
      <c r="N34" s="408" t="s">
        <v>570</v>
      </c>
      <c r="O34" s="415"/>
      <c r="Q34" s="415"/>
      <c r="R34" s="408" t="s">
        <v>570</v>
      </c>
      <c r="S34" s="415"/>
      <c r="U34" s="413"/>
      <c r="W34" s="417"/>
    </row>
    <row r="35" spans="2:23" x14ac:dyDescent="0.2">
      <c r="B35" s="408">
        <v>30</v>
      </c>
      <c r="C35" s="413" t="s">
        <v>665</v>
      </c>
      <c r="D35" s="408" t="s">
        <v>638</v>
      </c>
      <c r="E35" s="419"/>
      <c r="F35" s="408" t="s">
        <v>570</v>
      </c>
      <c r="G35" s="419"/>
      <c r="H35" s="409" t="s">
        <v>639</v>
      </c>
      <c r="I35" s="419"/>
      <c r="J35" s="409" t="s">
        <v>553</v>
      </c>
      <c r="K35" s="413"/>
      <c r="M35" s="415"/>
      <c r="N35" s="408" t="s">
        <v>570</v>
      </c>
      <c r="O35" s="415"/>
      <c r="Q35" s="415"/>
      <c r="R35" s="408" t="s">
        <v>570</v>
      </c>
      <c r="S35" s="415"/>
      <c r="U35" s="413"/>
      <c r="W35" s="417"/>
    </row>
    <row r="36" spans="2:23" x14ac:dyDescent="0.2">
      <c r="C36" s="420"/>
    </row>
    <row r="37" spans="2:23" x14ac:dyDescent="0.2">
      <c r="C37" s="409" t="s">
        <v>666</v>
      </c>
    </row>
    <row r="38" spans="2:23" x14ac:dyDescent="0.2">
      <c r="C38" s="409" t="s">
        <v>667</v>
      </c>
    </row>
    <row r="39" spans="2:23" x14ac:dyDescent="0.2">
      <c r="C39" s="409" t="s">
        <v>668</v>
      </c>
    </row>
    <row r="40" spans="2:23" x14ac:dyDescent="0.2">
      <c r="C40" s="409" t="s">
        <v>669</v>
      </c>
    </row>
    <row r="41" spans="2:23" x14ac:dyDescent="0.2">
      <c r="C41" s="410" t="s">
        <v>670</v>
      </c>
    </row>
    <row r="42" spans="2:23" x14ac:dyDescent="0.2">
      <c r="C42" s="410" t="s">
        <v>671</v>
      </c>
    </row>
  </sheetData>
  <sheetProtection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61" fitToHeight="0" orientation="landscape" r:id="rId1"/>
  <rowBreaks count="1" manualBreakCount="1">
    <brk id="4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138C-80A4-4BE3-BFF5-DB66A7D61ED9}">
  <sheetPr>
    <pageSetUpPr fitToPage="1"/>
  </sheetPr>
  <dimension ref="B1:BS73"/>
  <sheetViews>
    <sheetView view="pageBreakPreview" zoomScaleNormal="100" zoomScaleSheetLayoutView="100" workbookViewId="0">
      <selection activeCell="B1" sqref="B1"/>
    </sheetView>
  </sheetViews>
  <sheetFormatPr defaultColWidth="9" defaultRowHeight="13" x14ac:dyDescent="0.2"/>
  <cols>
    <col min="1" max="1" width="1.90625" style="428" customWidth="1"/>
    <col min="2" max="3" width="9" style="428"/>
    <col min="4" max="4" width="45.6328125" style="428" customWidth="1"/>
    <col min="5" max="16384" width="9" style="428"/>
  </cols>
  <sheetData>
    <row r="1" spans="2:11" ht="16.5" x14ac:dyDescent="0.2">
      <c r="B1" s="471" t="s">
        <v>673</v>
      </c>
      <c r="D1" s="429"/>
      <c r="E1" s="429"/>
      <c r="F1" s="429"/>
    </row>
    <row r="2" spans="2:11" s="334" customFormat="1" ht="20.25" customHeight="1" x14ac:dyDescent="0.2">
      <c r="B2" s="430" t="s">
        <v>674</v>
      </c>
      <c r="C2" s="430"/>
      <c r="D2" s="429"/>
      <c r="E2" s="429"/>
      <c r="F2" s="429"/>
    </row>
    <row r="3" spans="2:11" s="334" customFormat="1" ht="20.25" customHeight="1" x14ac:dyDescent="0.2">
      <c r="B3" s="430"/>
      <c r="C3" s="430"/>
      <c r="D3" s="429"/>
      <c r="E3" s="429"/>
      <c r="F3" s="429"/>
    </row>
    <row r="4" spans="2:11" s="334" customFormat="1" ht="20.25" customHeight="1" x14ac:dyDescent="0.2">
      <c r="B4" s="431"/>
      <c r="C4" s="429" t="s">
        <v>675</v>
      </c>
      <c r="D4" s="429"/>
      <c r="F4" s="1139" t="s">
        <v>676</v>
      </c>
      <c r="G4" s="1139"/>
      <c r="H4" s="1139"/>
      <c r="I4" s="1139"/>
      <c r="J4" s="1139"/>
      <c r="K4" s="1139"/>
    </row>
    <row r="5" spans="2:11" s="334" customFormat="1" ht="20.25" customHeight="1" x14ac:dyDescent="0.2">
      <c r="B5" s="432"/>
      <c r="C5" s="429" t="s">
        <v>677</v>
      </c>
      <c r="D5" s="429"/>
      <c r="F5" s="1139"/>
      <c r="G5" s="1139"/>
      <c r="H5" s="1139"/>
      <c r="I5" s="1139"/>
      <c r="J5" s="1139"/>
      <c r="K5" s="1139"/>
    </row>
    <row r="6" spans="2:11" s="334" customFormat="1" ht="20.25" customHeight="1" x14ac:dyDescent="0.2">
      <c r="B6" s="433" t="s">
        <v>678</v>
      </c>
      <c r="C6" s="429"/>
      <c r="D6" s="429"/>
      <c r="E6" s="434"/>
      <c r="F6" s="429"/>
    </row>
    <row r="7" spans="2:11" s="334" customFormat="1" ht="20.25" customHeight="1" x14ac:dyDescent="0.2">
      <c r="B7" s="430"/>
      <c r="C7" s="430"/>
      <c r="D7" s="429"/>
      <c r="E7" s="434"/>
      <c r="F7" s="429"/>
    </row>
    <row r="8" spans="2:11" s="334" customFormat="1" ht="20.25" customHeight="1" x14ac:dyDescent="0.2">
      <c r="B8" s="429" t="s">
        <v>679</v>
      </c>
      <c r="C8" s="430"/>
      <c r="D8" s="429"/>
      <c r="E8" s="434"/>
      <c r="F8" s="429"/>
    </row>
    <row r="9" spans="2:11" s="334" customFormat="1" ht="20.25" customHeight="1" x14ac:dyDescent="0.2">
      <c r="B9" s="430"/>
      <c r="C9" s="430"/>
      <c r="D9" s="429"/>
      <c r="E9" s="429"/>
      <c r="F9" s="429"/>
    </row>
    <row r="10" spans="2:11" s="334" customFormat="1" ht="20.25" customHeight="1" x14ac:dyDescent="0.2">
      <c r="B10" s="429" t="s">
        <v>748</v>
      </c>
      <c r="C10" s="430"/>
      <c r="D10" s="429"/>
      <c r="E10" s="429"/>
      <c r="F10" s="429"/>
    </row>
    <row r="11" spans="2:11" s="334" customFormat="1" ht="20.25" customHeight="1" x14ac:dyDescent="0.2">
      <c r="B11" s="429"/>
      <c r="C11" s="430"/>
      <c r="D11" s="429"/>
      <c r="E11" s="429"/>
      <c r="F11" s="429"/>
    </row>
    <row r="12" spans="2:11" s="334" customFormat="1" ht="20.25" customHeight="1" x14ac:dyDescent="0.2">
      <c r="B12" s="429" t="s">
        <v>749</v>
      </c>
      <c r="C12" s="430"/>
      <c r="D12" s="429"/>
    </row>
    <row r="13" spans="2:11" s="334" customFormat="1" ht="20.25" customHeight="1" x14ac:dyDescent="0.2">
      <c r="B13" s="429"/>
      <c r="C13" s="430"/>
      <c r="D13" s="429"/>
    </row>
    <row r="14" spans="2:11" s="334" customFormat="1" ht="20.25" customHeight="1" x14ac:dyDescent="0.2">
      <c r="B14" s="429" t="s">
        <v>680</v>
      </c>
      <c r="C14" s="430"/>
      <c r="D14" s="429"/>
    </row>
    <row r="15" spans="2:11" s="334" customFormat="1" ht="20.25" customHeight="1" x14ac:dyDescent="0.2">
      <c r="B15" s="429"/>
      <c r="C15" s="430"/>
      <c r="D15" s="429"/>
    </row>
    <row r="16" spans="2:11" s="334" customFormat="1" ht="20.25" customHeight="1" x14ac:dyDescent="0.2">
      <c r="B16" s="429" t="s">
        <v>681</v>
      </c>
      <c r="C16" s="430"/>
      <c r="D16" s="429"/>
    </row>
    <row r="17" spans="2:25" s="334" customFormat="1" ht="20.25" customHeight="1" x14ac:dyDescent="0.2">
      <c r="B17" s="430"/>
      <c r="C17" s="430"/>
      <c r="D17" s="429"/>
    </row>
    <row r="18" spans="2:25" s="334" customFormat="1" ht="20.25" customHeight="1" x14ac:dyDescent="0.2">
      <c r="B18" s="429" t="s">
        <v>682</v>
      </c>
      <c r="C18" s="430"/>
      <c r="D18" s="429"/>
    </row>
    <row r="19" spans="2:25" s="334" customFormat="1" ht="20.25" customHeight="1" x14ac:dyDescent="0.2">
      <c r="B19" s="430"/>
      <c r="C19" s="430"/>
      <c r="D19" s="429"/>
    </row>
    <row r="20" spans="2:25" s="334" customFormat="1" ht="17.25" customHeight="1" x14ac:dyDescent="0.2">
      <c r="B20" s="429" t="s">
        <v>683</v>
      </c>
      <c r="C20" s="429"/>
      <c r="D20" s="429"/>
    </row>
    <row r="21" spans="2:25" s="334" customFormat="1" ht="17.25" customHeight="1" x14ac:dyDescent="0.2">
      <c r="B21" s="429" t="s">
        <v>684</v>
      </c>
      <c r="C21" s="429"/>
      <c r="D21" s="429"/>
    </row>
    <row r="22" spans="2:25" s="334" customFormat="1" ht="17.25" customHeight="1" x14ac:dyDescent="0.2">
      <c r="B22" s="429"/>
      <c r="C22" s="429"/>
      <c r="D22" s="429"/>
    </row>
    <row r="23" spans="2:25" s="334" customFormat="1" ht="17.25" customHeight="1" x14ac:dyDescent="0.2">
      <c r="B23" s="429"/>
      <c r="C23" s="435" t="s">
        <v>573</v>
      </c>
      <c r="D23" s="435" t="s">
        <v>685</v>
      </c>
    </row>
    <row r="24" spans="2:25" s="334" customFormat="1" ht="17.25" customHeight="1" x14ac:dyDescent="0.2">
      <c r="B24" s="429"/>
      <c r="C24" s="435">
        <v>1</v>
      </c>
      <c r="D24" s="436" t="s">
        <v>586</v>
      </c>
    </row>
    <row r="25" spans="2:25" s="334" customFormat="1" ht="17.25" customHeight="1" x14ac:dyDescent="0.2">
      <c r="B25" s="429"/>
      <c r="C25" s="435">
        <v>2</v>
      </c>
      <c r="D25" s="436" t="s">
        <v>595</v>
      </c>
    </row>
    <row r="26" spans="2:25" s="334" customFormat="1" ht="17.25" customHeight="1" x14ac:dyDescent="0.2">
      <c r="B26" s="429"/>
      <c r="C26" s="435">
        <v>3</v>
      </c>
      <c r="D26" s="436" t="s">
        <v>602</v>
      </c>
    </row>
    <row r="27" spans="2:25" s="334" customFormat="1" ht="17.25" customHeight="1" x14ac:dyDescent="0.2">
      <c r="B27" s="429"/>
      <c r="C27" s="435">
        <v>4</v>
      </c>
      <c r="D27" s="436" t="s">
        <v>601</v>
      </c>
    </row>
    <row r="28" spans="2:25" s="334" customFormat="1" ht="17.25" customHeight="1" x14ac:dyDescent="0.2">
      <c r="B28" s="429"/>
      <c r="C28" s="435">
        <v>5</v>
      </c>
      <c r="D28" s="436" t="s">
        <v>610</v>
      </c>
    </row>
    <row r="29" spans="2:25" s="334" customFormat="1" ht="17.25" customHeight="1" x14ac:dyDescent="0.2">
      <c r="B29" s="429"/>
      <c r="C29" s="434"/>
      <c r="D29" s="429"/>
    </row>
    <row r="30" spans="2:25" s="334" customFormat="1" ht="17.25" customHeight="1" x14ac:dyDescent="0.2">
      <c r="B30" s="429" t="s">
        <v>686</v>
      </c>
      <c r="C30" s="429"/>
      <c r="D30" s="429"/>
    </row>
    <row r="31" spans="2:25" s="334" customFormat="1" ht="17.25" customHeight="1" x14ac:dyDescent="0.2">
      <c r="B31" s="429" t="s">
        <v>687</v>
      </c>
      <c r="C31" s="429"/>
      <c r="D31" s="429"/>
    </row>
    <row r="32" spans="2:25" s="334" customFormat="1" ht="17.25" customHeight="1" x14ac:dyDescent="0.2">
      <c r="B32" s="429"/>
      <c r="C32" s="429"/>
      <c r="D32" s="429"/>
      <c r="G32" s="437"/>
      <c r="H32" s="437"/>
      <c r="J32" s="437"/>
      <c r="K32" s="437"/>
      <c r="L32" s="437"/>
      <c r="M32" s="437"/>
      <c r="N32" s="437"/>
      <c r="O32" s="437"/>
      <c r="R32" s="437"/>
      <c r="S32" s="437"/>
      <c r="T32" s="437"/>
      <c r="W32" s="437"/>
      <c r="X32" s="437"/>
      <c r="Y32" s="437"/>
    </row>
    <row r="33" spans="2:51" s="334" customFormat="1" ht="17.25" customHeight="1" x14ac:dyDescent="0.2">
      <c r="B33" s="429"/>
      <c r="C33" s="435" t="s">
        <v>632</v>
      </c>
      <c r="D33" s="435" t="s">
        <v>688</v>
      </c>
      <c r="G33" s="437"/>
      <c r="H33" s="437"/>
      <c r="J33" s="437"/>
      <c r="K33" s="437"/>
      <c r="L33" s="437"/>
      <c r="M33" s="437"/>
      <c r="N33" s="437"/>
      <c r="O33" s="437"/>
      <c r="R33" s="437"/>
      <c r="S33" s="437"/>
      <c r="T33" s="437"/>
      <c r="W33" s="437"/>
      <c r="X33" s="437"/>
      <c r="Y33" s="437"/>
    </row>
    <row r="34" spans="2:51" s="334" customFormat="1" ht="17.25" customHeight="1" x14ac:dyDescent="0.2">
      <c r="B34" s="429"/>
      <c r="C34" s="435" t="s">
        <v>689</v>
      </c>
      <c r="D34" s="436" t="s">
        <v>690</v>
      </c>
      <c r="G34" s="437"/>
      <c r="H34" s="437"/>
      <c r="J34" s="437"/>
      <c r="K34" s="437"/>
      <c r="L34" s="437"/>
      <c r="M34" s="437"/>
      <c r="N34" s="437"/>
      <c r="O34" s="437"/>
      <c r="R34" s="437"/>
      <c r="S34" s="437"/>
      <c r="T34" s="437"/>
      <c r="W34" s="437"/>
      <c r="X34" s="437"/>
      <c r="Y34" s="437"/>
    </row>
    <row r="35" spans="2:51" s="334" customFormat="1" ht="17.25" customHeight="1" x14ac:dyDescent="0.2">
      <c r="B35" s="429"/>
      <c r="C35" s="435" t="s">
        <v>691</v>
      </c>
      <c r="D35" s="436" t="s">
        <v>692</v>
      </c>
      <c r="G35" s="437"/>
      <c r="H35" s="437"/>
      <c r="J35" s="437"/>
      <c r="K35" s="437"/>
      <c r="L35" s="437"/>
      <c r="M35" s="437"/>
      <c r="N35" s="437"/>
      <c r="O35" s="437"/>
      <c r="R35" s="437"/>
      <c r="S35" s="437"/>
      <c r="T35" s="437"/>
      <c r="W35" s="437"/>
      <c r="X35" s="437"/>
      <c r="Y35" s="437"/>
    </row>
    <row r="36" spans="2:51" s="334" customFormat="1" ht="17.25" customHeight="1" x14ac:dyDescent="0.2">
      <c r="B36" s="429"/>
      <c r="C36" s="435" t="s">
        <v>693</v>
      </c>
      <c r="D36" s="436" t="s">
        <v>694</v>
      </c>
      <c r="G36" s="437"/>
      <c r="H36" s="437"/>
      <c r="J36" s="437"/>
      <c r="K36" s="437"/>
      <c r="L36" s="437"/>
      <c r="M36" s="437"/>
      <c r="N36" s="437"/>
      <c r="O36" s="437"/>
      <c r="R36" s="437"/>
      <c r="S36" s="437"/>
      <c r="T36" s="437"/>
      <c r="W36" s="437"/>
      <c r="X36" s="437"/>
      <c r="Y36" s="437"/>
    </row>
    <row r="37" spans="2:51" s="334" customFormat="1" ht="17.25" customHeight="1" x14ac:dyDescent="0.2">
      <c r="B37" s="429"/>
      <c r="C37" s="435" t="s">
        <v>695</v>
      </c>
      <c r="D37" s="436" t="s">
        <v>696</v>
      </c>
      <c r="G37" s="437"/>
      <c r="H37" s="437"/>
      <c r="J37" s="437"/>
      <c r="K37" s="437"/>
      <c r="L37" s="437"/>
      <c r="M37" s="437"/>
      <c r="N37" s="437"/>
      <c r="O37" s="437"/>
      <c r="R37" s="437"/>
      <c r="S37" s="437"/>
      <c r="T37" s="437"/>
      <c r="W37" s="437"/>
      <c r="X37" s="437"/>
      <c r="Y37" s="437"/>
    </row>
    <row r="38" spans="2:51" s="334" customFormat="1" ht="17.25" customHeight="1" x14ac:dyDescent="0.2">
      <c r="B38" s="429"/>
      <c r="C38" s="429"/>
      <c r="D38" s="429"/>
      <c r="G38" s="437"/>
      <c r="H38" s="437"/>
      <c r="J38" s="437"/>
      <c r="K38" s="437"/>
      <c r="L38" s="437"/>
      <c r="M38" s="437"/>
      <c r="N38" s="437"/>
      <c r="O38" s="437"/>
      <c r="R38" s="437"/>
      <c r="S38" s="437"/>
      <c r="T38" s="437"/>
      <c r="W38" s="437"/>
      <c r="X38" s="437"/>
      <c r="Y38" s="437"/>
    </row>
    <row r="39" spans="2:51" s="334" customFormat="1" ht="17.25" customHeight="1" x14ac:dyDescent="0.2">
      <c r="B39" s="429"/>
      <c r="C39" s="438" t="s">
        <v>697</v>
      </c>
      <c r="D39" s="429"/>
      <c r="G39" s="437"/>
      <c r="H39" s="437"/>
      <c r="J39" s="437"/>
      <c r="K39" s="437"/>
      <c r="L39" s="437"/>
      <c r="M39" s="437"/>
      <c r="N39" s="437"/>
      <c r="O39" s="437"/>
      <c r="R39" s="437"/>
      <c r="S39" s="437"/>
      <c r="T39" s="437"/>
      <c r="W39" s="437"/>
      <c r="X39" s="437"/>
      <c r="Y39" s="437"/>
    </row>
    <row r="40" spans="2:51" s="334" customFormat="1" ht="17.25" customHeight="1" x14ac:dyDescent="0.2">
      <c r="C40" s="429" t="s">
        <v>698</v>
      </c>
      <c r="F40" s="438"/>
      <c r="G40" s="437"/>
      <c r="H40" s="437"/>
      <c r="J40" s="437"/>
      <c r="K40" s="437"/>
      <c r="L40" s="437"/>
      <c r="M40" s="437"/>
      <c r="N40" s="437"/>
      <c r="O40" s="437"/>
      <c r="R40" s="437"/>
      <c r="S40" s="437"/>
      <c r="T40" s="437"/>
      <c r="W40" s="437"/>
      <c r="X40" s="437"/>
      <c r="Y40" s="437"/>
    </row>
    <row r="41" spans="2:51" s="334" customFormat="1" ht="17.25" customHeight="1" x14ac:dyDescent="0.2">
      <c r="C41" s="429" t="s">
        <v>699</v>
      </c>
      <c r="F41" s="429"/>
      <c r="G41" s="437"/>
      <c r="H41" s="437"/>
      <c r="J41" s="437"/>
      <c r="K41" s="437"/>
      <c r="L41" s="437"/>
      <c r="M41" s="437"/>
      <c r="N41" s="437"/>
      <c r="O41" s="437"/>
      <c r="R41" s="437"/>
      <c r="S41" s="437"/>
      <c r="T41" s="437"/>
      <c r="W41" s="437"/>
      <c r="X41" s="437"/>
      <c r="Y41" s="437"/>
    </row>
    <row r="42" spans="2:51" s="334" customFormat="1" ht="17.25" customHeight="1" x14ac:dyDescent="0.2">
      <c r="B42" s="429"/>
      <c r="C42" s="429"/>
      <c r="D42" s="429"/>
      <c r="E42" s="438"/>
      <c r="F42" s="437"/>
      <c r="G42" s="437"/>
      <c r="H42" s="437"/>
      <c r="J42" s="437"/>
      <c r="K42" s="437"/>
      <c r="L42" s="437"/>
      <c r="M42" s="437"/>
      <c r="N42" s="437"/>
      <c r="O42" s="437"/>
      <c r="R42" s="437"/>
      <c r="S42" s="437"/>
      <c r="T42" s="437"/>
      <c r="W42" s="437"/>
      <c r="X42" s="437"/>
      <c r="Y42" s="437"/>
    </row>
    <row r="43" spans="2:51" s="334" customFormat="1" ht="17.25" customHeight="1" x14ac:dyDescent="0.2">
      <c r="B43" s="429" t="s">
        <v>700</v>
      </c>
      <c r="C43" s="429"/>
      <c r="D43" s="429"/>
    </row>
    <row r="44" spans="2:51" s="334" customFormat="1" ht="17.25" customHeight="1" x14ac:dyDescent="0.2">
      <c r="B44" s="429" t="s">
        <v>701</v>
      </c>
      <c r="C44" s="429"/>
      <c r="D44" s="429"/>
    </row>
    <row r="45" spans="2:51" s="334" customFormat="1" ht="17.25" customHeight="1" x14ac:dyDescent="0.2">
      <c r="B45" s="439" t="s">
        <v>989</v>
      </c>
      <c r="E45" s="437"/>
      <c r="F45" s="437"/>
      <c r="G45" s="437"/>
      <c r="H45" s="437"/>
      <c r="I45" s="437"/>
      <c r="J45" s="437"/>
      <c r="K45" s="437"/>
      <c r="L45" s="437"/>
      <c r="M45" s="437"/>
      <c r="N45" s="437"/>
      <c r="O45" s="437"/>
      <c r="P45" s="437"/>
      <c r="Q45" s="437"/>
      <c r="R45" s="437"/>
      <c r="S45" s="437"/>
      <c r="T45" s="437"/>
      <c r="U45" s="437"/>
      <c r="Y45" s="437"/>
      <c r="Z45" s="437"/>
      <c r="AA45" s="437"/>
      <c r="AB45" s="437"/>
      <c r="AD45" s="437"/>
      <c r="AE45" s="437"/>
      <c r="AF45" s="437"/>
      <c r="AG45" s="437"/>
      <c r="AH45" s="437"/>
      <c r="AI45" s="440"/>
      <c r="AJ45" s="437"/>
      <c r="AK45" s="437"/>
      <c r="AL45" s="437"/>
      <c r="AM45" s="437"/>
      <c r="AN45" s="437"/>
      <c r="AO45" s="437"/>
      <c r="AP45" s="437"/>
      <c r="AQ45" s="437"/>
      <c r="AR45" s="437"/>
      <c r="AS45" s="437"/>
      <c r="AT45" s="437"/>
      <c r="AU45" s="437"/>
      <c r="AV45" s="437"/>
      <c r="AW45" s="437"/>
      <c r="AX45" s="437"/>
      <c r="AY45" s="440"/>
    </row>
    <row r="46" spans="2:51" s="334" customFormat="1" ht="17.25" customHeight="1" x14ac:dyDescent="0.2"/>
    <row r="47" spans="2:51" s="334" customFormat="1" ht="17.25" customHeight="1" x14ac:dyDescent="0.2">
      <c r="B47" s="429" t="s">
        <v>702</v>
      </c>
      <c r="C47" s="429"/>
    </row>
    <row r="48" spans="2:51" s="334" customFormat="1" ht="17.25" customHeight="1" x14ac:dyDescent="0.2">
      <c r="B48" s="429"/>
      <c r="C48" s="429"/>
    </row>
    <row r="49" spans="2:54" s="334" customFormat="1" ht="17.25" customHeight="1" x14ac:dyDescent="0.2">
      <c r="B49" s="429" t="s">
        <v>750</v>
      </c>
      <c r="C49" s="429"/>
    </row>
    <row r="50" spans="2:54" s="334" customFormat="1" ht="17.25" customHeight="1" x14ac:dyDescent="0.2">
      <c r="B50" s="429"/>
      <c r="C50" s="429"/>
    </row>
    <row r="51" spans="2:54" s="334" customFormat="1" ht="17.25" customHeight="1" x14ac:dyDescent="0.2">
      <c r="B51" s="429" t="s">
        <v>703</v>
      </c>
      <c r="C51" s="429"/>
    </row>
    <row r="52" spans="2:54" s="334" customFormat="1" ht="17.25" customHeight="1" x14ac:dyDescent="0.2">
      <c r="B52" s="429" t="s">
        <v>704</v>
      </c>
      <c r="C52" s="429"/>
    </row>
    <row r="53" spans="2:54" s="334" customFormat="1" ht="17.25" customHeight="1" x14ac:dyDescent="0.2">
      <c r="B53" s="429"/>
      <c r="C53" s="429"/>
    </row>
    <row r="54" spans="2:54" s="334" customFormat="1" ht="17.25" customHeight="1" x14ac:dyDescent="0.2">
      <c r="B54" s="429" t="s">
        <v>705</v>
      </c>
      <c r="C54" s="429"/>
      <c r="D54" s="429"/>
    </row>
    <row r="55" spans="2:54" s="334" customFormat="1" ht="17.25" customHeight="1" x14ac:dyDescent="0.2">
      <c r="B55" s="429"/>
      <c r="C55" s="429"/>
      <c r="D55" s="429"/>
    </row>
    <row r="56" spans="2:54" s="334" customFormat="1" ht="17.25" customHeight="1" x14ac:dyDescent="0.2">
      <c r="B56" s="334" t="s">
        <v>751</v>
      </c>
      <c r="D56" s="429"/>
    </row>
    <row r="57" spans="2:54" s="334" customFormat="1" ht="17.25" customHeight="1" x14ac:dyDescent="0.2">
      <c r="B57" s="334" t="s">
        <v>706</v>
      </c>
      <c r="D57" s="429"/>
    </row>
    <row r="58" spans="2:54" s="334" customFormat="1" ht="17.25" customHeight="1" x14ac:dyDescent="0.2">
      <c r="B58" s="334" t="s">
        <v>707</v>
      </c>
      <c r="D58" s="429"/>
    </row>
    <row r="59" spans="2:54" s="334" customFormat="1" ht="17.25" customHeight="1" x14ac:dyDescent="0.2"/>
    <row r="60" spans="2:54" s="334" customFormat="1" ht="17.25" customHeight="1" x14ac:dyDescent="0.2">
      <c r="B60" s="334" t="s">
        <v>708</v>
      </c>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row>
    <row r="61" spans="2:54" s="334" customFormat="1" ht="17.25" customHeight="1" x14ac:dyDescent="0.2">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row>
    <row r="62" spans="2:54" s="334" customFormat="1" ht="17.25" customHeight="1" x14ac:dyDescent="0.2">
      <c r="B62" s="334" t="s">
        <v>709</v>
      </c>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row>
    <row r="63" spans="2:54" s="334" customFormat="1" ht="17.25" customHeight="1" x14ac:dyDescent="0.2">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row>
    <row r="64" spans="2:54" s="334" customFormat="1" ht="17.25" customHeight="1" x14ac:dyDescent="0.2">
      <c r="B64" s="334" t="s">
        <v>710</v>
      </c>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row>
    <row r="65" spans="2:71" s="334" customFormat="1" ht="17.25" customHeight="1" x14ac:dyDescent="0.2">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row>
    <row r="66" spans="2:71" s="334" customFormat="1" ht="17.25" customHeight="1" x14ac:dyDescent="0.25">
      <c r="B66" s="334" t="s">
        <v>711</v>
      </c>
      <c r="BL66" s="442"/>
      <c r="BM66" s="443"/>
      <c r="BN66" s="442"/>
      <c r="BO66" s="442"/>
      <c r="BP66" s="442"/>
      <c r="BQ66" s="444"/>
      <c r="BR66" s="445"/>
      <c r="BS66" s="445"/>
    </row>
    <row r="67" spans="2:71" s="334" customFormat="1" ht="17.25" customHeight="1" x14ac:dyDescent="0.2">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1"/>
    </row>
    <row r="68" spans="2:71" s="334" customFormat="1" ht="17.25" customHeight="1" x14ac:dyDescent="0.2">
      <c r="B68" s="334" t="s">
        <v>712</v>
      </c>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M68" s="441"/>
      <c r="AN68" s="441"/>
      <c r="AO68" s="441"/>
      <c r="AP68" s="441"/>
      <c r="AQ68" s="441"/>
      <c r="AR68" s="441"/>
      <c r="AS68" s="441"/>
      <c r="AT68" s="441"/>
      <c r="AU68" s="441"/>
      <c r="AV68" s="441"/>
      <c r="AW68" s="441"/>
      <c r="AX68" s="441"/>
      <c r="AY68" s="441"/>
      <c r="AZ68" s="441"/>
      <c r="BA68" s="441"/>
      <c r="BB68" s="441"/>
    </row>
    <row r="69" spans="2:71" s="334" customFormat="1" ht="17.25" customHeight="1" x14ac:dyDescent="0.2">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c r="AR69" s="441"/>
      <c r="AS69" s="441"/>
      <c r="AT69" s="441"/>
      <c r="AU69" s="441"/>
      <c r="AV69" s="441"/>
      <c r="AW69" s="441"/>
      <c r="AX69" s="441"/>
      <c r="AY69" s="441"/>
      <c r="AZ69" s="441"/>
      <c r="BA69" s="441"/>
      <c r="BB69" s="441"/>
    </row>
    <row r="70" spans="2:71" ht="17.25" customHeight="1" x14ac:dyDescent="0.2">
      <c r="B70" s="428" t="s">
        <v>713</v>
      </c>
    </row>
    <row r="71" spans="2:71" ht="17.25" customHeight="1" x14ac:dyDescent="0.2">
      <c r="B71" s="334" t="s">
        <v>714</v>
      </c>
    </row>
    <row r="72" spans="2:71" ht="17.25" customHeight="1" x14ac:dyDescent="0.2">
      <c r="B72" s="446" t="s">
        <v>715</v>
      </c>
    </row>
    <row r="73" spans="2:71" ht="17.25" customHeight="1" x14ac:dyDescent="0.2"/>
  </sheetData>
  <mergeCells count="1">
    <mergeCell ref="F4:K5"/>
  </mergeCells>
  <phoneticPr fontId="5"/>
  <pageMargins left="0.70866141732283472" right="0.70866141732283472" top="0.74803149606299213" bottom="0.74803149606299213" header="0.31496062992125984" footer="0.31496062992125984"/>
  <pageSetup paperSize="9" scale="4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3F042-2C01-4B37-994C-2C4F1C3D7C27}">
  <sheetPr>
    <pageSetUpPr fitToPage="1"/>
  </sheetPr>
  <dimension ref="A1:L44"/>
  <sheetViews>
    <sheetView workbookViewId="0">
      <selection activeCell="D2" sqref="D2"/>
    </sheetView>
  </sheetViews>
  <sheetFormatPr defaultColWidth="9" defaultRowHeight="19" x14ac:dyDescent="0.2"/>
  <cols>
    <col min="1" max="1" width="1.81640625" style="448" customWidth="1"/>
    <col min="2" max="2" width="9" style="448"/>
    <col min="3" max="12" width="40.6328125" style="448" customWidth="1"/>
    <col min="13" max="16384" width="9" style="448"/>
  </cols>
  <sheetData>
    <row r="1" spans="1:12" x14ac:dyDescent="0.2">
      <c r="B1" s="448" t="s">
        <v>743</v>
      </c>
    </row>
    <row r="2" spans="1:12" x14ac:dyDescent="0.2">
      <c r="A2" s="447"/>
      <c r="B2" s="320" t="s">
        <v>716</v>
      </c>
      <c r="C2" s="320"/>
      <c r="D2" s="320"/>
    </row>
    <row r="3" spans="1:12" x14ac:dyDescent="0.2">
      <c r="A3" s="447"/>
      <c r="B3" s="320"/>
      <c r="C3" s="320"/>
      <c r="D3" s="320"/>
    </row>
    <row r="4" spans="1:12" x14ac:dyDescent="0.2">
      <c r="A4" s="447"/>
      <c r="B4" s="449" t="s">
        <v>573</v>
      </c>
      <c r="C4" s="449" t="s">
        <v>717</v>
      </c>
      <c r="D4" s="320"/>
    </row>
    <row r="5" spans="1:12" x14ac:dyDescent="0.2">
      <c r="A5" s="447"/>
      <c r="B5" s="450">
        <v>1</v>
      </c>
      <c r="C5" s="450" t="s">
        <v>549</v>
      </c>
      <c r="D5" s="320"/>
    </row>
    <row r="6" spans="1:12" x14ac:dyDescent="0.2">
      <c r="A6" s="447"/>
      <c r="B6" s="450">
        <v>2</v>
      </c>
      <c r="C6" s="450" t="s">
        <v>718</v>
      </c>
    </row>
    <row r="7" spans="1:12" x14ac:dyDescent="0.2">
      <c r="A7" s="447"/>
      <c r="B7" s="450">
        <v>3</v>
      </c>
      <c r="C7" s="450" t="s">
        <v>718</v>
      </c>
      <c r="D7" s="320"/>
    </row>
    <row r="8" spans="1:12" x14ac:dyDescent="0.2">
      <c r="A8" s="447"/>
      <c r="B8" s="450">
        <v>4</v>
      </c>
      <c r="C8" s="450" t="s">
        <v>718</v>
      </c>
      <c r="D8" s="320"/>
    </row>
    <row r="9" spans="1:12" x14ac:dyDescent="0.2">
      <c r="A9" s="447"/>
      <c r="B9" s="450">
        <v>5</v>
      </c>
      <c r="C9" s="450" t="s">
        <v>718</v>
      </c>
      <c r="D9" s="320"/>
    </row>
    <row r="10" spans="1:12" x14ac:dyDescent="0.2">
      <c r="A10" s="447"/>
      <c r="B10" s="320"/>
      <c r="C10" s="320"/>
      <c r="D10" s="320"/>
    </row>
    <row r="11" spans="1:12" x14ac:dyDescent="0.2">
      <c r="A11" s="447"/>
      <c r="B11" s="320" t="s">
        <v>719</v>
      </c>
      <c r="C11" s="320"/>
      <c r="D11" s="320"/>
    </row>
    <row r="12" spans="1:12" ht="19.5" thickBot="1" x14ac:dyDescent="0.25">
      <c r="A12" s="447"/>
      <c r="B12" s="320"/>
      <c r="C12" s="320"/>
      <c r="D12" s="320"/>
    </row>
    <row r="13" spans="1:12" ht="19.5" thickBot="1" x14ac:dyDescent="0.25">
      <c r="A13" s="447"/>
      <c r="B13" s="451" t="s">
        <v>685</v>
      </c>
      <c r="C13" s="452" t="s">
        <v>586</v>
      </c>
      <c r="D13" s="453" t="s">
        <v>595</v>
      </c>
      <c r="E13" s="453" t="s">
        <v>602</v>
      </c>
      <c r="F13" s="453" t="s">
        <v>601</v>
      </c>
      <c r="G13" s="454" t="s">
        <v>610</v>
      </c>
      <c r="H13" s="455" t="s">
        <v>718</v>
      </c>
      <c r="I13" s="455" t="s">
        <v>718</v>
      </c>
      <c r="J13" s="455" t="s">
        <v>718</v>
      </c>
      <c r="K13" s="455" t="s">
        <v>718</v>
      </c>
      <c r="L13" s="456" t="s">
        <v>718</v>
      </c>
    </row>
    <row r="14" spans="1:12" x14ac:dyDescent="0.2">
      <c r="A14" s="447"/>
      <c r="B14" s="1140" t="s">
        <v>720</v>
      </c>
      <c r="C14" s="457" t="s">
        <v>718</v>
      </c>
      <c r="D14" s="458" t="s">
        <v>596</v>
      </c>
      <c r="E14" s="458" t="s">
        <v>603</v>
      </c>
      <c r="F14" s="458" t="s">
        <v>613</v>
      </c>
      <c r="G14" s="459" t="s">
        <v>721</v>
      </c>
      <c r="H14" s="460" t="s">
        <v>718</v>
      </c>
      <c r="I14" s="460" t="s">
        <v>718</v>
      </c>
      <c r="J14" s="460" t="s">
        <v>718</v>
      </c>
      <c r="K14" s="460" t="s">
        <v>718</v>
      </c>
      <c r="L14" s="461" t="s">
        <v>718</v>
      </c>
    </row>
    <row r="15" spans="1:12" x14ac:dyDescent="0.2">
      <c r="B15" s="1141"/>
      <c r="C15" s="462" t="s">
        <v>718</v>
      </c>
      <c r="D15" s="463" t="s">
        <v>722</v>
      </c>
      <c r="E15" s="463" t="s">
        <v>608</v>
      </c>
      <c r="F15" s="770" t="s">
        <v>996</v>
      </c>
      <c r="G15" s="464" t="s">
        <v>723</v>
      </c>
      <c r="H15" s="463" t="s">
        <v>718</v>
      </c>
      <c r="I15" s="463" t="s">
        <v>718</v>
      </c>
      <c r="J15" s="463" t="s">
        <v>718</v>
      </c>
      <c r="K15" s="463" t="s">
        <v>718</v>
      </c>
      <c r="L15" s="465" t="s">
        <v>718</v>
      </c>
    </row>
    <row r="16" spans="1:12" x14ac:dyDescent="0.2">
      <c r="B16" s="1141"/>
      <c r="C16" s="462" t="s">
        <v>718</v>
      </c>
      <c r="D16" s="463" t="s">
        <v>724</v>
      </c>
      <c r="E16" s="466" t="s">
        <v>718</v>
      </c>
      <c r="F16" s="770" t="s">
        <v>997</v>
      </c>
      <c r="G16" s="464" t="s">
        <v>725</v>
      </c>
      <c r="H16" s="466" t="s">
        <v>718</v>
      </c>
      <c r="I16" s="466" t="s">
        <v>718</v>
      </c>
      <c r="J16" s="466" t="s">
        <v>718</v>
      </c>
      <c r="K16" s="466" t="s">
        <v>718</v>
      </c>
      <c r="L16" s="467" t="s">
        <v>718</v>
      </c>
    </row>
    <row r="17" spans="2:12" x14ac:dyDescent="0.2">
      <c r="B17" s="1141"/>
      <c r="C17" s="462" t="s">
        <v>718</v>
      </c>
      <c r="D17" s="466" t="s">
        <v>718</v>
      </c>
      <c r="E17" s="466" t="s">
        <v>718</v>
      </c>
      <c r="F17" s="770" t="s">
        <v>998</v>
      </c>
      <c r="G17" s="464" t="s">
        <v>603</v>
      </c>
      <c r="H17" s="466" t="s">
        <v>718</v>
      </c>
      <c r="I17" s="466" t="s">
        <v>718</v>
      </c>
      <c r="J17" s="466" t="s">
        <v>718</v>
      </c>
      <c r="K17" s="466" t="s">
        <v>718</v>
      </c>
      <c r="L17" s="467" t="s">
        <v>718</v>
      </c>
    </row>
    <row r="18" spans="2:12" x14ac:dyDescent="0.2">
      <c r="B18" s="1141"/>
      <c r="C18" s="462" t="s">
        <v>718</v>
      </c>
      <c r="D18" s="466" t="s">
        <v>718</v>
      </c>
      <c r="E18" s="466" t="s">
        <v>718</v>
      </c>
      <c r="F18" s="770" t="s">
        <v>999</v>
      </c>
      <c r="G18" s="464" t="s">
        <v>608</v>
      </c>
      <c r="H18" s="466" t="s">
        <v>718</v>
      </c>
      <c r="I18" s="466" t="s">
        <v>718</v>
      </c>
      <c r="J18" s="466" t="s">
        <v>718</v>
      </c>
      <c r="K18" s="466" t="s">
        <v>718</v>
      </c>
      <c r="L18" s="467" t="s">
        <v>718</v>
      </c>
    </row>
    <row r="19" spans="2:12" x14ac:dyDescent="0.2">
      <c r="B19" s="1141"/>
      <c r="C19" s="462" t="s">
        <v>718</v>
      </c>
      <c r="D19" s="466" t="s">
        <v>718</v>
      </c>
      <c r="E19" s="466" t="s">
        <v>718</v>
      </c>
      <c r="F19" s="770" t="s">
        <v>1000</v>
      </c>
      <c r="G19" s="464" t="s">
        <v>726</v>
      </c>
      <c r="H19" s="466" t="s">
        <v>718</v>
      </c>
      <c r="I19" s="466" t="s">
        <v>718</v>
      </c>
      <c r="J19" s="466" t="s">
        <v>718</v>
      </c>
      <c r="K19" s="466" t="s">
        <v>718</v>
      </c>
      <c r="L19" s="467" t="s">
        <v>718</v>
      </c>
    </row>
    <row r="20" spans="2:12" x14ac:dyDescent="0.2">
      <c r="B20" s="1141"/>
      <c r="C20" s="462" t="s">
        <v>718</v>
      </c>
      <c r="D20" s="466" t="s">
        <v>718</v>
      </c>
      <c r="E20" s="466" t="s">
        <v>718</v>
      </c>
      <c r="F20" s="770" t="s">
        <v>1001</v>
      </c>
      <c r="G20" s="464" t="s">
        <v>727</v>
      </c>
      <c r="H20" s="466" t="s">
        <v>718</v>
      </c>
      <c r="I20" s="466" t="s">
        <v>718</v>
      </c>
      <c r="J20" s="466" t="s">
        <v>718</v>
      </c>
      <c r="K20" s="466" t="s">
        <v>718</v>
      </c>
      <c r="L20" s="467" t="s">
        <v>718</v>
      </c>
    </row>
    <row r="21" spans="2:12" x14ac:dyDescent="0.2">
      <c r="B21" s="1141"/>
      <c r="C21" s="462" t="s">
        <v>718</v>
      </c>
      <c r="D21" s="466" t="s">
        <v>718</v>
      </c>
      <c r="E21" s="466" t="s">
        <v>718</v>
      </c>
      <c r="F21" s="770" t="s">
        <v>1002</v>
      </c>
      <c r="G21" s="464" t="s">
        <v>728</v>
      </c>
      <c r="H21" s="466" t="s">
        <v>718</v>
      </c>
      <c r="I21" s="466" t="s">
        <v>718</v>
      </c>
      <c r="J21" s="466" t="s">
        <v>718</v>
      </c>
      <c r="K21" s="466" t="s">
        <v>718</v>
      </c>
      <c r="L21" s="467" t="s">
        <v>718</v>
      </c>
    </row>
    <row r="22" spans="2:12" x14ac:dyDescent="0.2">
      <c r="B22" s="1141"/>
      <c r="C22" s="462" t="s">
        <v>718</v>
      </c>
      <c r="D22" s="466" t="s">
        <v>718</v>
      </c>
      <c r="E22" s="466" t="s">
        <v>718</v>
      </c>
      <c r="F22" s="466" t="s">
        <v>718</v>
      </c>
      <c r="G22" s="464" t="s">
        <v>729</v>
      </c>
      <c r="H22" s="466" t="s">
        <v>718</v>
      </c>
      <c r="I22" s="466" t="s">
        <v>718</v>
      </c>
      <c r="J22" s="466" t="s">
        <v>718</v>
      </c>
      <c r="K22" s="466" t="s">
        <v>718</v>
      </c>
      <c r="L22" s="467" t="s">
        <v>718</v>
      </c>
    </row>
    <row r="23" spans="2:12" x14ac:dyDescent="0.2">
      <c r="B23" s="1141"/>
      <c r="C23" s="462" t="s">
        <v>718</v>
      </c>
      <c r="D23" s="466" t="s">
        <v>718</v>
      </c>
      <c r="E23" s="466" t="s">
        <v>718</v>
      </c>
      <c r="F23" s="466" t="s">
        <v>718</v>
      </c>
      <c r="G23" s="466" t="s">
        <v>718</v>
      </c>
      <c r="H23" s="466" t="s">
        <v>718</v>
      </c>
      <c r="I23" s="466" t="s">
        <v>718</v>
      </c>
      <c r="J23" s="466" t="s">
        <v>718</v>
      </c>
      <c r="K23" s="466" t="s">
        <v>718</v>
      </c>
      <c r="L23" s="467" t="s">
        <v>718</v>
      </c>
    </row>
    <row r="24" spans="2:12" x14ac:dyDescent="0.2">
      <c r="B24" s="1141"/>
      <c r="C24" s="462" t="s">
        <v>718</v>
      </c>
      <c r="D24" s="466" t="s">
        <v>718</v>
      </c>
      <c r="E24" s="466" t="s">
        <v>718</v>
      </c>
      <c r="F24" s="466" t="s">
        <v>718</v>
      </c>
      <c r="G24" s="466" t="s">
        <v>718</v>
      </c>
      <c r="H24" s="466" t="s">
        <v>718</v>
      </c>
      <c r="I24" s="466" t="s">
        <v>718</v>
      </c>
      <c r="J24" s="466" t="s">
        <v>718</v>
      </c>
      <c r="K24" s="466" t="s">
        <v>718</v>
      </c>
      <c r="L24" s="467" t="s">
        <v>718</v>
      </c>
    </row>
    <row r="25" spans="2:12" x14ac:dyDescent="0.2">
      <c r="B25" s="1141"/>
      <c r="C25" s="462" t="s">
        <v>718</v>
      </c>
      <c r="D25" s="466" t="s">
        <v>718</v>
      </c>
      <c r="E25" s="466" t="s">
        <v>718</v>
      </c>
      <c r="F25" s="466" t="s">
        <v>718</v>
      </c>
      <c r="G25" s="466" t="s">
        <v>718</v>
      </c>
      <c r="H25" s="466" t="s">
        <v>718</v>
      </c>
      <c r="I25" s="466" t="s">
        <v>718</v>
      </c>
      <c r="J25" s="466" t="s">
        <v>718</v>
      </c>
      <c r="K25" s="466" t="s">
        <v>718</v>
      </c>
      <c r="L25" s="467" t="s">
        <v>718</v>
      </c>
    </row>
    <row r="26" spans="2:12" ht="19.5" thickBot="1" x14ac:dyDescent="0.25">
      <c r="B26" s="1142"/>
      <c r="C26" s="468" t="s">
        <v>718</v>
      </c>
      <c r="D26" s="469" t="s">
        <v>718</v>
      </c>
      <c r="E26" s="469" t="s">
        <v>718</v>
      </c>
      <c r="F26" s="469" t="s">
        <v>718</v>
      </c>
      <c r="G26" s="469" t="s">
        <v>718</v>
      </c>
      <c r="H26" s="469" t="s">
        <v>718</v>
      </c>
      <c r="I26" s="469" t="s">
        <v>718</v>
      </c>
      <c r="J26" s="469" t="s">
        <v>718</v>
      </c>
      <c r="K26" s="469" t="s">
        <v>718</v>
      </c>
      <c r="L26" s="470" t="s">
        <v>718</v>
      </c>
    </row>
    <row r="29" spans="2:12" x14ac:dyDescent="0.2">
      <c r="C29" s="448" t="s">
        <v>730</v>
      </c>
    </row>
    <row r="30" spans="2:12" x14ac:dyDescent="0.2">
      <c r="C30" s="448" t="s">
        <v>744</v>
      </c>
    </row>
    <row r="31" spans="2:12" x14ac:dyDescent="0.2">
      <c r="C31" s="448" t="s">
        <v>731</v>
      </c>
    </row>
    <row r="32" spans="2:12" x14ac:dyDescent="0.2">
      <c r="C32" s="448" t="s">
        <v>732</v>
      </c>
    </row>
    <row r="33" spans="3:3" x14ac:dyDescent="0.2">
      <c r="C33" s="448" t="s">
        <v>733</v>
      </c>
    </row>
    <row r="34" spans="3:3" x14ac:dyDescent="0.2">
      <c r="C34" s="448" t="s">
        <v>734</v>
      </c>
    </row>
    <row r="35" spans="3:3" x14ac:dyDescent="0.2">
      <c r="C35" s="448" t="s">
        <v>735</v>
      </c>
    </row>
    <row r="36" spans="3:3" x14ac:dyDescent="0.2">
      <c r="C36" s="448" t="s">
        <v>736</v>
      </c>
    </row>
    <row r="37" spans="3:3" x14ac:dyDescent="0.2">
      <c r="C37" s="448" t="s">
        <v>737</v>
      </c>
    </row>
    <row r="39" spans="3:3" x14ac:dyDescent="0.2">
      <c r="C39" s="448" t="s">
        <v>745</v>
      </c>
    </row>
    <row r="40" spans="3:3" x14ac:dyDescent="0.2">
      <c r="C40" s="448" t="s">
        <v>738</v>
      </c>
    </row>
    <row r="41" spans="3:3" x14ac:dyDescent="0.2">
      <c r="C41" s="448" t="s">
        <v>739</v>
      </c>
    </row>
    <row r="42" spans="3:3" x14ac:dyDescent="0.2">
      <c r="C42" s="448" t="s">
        <v>740</v>
      </c>
    </row>
    <row r="43" spans="3:3" x14ac:dyDescent="0.2">
      <c r="C43" s="448" t="s">
        <v>741</v>
      </c>
    </row>
    <row r="44" spans="3:3" x14ac:dyDescent="0.2">
      <c r="C44" s="448" t="s">
        <v>742</v>
      </c>
    </row>
  </sheetData>
  <mergeCells count="1">
    <mergeCell ref="B14:B26"/>
  </mergeCells>
  <phoneticPr fontId="5"/>
  <pageMargins left="0.70866141732283472" right="0.70866141732283472" top="0.74803149606299213" bottom="0.74803149606299213" header="0.31496062992125984" footer="0.31496062992125984"/>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W27"/>
  <sheetViews>
    <sheetView view="pageBreakPreview" zoomScaleNormal="75" workbookViewId="0">
      <selection activeCell="N1" sqref="N1"/>
    </sheetView>
  </sheetViews>
  <sheetFormatPr defaultColWidth="9" defaultRowHeight="13" x14ac:dyDescent="0.2"/>
  <cols>
    <col min="1" max="60" width="2.6328125" style="4" customWidth="1"/>
    <col min="61" max="16384" width="9" style="4"/>
  </cols>
  <sheetData>
    <row r="1" spans="1:49" ht="13.5" thickBot="1" x14ac:dyDescent="0.25">
      <c r="A1" s="120" t="s">
        <v>405</v>
      </c>
    </row>
    <row r="2" spans="1:49" s="15" customFormat="1" ht="18" customHeight="1" x14ac:dyDescent="0.2">
      <c r="A2" s="1156" t="s">
        <v>70</v>
      </c>
      <c r="B2" s="1157"/>
      <c r="C2" s="1157"/>
      <c r="D2" s="1157"/>
      <c r="E2" s="1157"/>
      <c r="F2" s="1157"/>
      <c r="G2" s="1157"/>
      <c r="H2" s="1157"/>
      <c r="I2" s="1157"/>
      <c r="J2" s="1158"/>
      <c r="K2" s="1166" t="s">
        <v>52</v>
      </c>
      <c r="L2" s="1167"/>
      <c r="M2" s="1167"/>
      <c r="N2" s="1167"/>
      <c r="O2" s="1167"/>
      <c r="P2" s="1167"/>
      <c r="Q2" s="1167"/>
      <c r="R2" s="1167"/>
      <c r="S2" s="1167"/>
      <c r="T2" s="1167"/>
      <c r="U2" s="1167"/>
      <c r="V2" s="1167"/>
      <c r="W2" s="1167"/>
      <c r="X2" s="1167"/>
      <c r="Y2" s="1167"/>
      <c r="Z2" s="1167"/>
      <c r="AA2" s="1167"/>
      <c r="AB2" s="1167"/>
      <c r="AC2" s="1167"/>
      <c r="AD2" s="1168"/>
      <c r="AE2" s="1172" t="s">
        <v>53</v>
      </c>
      <c r="AF2" s="1172"/>
      <c r="AG2" s="1172"/>
      <c r="AH2" s="1172"/>
      <c r="AI2" s="1172" t="s">
        <v>54</v>
      </c>
      <c r="AJ2" s="1172"/>
      <c r="AK2" s="1172"/>
      <c r="AL2" s="1172"/>
      <c r="AN2" s="1149" t="s">
        <v>35</v>
      </c>
      <c r="AO2" s="1150"/>
      <c r="AP2" s="1150"/>
      <c r="AQ2" s="1150"/>
      <c r="AR2" s="1150"/>
      <c r="AS2" s="1150"/>
      <c r="AT2" s="1150"/>
      <c r="AU2" s="1150"/>
      <c r="AV2" s="1150"/>
      <c r="AW2" s="1151"/>
    </row>
    <row r="3" spans="1:49" s="15" customFormat="1" ht="18" customHeight="1" x14ac:dyDescent="0.2">
      <c r="A3" s="1159"/>
      <c r="B3" s="1160"/>
      <c r="C3" s="1160"/>
      <c r="D3" s="1160"/>
      <c r="E3" s="1160"/>
      <c r="F3" s="1160"/>
      <c r="G3" s="1160"/>
      <c r="H3" s="1160"/>
      <c r="I3" s="1160"/>
      <c r="J3" s="1161"/>
      <c r="K3" s="1162" t="s">
        <v>36</v>
      </c>
      <c r="L3" s="1162"/>
      <c r="M3" s="1162"/>
      <c r="N3" s="1162"/>
      <c r="O3" s="1166" t="s">
        <v>37</v>
      </c>
      <c r="P3" s="1167"/>
      <c r="Q3" s="1167"/>
      <c r="R3" s="1168"/>
      <c r="S3" s="1210" t="s">
        <v>38</v>
      </c>
      <c r="T3" s="1211"/>
      <c r="U3" s="1211"/>
      <c r="V3" s="1212"/>
      <c r="W3" s="1166" t="s">
        <v>39</v>
      </c>
      <c r="X3" s="1167"/>
      <c r="Y3" s="1167"/>
      <c r="Z3" s="1168"/>
      <c r="AA3" s="1166" t="s">
        <v>40</v>
      </c>
      <c r="AB3" s="1167"/>
      <c r="AC3" s="1167"/>
      <c r="AD3" s="1168"/>
      <c r="AE3" s="1172"/>
      <c r="AF3" s="1172"/>
      <c r="AG3" s="1172"/>
      <c r="AH3" s="1172"/>
      <c r="AI3" s="1172"/>
      <c r="AJ3" s="1172"/>
      <c r="AK3" s="1172"/>
      <c r="AL3" s="1172"/>
      <c r="AN3" s="1152"/>
      <c r="AO3" s="1153"/>
      <c r="AP3" s="1153"/>
      <c r="AQ3" s="1153"/>
      <c r="AR3" s="1153"/>
      <c r="AS3" s="1153"/>
      <c r="AT3" s="1153"/>
      <c r="AU3" s="1153"/>
      <c r="AV3" s="1153"/>
      <c r="AW3" s="1154"/>
    </row>
    <row r="4" spans="1:49" s="15" customFormat="1" ht="18" customHeight="1" x14ac:dyDescent="0.2">
      <c r="A4" s="1201" t="s">
        <v>41</v>
      </c>
      <c r="B4" s="1201"/>
      <c r="C4" s="1201"/>
      <c r="D4" s="1201"/>
      <c r="E4" s="1201"/>
      <c r="F4" s="1201"/>
      <c r="G4" s="1201"/>
      <c r="H4" s="1200" t="s">
        <v>402</v>
      </c>
      <c r="I4" s="1200"/>
      <c r="J4" s="1200"/>
      <c r="K4" s="1155"/>
      <c r="L4" s="1155"/>
      <c r="M4" s="1155"/>
      <c r="N4" s="1155"/>
      <c r="O4" s="1155"/>
      <c r="P4" s="1155"/>
      <c r="Q4" s="1155"/>
      <c r="R4" s="1155"/>
      <c r="S4" s="1155"/>
      <c r="T4" s="1155"/>
      <c r="U4" s="1155"/>
      <c r="V4" s="1155"/>
      <c r="W4" s="1155"/>
      <c r="X4" s="1155"/>
      <c r="Y4" s="1155"/>
      <c r="Z4" s="1155"/>
      <c r="AA4" s="1163"/>
      <c r="AB4" s="1164"/>
      <c r="AC4" s="1164"/>
      <c r="AD4" s="1165"/>
      <c r="AE4" s="1155"/>
      <c r="AF4" s="1155"/>
      <c r="AG4" s="1155"/>
      <c r="AH4" s="1155"/>
      <c r="AI4" s="1155"/>
      <c r="AJ4" s="1155"/>
      <c r="AK4" s="1155"/>
      <c r="AL4" s="1155"/>
      <c r="AN4" s="1143"/>
      <c r="AO4" s="1144"/>
      <c r="AP4" s="1144"/>
      <c r="AQ4" s="1144"/>
      <c r="AR4" s="1144"/>
      <c r="AS4" s="1144"/>
      <c r="AT4" s="1144"/>
      <c r="AU4" s="1144"/>
      <c r="AV4" s="1144"/>
      <c r="AW4" s="1145"/>
    </row>
    <row r="5" spans="1:49" s="15" customFormat="1" ht="18" customHeight="1" x14ac:dyDescent="0.2">
      <c r="A5" s="1201"/>
      <c r="B5" s="1201"/>
      <c r="C5" s="1201"/>
      <c r="D5" s="1201"/>
      <c r="E5" s="1201"/>
      <c r="F5" s="1201"/>
      <c r="G5" s="1201"/>
      <c r="H5" s="1197" t="s">
        <v>55</v>
      </c>
      <c r="I5" s="1198"/>
      <c r="J5" s="1199"/>
      <c r="K5" s="1155"/>
      <c r="L5" s="1155"/>
      <c r="M5" s="1155"/>
      <c r="N5" s="1155"/>
      <c r="O5" s="1155"/>
      <c r="P5" s="1155"/>
      <c r="Q5" s="1155"/>
      <c r="R5" s="1155"/>
      <c r="S5" s="1155"/>
      <c r="T5" s="1155"/>
      <c r="U5" s="1155"/>
      <c r="V5" s="1155"/>
      <c r="W5" s="1155"/>
      <c r="X5" s="1155"/>
      <c r="Y5" s="1155"/>
      <c r="Z5" s="1155"/>
      <c r="AA5" s="1163"/>
      <c r="AB5" s="1164"/>
      <c r="AC5" s="1164"/>
      <c r="AD5" s="1165"/>
      <c r="AE5" s="1155"/>
      <c r="AF5" s="1155"/>
      <c r="AG5" s="1155"/>
      <c r="AH5" s="1155"/>
      <c r="AI5" s="1155"/>
      <c r="AJ5" s="1155"/>
      <c r="AK5" s="1155"/>
      <c r="AL5" s="1155"/>
      <c r="AN5" s="1143"/>
      <c r="AO5" s="1144"/>
      <c r="AP5" s="1144"/>
      <c r="AQ5" s="1144"/>
      <c r="AR5" s="1144"/>
      <c r="AS5" s="1144"/>
      <c r="AT5" s="1144"/>
      <c r="AU5" s="1144"/>
      <c r="AV5" s="1144"/>
      <c r="AW5" s="1145"/>
    </row>
    <row r="6" spans="1:49" s="15" customFormat="1" ht="18" customHeight="1" x14ac:dyDescent="0.2">
      <c r="A6" s="1201" t="s">
        <v>42</v>
      </c>
      <c r="B6" s="1201"/>
      <c r="C6" s="1201"/>
      <c r="D6" s="1201"/>
      <c r="E6" s="1201"/>
      <c r="F6" s="1201"/>
      <c r="G6" s="1201"/>
      <c r="H6" s="1216" t="s">
        <v>402</v>
      </c>
      <c r="I6" s="1217"/>
      <c r="J6" s="1218"/>
      <c r="K6" s="1155"/>
      <c r="L6" s="1155"/>
      <c r="M6" s="1155"/>
      <c r="N6" s="1155"/>
      <c r="O6" s="1155"/>
      <c r="P6" s="1155"/>
      <c r="Q6" s="1155"/>
      <c r="R6" s="1155"/>
      <c r="S6" s="1155"/>
      <c r="T6" s="1155"/>
      <c r="U6" s="1155"/>
      <c r="V6" s="1155"/>
      <c r="W6" s="1155"/>
      <c r="X6" s="1155"/>
      <c r="Y6" s="1155"/>
      <c r="Z6" s="1155"/>
      <c r="AA6" s="1163"/>
      <c r="AB6" s="1164"/>
      <c r="AC6" s="1164"/>
      <c r="AD6" s="1165"/>
      <c r="AE6" s="1155"/>
      <c r="AF6" s="1155"/>
      <c r="AG6" s="1155"/>
      <c r="AH6" s="1155"/>
      <c r="AI6" s="1155"/>
      <c r="AJ6" s="1155"/>
      <c r="AK6" s="1155"/>
      <c r="AL6" s="1155"/>
      <c r="AN6" s="1143"/>
      <c r="AO6" s="1144"/>
      <c r="AP6" s="1144"/>
      <c r="AQ6" s="1144"/>
      <c r="AR6" s="1144"/>
      <c r="AS6" s="1144"/>
      <c r="AT6" s="1144"/>
      <c r="AU6" s="1144"/>
      <c r="AV6" s="1144"/>
      <c r="AW6" s="1145"/>
    </row>
    <row r="7" spans="1:49" s="15" customFormat="1" ht="18" customHeight="1" x14ac:dyDescent="0.2">
      <c r="A7" s="1201"/>
      <c r="B7" s="1201"/>
      <c r="C7" s="1201"/>
      <c r="D7" s="1201"/>
      <c r="E7" s="1201"/>
      <c r="F7" s="1201"/>
      <c r="G7" s="1201"/>
      <c r="H7" s="1197" t="s">
        <v>55</v>
      </c>
      <c r="I7" s="1198"/>
      <c r="J7" s="1199"/>
      <c r="K7" s="1155"/>
      <c r="L7" s="1155"/>
      <c r="M7" s="1155"/>
      <c r="N7" s="1155"/>
      <c r="O7" s="1155"/>
      <c r="P7" s="1155"/>
      <c r="Q7" s="1155"/>
      <c r="R7" s="1155"/>
      <c r="S7" s="1155"/>
      <c r="T7" s="1155"/>
      <c r="U7" s="1155"/>
      <c r="V7" s="1155"/>
      <c r="W7" s="1155"/>
      <c r="X7" s="1155"/>
      <c r="Y7" s="1155"/>
      <c r="Z7" s="1155"/>
      <c r="AA7" s="1163"/>
      <c r="AB7" s="1164"/>
      <c r="AC7" s="1164"/>
      <c r="AD7" s="1165"/>
      <c r="AE7" s="1155"/>
      <c r="AF7" s="1155"/>
      <c r="AG7" s="1155"/>
      <c r="AH7" s="1155"/>
      <c r="AI7" s="1155"/>
      <c r="AJ7" s="1155"/>
      <c r="AK7" s="1155"/>
      <c r="AL7" s="1155"/>
      <c r="AN7" s="1143"/>
      <c r="AO7" s="1144"/>
      <c r="AP7" s="1144"/>
      <c r="AQ7" s="1144"/>
      <c r="AR7" s="1144"/>
      <c r="AS7" s="1144"/>
      <c r="AT7" s="1144"/>
      <c r="AU7" s="1144"/>
      <c r="AV7" s="1144"/>
      <c r="AW7" s="1145"/>
    </row>
    <row r="8" spans="1:49" s="15" customFormat="1" ht="18" customHeight="1" x14ac:dyDescent="0.2">
      <c r="A8" s="1201" t="s">
        <v>43</v>
      </c>
      <c r="B8" s="1201"/>
      <c r="C8" s="1201"/>
      <c r="D8" s="1201"/>
      <c r="E8" s="1201"/>
      <c r="F8" s="1201"/>
      <c r="G8" s="1201"/>
      <c r="H8" s="1216" t="s">
        <v>402</v>
      </c>
      <c r="I8" s="1217"/>
      <c r="J8" s="1218"/>
      <c r="K8" s="1155"/>
      <c r="L8" s="1155"/>
      <c r="M8" s="1155"/>
      <c r="N8" s="1155"/>
      <c r="O8" s="1155"/>
      <c r="P8" s="1155"/>
      <c r="Q8" s="1155"/>
      <c r="R8" s="1155"/>
      <c r="S8" s="1155"/>
      <c r="T8" s="1155"/>
      <c r="U8" s="1155"/>
      <c r="V8" s="1155"/>
      <c r="W8" s="1155"/>
      <c r="X8" s="1155"/>
      <c r="Y8" s="1155"/>
      <c r="Z8" s="1155"/>
      <c r="AA8" s="1163"/>
      <c r="AB8" s="1164"/>
      <c r="AC8" s="1164"/>
      <c r="AD8" s="1165"/>
      <c r="AE8" s="1155"/>
      <c r="AF8" s="1155"/>
      <c r="AG8" s="1155"/>
      <c r="AH8" s="1155"/>
      <c r="AI8" s="1155"/>
      <c r="AJ8" s="1155"/>
      <c r="AK8" s="1155"/>
      <c r="AL8" s="1155"/>
      <c r="AN8" s="1143"/>
      <c r="AO8" s="1144"/>
      <c r="AP8" s="1144"/>
      <c r="AQ8" s="1144"/>
      <c r="AR8" s="1144"/>
      <c r="AS8" s="1144"/>
      <c r="AT8" s="1144"/>
      <c r="AU8" s="1144"/>
      <c r="AV8" s="1144"/>
      <c r="AW8" s="1145"/>
    </row>
    <row r="9" spans="1:49" s="15" customFormat="1" ht="18" customHeight="1" x14ac:dyDescent="0.2">
      <c r="A9" s="1201"/>
      <c r="B9" s="1201"/>
      <c r="C9" s="1201"/>
      <c r="D9" s="1201"/>
      <c r="E9" s="1201"/>
      <c r="F9" s="1201"/>
      <c r="G9" s="1201"/>
      <c r="H9" s="1197" t="s">
        <v>55</v>
      </c>
      <c r="I9" s="1198"/>
      <c r="J9" s="1199"/>
      <c r="K9" s="1155"/>
      <c r="L9" s="1155"/>
      <c r="M9" s="1155"/>
      <c r="N9" s="1155"/>
      <c r="O9" s="1155"/>
      <c r="P9" s="1155"/>
      <c r="Q9" s="1155"/>
      <c r="R9" s="1155"/>
      <c r="S9" s="1155"/>
      <c r="T9" s="1155"/>
      <c r="U9" s="1155"/>
      <c r="V9" s="1155"/>
      <c r="W9" s="1155"/>
      <c r="X9" s="1155"/>
      <c r="Y9" s="1155"/>
      <c r="Z9" s="1155"/>
      <c r="AA9" s="1163"/>
      <c r="AB9" s="1164"/>
      <c r="AC9" s="1164"/>
      <c r="AD9" s="1165"/>
      <c r="AE9" s="1155"/>
      <c r="AF9" s="1155"/>
      <c r="AG9" s="1155"/>
      <c r="AH9" s="1155"/>
      <c r="AI9" s="1155"/>
      <c r="AJ9" s="1155"/>
      <c r="AK9" s="1155"/>
      <c r="AL9" s="1155"/>
      <c r="AN9" s="1143"/>
      <c r="AO9" s="1144"/>
      <c r="AP9" s="1144"/>
      <c r="AQ9" s="1144"/>
      <c r="AR9" s="1144"/>
      <c r="AS9" s="1144"/>
      <c r="AT9" s="1144"/>
      <c r="AU9" s="1144"/>
      <c r="AV9" s="1144"/>
      <c r="AW9" s="1145"/>
    </row>
    <row r="10" spans="1:49" s="15" customFormat="1" ht="18" customHeight="1" x14ac:dyDescent="0.2">
      <c r="A10" s="1201" t="s">
        <v>44</v>
      </c>
      <c r="B10" s="1201"/>
      <c r="C10" s="1201"/>
      <c r="D10" s="1201"/>
      <c r="E10" s="1201"/>
      <c r="F10" s="1201"/>
      <c r="G10" s="1201"/>
      <c r="H10" s="1200" t="s">
        <v>402</v>
      </c>
      <c r="I10" s="1200"/>
      <c r="J10" s="1200"/>
      <c r="K10" s="1155"/>
      <c r="L10" s="1155"/>
      <c r="M10" s="1155"/>
      <c r="N10" s="1155"/>
      <c r="O10" s="1155"/>
      <c r="P10" s="1155"/>
      <c r="Q10" s="1155"/>
      <c r="R10" s="1155"/>
      <c r="S10" s="1155"/>
      <c r="T10" s="1155"/>
      <c r="U10" s="1155"/>
      <c r="V10" s="1155"/>
      <c r="W10" s="1155"/>
      <c r="X10" s="1155"/>
      <c r="Y10" s="1155"/>
      <c r="Z10" s="1155"/>
      <c r="AA10" s="1163"/>
      <c r="AB10" s="1164"/>
      <c r="AC10" s="1164"/>
      <c r="AD10" s="1165"/>
      <c r="AE10" s="1155"/>
      <c r="AF10" s="1155"/>
      <c r="AG10" s="1155"/>
      <c r="AH10" s="1155"/>
      <c r="AI10" s="1155"/>
      <c r="AJ10" s="1155"/>
      <c r="AK10" s="1155"/>
      <c r="AL10" s="1155"/>
      <c r="AN10" s="1143"/>
      <c r="AO10" s="1144"/>
      <c r="AP10" s="1144"/>
      <c r="AQ10" s="1144"/>
      <c r="AR10" s="1144"/>
      <c r="AS10" s="1144"/>
      <c r="AT10" s="1144"/>
      <c r="AU10" s="1144"/>
      <c r="AV10" s="1144"/>
      <c r="AW10" s="1145"/>
    </row>
    <row r="11" spans="1:49" s="15" customFormat="1" ht="18" customHeight="1" x14ac:dyDescent="0.2">
      <c r="A11" s="1201"/>
      <c r="B11" s="1201"/>
      <c r="C11" s="1201"/>
      <c r="D11" s="1201"/>
      <c r="E11" s="1201"/>
      <c r="F11" s="1201"/>
      <c r="G11" s="1201"/>
      <c r="H11" s="1197" t="s">
        <v>55</v>
      </c>
      <c r="I11" s="1198"/>
      <c r="J11" s="1199"/>
      <c r="K11" s="1155"/>
      <c r="L11" s="1155"/>
      <c r="M11" s="1155"/>
      <c r="N11" s="1155"/>
      <c r="O11" s="1155"/>
      <c r="P11" s="1155"/>
      <c r="Q11" s="1155"/>
      <c r="R11" s="1155"/>
      <c r="S11" s="1155"/>
      <c r="T11" s="1155"/>
      <c r="U11" s="1155"/>
      <c r="V11" s="1155"/>
      <c r="W11" s="1155"/>
      <c r="X11" s="1155"/>
      <c r="Y11" s="1155"/>
      <c r="Z11" s="1155"/>
      <c r="AA11" s="1163"/>
      <c r="AB11" s="1164"/>
      <c r="AC11" s="1164"/>
      <c r="AD11" s="1165"/>
      <c r="AE11" s="1155"/>
      <c r="AF11" s="1155"/>
      <c r="AG11" s="1155"/>
      <c r="AH11" s="1155"/>
      <c r="AI11" s="1155"/>
      <c r="AJ11" s="1155"/>
      <c r="AK11" s="1155"/>
      <c r="AL11" s="1155"/>
      <c r="AN11" s="1143"/>
      <c r="AO11" s="1144"/>
      <c r="AP11" s="1144"/>
      <c r="AQ11" s="1144"/>
      <c r="AR11" s="1144"/>
      <c r="AS11" s="1144"/>
      <c r="AT11" s="1144"/>
      <c r="AU11" s="1144"/>
      <c r="AV11" s="1144"/>
      <c r="AW11" s="1145"/>
    </row>
    <row r="12" spans="1:49" s="15" customFormat="1" ht="18" customHeight="1" x14ac:dyDescent="0.2">
      <c r="A12" s="1201" t="s">
        <v>45</v>
      </c>
      <c r="B12" s="1201"/>
      <c r="C12" s="1201"/>
      <c r="D12" s="1201"/>
      <c r="E12" s="1201"/>
      <c r="F12" s="1201"/>
      <c r="G12" s="1201"/>
      <c r="H12" s="1200" t="s">
        <v>402</v>
      </c>
      <c r="I12" s="1200"/>
      <c r="J12" s="1200"/>
      <c r="K12" s="1155"/>
      <c r="L12" s="1155"/>
      <c r="M12" s="1155"/>
      <c r="N12" s="1155"/>
      <c r="O12" s="1155"/>
      <c r="P12" s="1155"/>
      <c r="Q12" s="1155"/>
      <c r="R12" s="1155"/>
      <c r="S12" s="1155"/>
      <c r="T12" s="1155"/>
      <c r="U12" s="1155"/>
      <c r="V12" s="1155"/>
      <c r="W12" s="1155"/>
      <c r="X12" s="1155"/>
      <c r="Y12" s="1155"/>
      <c r="Z12" s="1155"/>
      <c r="AA12" s="1163"/>
      <c r="AB12" s="1164"/>
      <c r="AC12" s="1164"/>
      <c r="AD12" s="1165"/>
      <c r="AE12" s="1155"/>
      <c r="AF12" s="1155"/>
      <c r="AG12" s="1155"/>
      <c r="AH12" s="1155"/>
      <c r="AI12" s="1155"/>
      <c r="AJ12" s="1155"/>
      <c r="AK12" s="1155"/>
      <c r="AL12" s="1155"/>
      <c r="AN12" s="1143"/>
      <c r="AO12" s="1144"/>
      <c r="AP12" s="1144"/>
      <c r="AQ12" s="1144"/>
      <c r="AR12" s="1144"/>
      <c r="AS12" s="1144"/>
      <c r="AT12" s="1144"/>
      <c r="AU12" s="1144"/>
      <c r="AV12" s="1144"/>
      <c r="AW12" s="1145"/>
    </row>
    <row r="13" spans="1:49" s="15" customFormat="1" ht="18" customHeight="1" x14ac:dyDescent="0.2">
      <c r="A13" s="1201"/>
      <c r="B13" s="1201"/>
      <c r="C13" s="1201"/>
      <c r="D13" s="1201"/>
      <c r="E13" s="1201"/>
      <c r="F13" s="1201"/>
      <c r="G13" s="1201"/>
      <c r="H13" s="1197" t="s">
        <v>55</v>
      </c>
      <c r="I13" s="1198"/>
      <c r="J13" s="1199"/>
      <c r="K13" s="1155"/>
      <c r="L13" s="1155"/>
      <c r="M13" s="1155"/>
      <c r="N13" s="1155"/>
      <c r="O13" s="1155"/>
      <c r="P13" s="1155"/>
      <c r="Q13" s="1155"/>
      <c r="R13" s="1155"/>
      <c r="S13" s="1155"/>
      <c r="T13" s="1155"/>
      <c r="U13" s="1155"/>
      <c r="V13" s="1155"/>
      <c r="W13" s="1155"/>
      <c r="X13" s="1155"/>
      <c r="Y13" s="1155"/>
      <c r="Z13" s="1155"/>
      <c r="AA13" s="1163"/>
      <c r="AB13" s="1164"/>
      <c r="AC13" s="1164"/>
      <c r="AD13" s="1165"/>
      <c r="AE13" s="1155"/>
      <c r="AF13" s="1155"/>
      <c r="AG13" s="1155"/>
      <c r="AH13" s="1155"/>
      <c r="AI13" s="1155"/>
      <c r="AJ13" s="1155"/>
      <c r="AK13" s="1155"/>
      <c r="AL13" s="1155"/>
      <c r="AN13" s="1143"/>
      <c r="AO13" s="1144"/>
      <c r="AP13" s="1144"/>
      <c r="AQ13" s="1144"/>
      <c r="AR13" s="1144"/>
      <c r="AS13" s="1144"/>
      <c r="AT13" s="1144"/>
      <c r="AU13" s="1144"/>
      <c r="AV13" s="1144"/>
      <c r="AW13" s="1145"/>
    </row>
    <row r="14" spans="1:49" s="15" customFormat="1" ht="18" customHeight="1" x14ac:dyDescent="0.2">
      <c r="A14" s="1201" t="s">
        <v>46</v>
      </c>
      <c r="B14" s="1201"/>
      <c r="C14" s="1201"/>
      <c r="D14" s="1201"/>
      <c r="E14" s="1201"/>
      <c r="F14" s="1201"/>
      <c r="G14" s="1201"/>
      <c r="H14" s="1200" t="s">
        <v>402</v>
      </c>
      <c r="I14" s="1200"/>
      <c r="J14" s="1200"/>
      <c r="K14" s="1155"/>
      <c r="L14" s="1155"/>
      <c r="M14" s="1155"/>
      <c r="N14" s="1155"/>
      <c r="O14" s="1155"/>
      <c r="P14" s="1155"/>
      <c r="Q14" s="1155"/>
      <c r="R14" s="1155"/>
      <c r="S14" s="1155"/>
      <c r="T14" s="1155"/>
      <c r="U14" s="1155"/>
      <c r="V14" s="1155"/>
      <c r="W14" s="1155"/>
      <c r="X14" s="1155"/>
      <c r="Y14" s="1155"/>
      <c r="Z14" s="1155"/>
      <c r="AA14" s="1163"/>
      <c r="AB14" s="1164"/>
      <c r="AC14" s="1164"/>
      <c r="AD14" s="1165"/>
      <c r="AE14" s="1155"/>
      <c r="AF14" s="1155"/>
      <c r="AG14" s="1155"/>
      <c r="AH14" s="1155"/>
      <c r="AI14" s="1155"/>
      <c r="AJ14" s="1155"/>
      <c r="AK14" s="1155"/>
      <c r="AL14" s="1155"/>
      <c r="AN14" s="1143"/>
      <c r="AO14" s="1144"/>
      <c r="AP14" s="1144"/>
      <c r="AQ14" s="1144"/>
      <c r="AR14" s="1144"/>
      <c r="AS14" s="1144"/>
      <c r="AT14" s="1144"/>
      <c r="AU14" s="1144"/>
      <c r="AV14" s="1144"/>
      <c r="AW14" s="1145"/>
    </row>
    <row r="15" spans="1:49" s="15" customFormat="1" ht="18" customHeight="1" x14ac:dyDescent="0.2">
      <c r="A15" s="1201"/>
      <c r="B15" s="1201"/>
      <c r="C15" s="1201"/>
      <c r="D15" s="1201"/>
      <c r="E15" s="1201"/>
      <c r="F15" s="1201"/>
      <c r="G15" s="1201"/>
      <c r="H15" s="1197" t="s">
        <v>55</v>
      </c>
      <c r="I15" s="1198"/>
      <c r="J15" s="1199"/>
      <c r="K15" s="1155"/>
      <c r="L15" s="1155"/>
      <c r="M15" s="1155"/>
      <c r="N15" s="1155"/>
      <c r="O15" s="1155"/>
      <c r="P15" s="1155"/>
      <c r="Q15" s="1155"/>
      <c r="R15" s="1155"/>
      <c r="S15" s="1155"/>
      <c r="T15" s="1155"/>
      <c r="U15" s="1155"/>
      <c r="V15" s="1155"/>
      <c r="W15" s="1155"/>
      <c r="X15" s="1155"/>
      <c r="Y15" s="1155"/>
      <c r="Z15" s="1155"/>
      <c r="AA15" s="1163"/>
      <c r="AB15" s="1164"/>
      <c r="AC15" s="1164"/>
      <c r="AD15" s="1165"/>
      <c r="AE15" s="1155"/>
      <c r="AF15" s="1155"/>
      <c r="AG15" s="1155"/>
      <c r="AH15" s="1155"/>
      <c r="AI15" s="1155"/>
      <c r="AJ15" s="1155"/>
      <c r="AK15" s="1155"/>
      <c r="AL15" s="1155"/>
      <c r="AN15" s="1143"/>
      <c r="AO15" s="1144"/>
      <c r="AP15" s="1144"/>
      <c r="AQ15" s="1144"/>
      <c r="AR15" s="1144"/>
      <c r="AS15" s="1144"/>
      <c r="AT15" s="1144"/>
      <c r="AU15" s="1144"/>
      <c r="AV15" s="1144"/>
      <c r="AW15" s="1145"/>
    </row>
    <row r="16" spans="1:49" s="15" customFormat="1" ht="18" customHeight="1" x14ac:dyDescent="0.2">
      <c r="A16" s="1201" t="s">
        <v>47</v>
      </c>
      <c r="B16" s="1201"/>
      <c r="C16" s="1201"/>
      <c r="D16" s="1201"/>
      <c r="E16" s="1201"/>
      <c r="F16" s="1201"/>
      <c r="G16" s="1201"/>
      <c r="H16" s="1200" t="s">
        <v>402</v>
      </c>
      <c r="I16" s="1200"/>
      <c r="J16" s="1200"/>
      <c r="K16" s="1155"/>
      <c r="L16" s="1155"/>
      <c r="M16" s="1155"/>
      <c r="N16" s="1155"/>
      <c r="O16" s="1155"/>
      <c r="P16" s="1155"/>
      <c r="Q16" s="1155"/>
      <c r="R16" s="1155"/>
      <c r="S16" s="1155"/>
      <c r="T16" s="1155"/>
      <c r="U16" s="1155"/>
      <c r="V16" s="1155"/>
      <c r="W16" s="1155"/>
      <c r="X16" s="1155"/>
      <c r="Y16" s="1155"/>
      <c r="Z16" s="1155"/>
      <c r="AA16" s="1163"/>
      <c r="AB16" s="1164"/>
      <c r="AC16" s="1164"/>
      <c r="AD16" s="1165"/>
      <c r="AE16" s="1155"/>
      <c r="AF16" s="1155"/>
      <c r="AG16" s="1155"/>
      <c r="AH16" s="1155"/>
      <c r="AI16" s="1155"/>
      <c r="AJ16" s="1155"/>
      <c r="AK16" s="1155"/>
      <c r="AL16" s="1155"/>
      <c r="AN16" s="1143"/>
      <c r="AO16" s="1144"/>
      <c r="AP16" s="1144"/>
      <c r="AQ16" s="1144"/>
      <c r="AR16" s="1144"/>
      <c r="AS16" s="1144"/>
      <c r="AT16" s="1144"/>
      <c r="AU16" s="1144"/>
      <c r="AV16" s="1144"/>
      <c r="AW16" s="1145"/>
    </row>
    <row r="17" spans="1:49" s="15" customFormat="1" ht="18" customHeight="1" x14ac:dyDescent="0.2">
      <c r="A17" s="1201"/>
      <c r="B17" s="1201"/>
      <c r="C17" s="1201"/>
      <c r="D17" s="1201"/>
      <c r="E17" s="1201"/>
      <c r="F17" s="1201"/>
      <c r="G17" s="1201"/>
      <c r="H17" s="1197" t="s">
        <v>55</v>
      </c>
      <c r="I17" s="1198"/>
      <c r="J17" s="1199"/>
      <c r="K17" s="1155"/>
      <c r="L17" s="1155"/>
      <c r="M17" s="1155"/>
      <c r="N17" s="1155"/>
      <c r="O17" s="1155"/>
      <c r="P17" s="1155"/>
      <c r="Q17" s="1155"/>
      <c r="R17" s="1155"/>
      <c r="S17" s="1155"/>
      <c r="T17" s="1155"/>
      <c r="U17" s="1155"/>
      <c r="V17" s="1155"/>
      <c r="W17" s="1155"/>
      <c r="X17" s="1155"/>
      <c r="Y17" s="1155"/>
      <c r="Z17" s="1155"/>
      <c r="AA17" s="1163"/>
      <c r="AB17" s="1164"/>
      <c r="AC17" s="1164"/>
      <c r="AD17" s="1165"/>
      <c r="AE17" s="1155"/>
      <c r="AF17" s="1155"/>
      <c r="AG17" s="1155"/>
      <c r="AH17" s="1155"/>
      <c r="AI17" s="1155"/>
      <c r="AJ17" s="1155"/>
      <c r="AK17" s="1155"/>
      <c r="AL17" s="1155"/>
      <c r="AN17" s="1143"/>
      <c r="AO17" s="1144"/>
      <c r="AP17" s="1144"/>
      <c r="AQ17" s="1144"/>
      <c r="AR17" s="1144"/>
      <c r="AS17" s="1144"/>
      <c r="AT17" s="1144"/>
      <c r="AU17" s="1144"/>
      <c r="AV17" s="1144"/>
      <c r="AW17" s="1145"/>
    </row>
    <row r="18" spans="1:49" s="15" customFormat="1" ht="18" customHeight="1" x14ac:dyDescent="0.2">
      <c r="A18" s="1201" t="s">
        <v>48</v>
      </c>
      <c r="B18" s="1201"/>
      <c r="C18" s="1201"/>
      <c r="D18" s="1201"/>
      <c r="E18" s="1201"/>
      <c r="F18" s="1201"/>
      <c r="G18" s="1201"/>
      <c r="H18" s="1200" t="s">
        <v>402</v>
      </c>
      <c r="I18" s="1200"/>
      <c r="J18" s="1200"/>
      <c r="K18" s="1155"/>
      <c r="L18" s="1155"/>
      <c r="M18" s="1155"/>
      <c r="N18" s="1155"/>
      <c r="O18" s="1155"/>
      <c r="P18" s="1155"/>
      <c r="Q18" s="1155"/>
      <c r="R18" s="1155"/>
      <c r="S18" s="1155"/>
      <c r="T18" s="1155"/>
      <c r="U18" s="1155"/>
      <c r="V18" s="1155"/>
      <c r="W18" s="1155"/>
      <c r="X18" s="1155"/>
      <c r="Y18" s="1155"/>
      <c r="Z18" s="1155"/>
      <c r="AA18" s="1163"/>
      <c r="AB18" s="1164"/>
      <c r="AC18" s="1164"/>
      <c r="AD18" s="1165"/>
      <c r="AE18" s="1155"/>
      <c r="AF18" s="1155"/>
      <c r="AG18" s="1155"/>
      <c r="AH18" s="1155"/>
      <c r="AI18" s="1155"/>
      <c r="AJ18" s="1155"/>
      <c r="AK18" s="1155"/>
      <c r="AL18" s="1155"/>
      <c r="AN18" s="1143"/>
      <c r="AO18" s="1144"/>
      <c r="AP18" s="1144"/>
      <c r="AQ18" s="1144"/>
      <c r="AR18" s="1144"/>
      <c r="AS18" s="1144"/>
      <c r="AT18" s="1144"/>
      <c r="AU18" s="1144"/>
      <c r="AV18" s="1144"/>
      <c r="AW18" s="1145"/>
    </row>
    <row r="19" spans="1:49" s="15" customFormat="1" ht="18" customHeight="1" thickBot="1" x14ac:dyDescent="0.25">
      <c r="A19" s="1202"/>
      <c r="B19" s="1202"/>
      <c r="C19" s="1202"/>
      <c r="D19" s="1202"/>
      <c r="E19" s="1202"/>
      <c r="F19" s="1202"/>
      <c r="G19" s="1202"/>
      <c r="H19" s="1213" t="s">
        <v>55</v>
      </c>
      <c r="I19" s="1214"/>
      <c r="J19" s="1215"/>
      <c r="K19" s="1173"/>
      <c r="L19" s="1173"/>
      <c r="M19" s="1173"/>
      <c r="N19" s="1173"/>
      <c r="O19" s="1173"/>
      <c r="P19" s="1173"/>
      <c r="Q19" s="1173"/>
      <c r="R19" s="1173"/>
      <c r="S19" s="1173"/>
      <c r="T19" s="1173"/>
      <c r="U19" s="1173"/>
      <c r="V19" s="1173"/>
      <c r="W19" s="1173"/>
      <c r="X19" s="1173"/>
      <c r="Y19" s="1173"/>
      <c r="Z19" s="1173"/>
      <c r="AA19" s="1182"/>
      <c r="AB19" s="1183"/>
      <c r="AC19" s="1183"/>
      <c r="AD19" s="1184"/>
      <c r="AE19" s="1173"/>
      <c r="AF19" s="1173"/>
      <c r="AG19" s="1173"/>
      <c r="AH19" s="1173"/>
      <c r="AI19" s="1173"/>
      <c r="AJ19" s="1173"/>
      <c r="AK19" s="1173"/>
      <c r="AL19" s="1173"/>
      <c r="AN19" s="1143"/>
      <c r="AO19" s="1144"/>
      <c r="AP19" s="1144"/>
      <c r="AQ19" s="1144"/>
      <c r="AR19" s="1144"/>
      <c r="AS19" s="1144"/>
      <c r="AT19" s="1144"/>
      <c r="AU19" s="1144"/>
      <c r="AV19" s="1144"/>
      <c r="AW19" s="1145"/>
    </row>
    <row r="20" spans="1:49" s="15" customFormat="1" ht="18" customHeight="1" x14ac:dyDescent="0.2">
      <c r="A20" s="1203" t="s">
        <v>39</v>
      </c>
      <c r="B20" s="1204"/>
      <c r="C20" s="1204"/>
      <c r="D20" s="1204"/>
      <c r="E20" s="1204"/>
      <c r="F20" s="1204"/>
      <c r="G20" s="1204"/>
      <c r="H20" s="1200" t="s">
        <v>402</v>
      </c>
      <c r="I20" s="1200"/>
      <c r="J20" s="1200"/>
      <c r="K20" s="1174"/>
      <c r="L20" s="1174"/>
      <c r="M20" s="1174"/>
      <c r="N20" s="1174"/>
      <c r="O20" s="1174"/>
      <c r="P20" s="1174"/>
      <c r="Q20" s="1174"/>
      <c r="R20" s="1174"/>
      <c r="S20" s="1174"/>
      <c r="T20" s="1174"/>
      <c r="U20" s="1174"/>
      <c r="V20" s="1174"/>
      <c r="W20" s="1174"/>
      <c r="X20" s="1174"/>
      <c r="Y20" s="1174"/>
      <c r="Z20" s="1174"/>
      <c r="AA20" s="1185"/>
      <c r="AB20" s="1186"/>
      <c r="AC20" s="1186"/>
      <c r="AD20" s="1187"/>
      <c r="AE20" s="1174"/>
      <c r="AF20" s="1174"/>
      <c r="AG20" s="1174"/>
      <c r="AH20" s="1174"/>
      <c r="AI20" s="1174"/>
      <c r="AJ20" s="1174"/>
      <c r="AK20" s="1174"/>
      <c r="AL20" s="1175"/>
      <c r="AN20" s="1143"/>
      <c r="AO20" s="1144"/>
      <c r="AP20" s="1144"/>
      <c r="AQ20" s="1144"/>
      <c r="AR20" s="1144"/>
      <c r="AS20" s="1144"/>
      <c r="AT20" s="1144"/>
      <c r="AU20" s="1144"/>
      <c r="AV20" s="1144"/>
      <c r="AW20" s="1145"/>
    </row>
    <row r="21" spans="1:49" s="15" customFormat="1" ht="18" customHeight="1" thickBot="1" x14ac:dyDescent="0.25">
      <c r="A21" s="1205"/>
      <c r="B21" s="1206"/>
      <c r="C21" s="1206"/>
      <c r="D21" s="1206"/>
      <c r="E21" s="1206"/>
      <c r="F21" s="1206"/>
      <c r="G21" s="1206"/>
      <c r="H21" s="1207" t="s">
        <v>55</v>
      </c>
      <c r="I21" s="1208"/>
      <c r="J21" s="1209"/>
      <c r="K21" s="1176"/>
      <c r="L21" s="1176"/>
      <c r="M21" s="1176"/>
      <c r="N21" s="1176"/>
      <c r="O21" s="1176"/>
      <c r="P21" s="1176"/>
      <c r="Q21" s="1176"/>
      <c r="R21" s="1176"/>
      <c r="S21" s="1176"/>
      <c r="T21" s="1176"/>
      <c r="U21" s="1176"/>
      <c r="V21" s="1176"/>
      <c r="W21" s="1176"/>
      <c r="X21" s="1176"/>
      <c r="Y21" s="1176"/>
      <c r="Z21" s="1176"/>
      <c r="AA21" s="1179"/>
      <c r="AB21" s="1180"/>
      <c r="AC21" s="1180"/>
      <c r="AD21" s="1181"/>
      <c r="AE21" s="1176"/>
      <c r="AF21" s="1176"/>
      <c r="AG21" s="1176"/>
      <c r="AH21" s="1176"/>
      <c r="AI21" s="1176"/>
      <c r="AJ21" s="1176"/>
      <c r="AK21" s="1176"/>
      <c r="AL21" s="1177"/>
      <c r="AN21" s="1146"/>
      <c r="AO21" s="1147"/>
      <c r="AP21" s="1147"/>
      <c r="AQ21" s="1147"/>
      <c r="AR21" s="1147"/>
      <c r="AS21" s="1147"/>
      <c r="AT21" s="1147"/>
      <c r="AU21" s="1147"/>
      <c r="AV21" s="1147"/>
      <c r="AW21" s="1148"/>
    </row>
    <row r="22" spans="1:49" ht="18" customHeight="1" x14ac:dyDescent="0.2">
      <c r="A22" s="1191" t="s">
        <v>40</v>
      </c>
      <c r="B22" s="1192"/>
      <c r="C22" s="1192"/>
      <c r="D22" s="1192"/>
      <c r="E22" s="1192"/>
      <c r="F22" s="1192"/>
      <c r="G22" s="1193"/>
      <c r="H22" s="1200" t="s">
        <v>402</v>
      </c>
      <c r="I22" s="1200"/>
      <c r="J22" s="1200"/>
      <c r="K22" s="1188"/>
      <c r="L22" s="1189"/>
      <c r="M22" s="1189"/>
      <c r="N22" s="1190"/>
      <c r="O22" s="1188"/>
      <c r="P22" s="1189"/>
      <c r="Q22" s="1189"/>
      <c r="R22" s="1190"/>
      <c r="S22" s="1188"/>
      <c r="T22" s="1189"/>
      <c r="U22" s="1189"/>
      <c r="V22" s="1190"/>
      <c r="W22" s="1188"/>
      <c r="X22" s="1189"/>
      <c r="Y22" s="1189"/>
      <c r="Z22" s="1190"/>
      <c r="AA22" s="1188"/>
      <c r="AB22" s="1189"/>
      <c r="AC22" s="1189"/>
      <c r="AD22" s="1190"/>
      <c r="AE22" s="1178"/>
      <c r="AF22" s="1178"/>
      <c r="AG22" s="1178"/>
      <c r="AH22" s="1178"/>
      <c r="AI22" s="1178"/>
      <c r="AJ22" s="1178"/>
      <c r="AK22" s="1178"/>
      <c r="AL22" s="1178"/>
    </row>
    <row r="23" spans="1:49" ht="18" customHeight="1" x14ac:dyDescent="0.2">
      <c r="A23" s="1194"/>
      <c r="B23" s="1195"/>
      <c r="C23" s="1195"/>
      <c r="D23" s="1195"/>
      <c r="E23" s="1195"/>
      <c r="F23" s="1195"/>
      <c r="G23" s="1196"/>
      <c r="H23" s="1197" t="s">
        <v>55</v>
      </c>
      <c r="I23" s="1198"/>
      <c r="J23" s="1199"/>
      <c r="K23" s="1163"/>
      <c r="L23" s="1164"/>
      <c r="M23" s="1164"/>
      <c r="N23" s="1165"/>
      <c r="O23" s="1163"/>
      <c r="P23" s="1164"/>
      <c r="Q23" s="1164"/>
      <c r="R23" s="1165"/>
      <c r="S23" s="1163"/>
      <c r="T23" s="1164"/>
      <c r="U23" s="1164"/>
      <c r="V23" s="1165"/>
      <c r="W23" s="1163"/>
      <c r="X23" s="1164"/>
      <c r="Y23" s="1164"/>
      <c r="Z23" s="1165"/>
      <c r="AA23" s="1163"/>
      <c r="AB23" s="1164"/>
      <c r="AC23" s="1164"/>
      <c r="AD23" s="1165"/>
      <c r="AE23" s="1155"/>
      <c r="AF23" s="1155"/>
      <c r="AG23" s="1155"/>
      <c r="AH23" s="1155"/>
      <c r="AI23" s="1155"/>
      <c r="AJ23" s="1155"/>
      <c r="AK23" s="1155"/>
      <c r="AL23" s="1155"/>
    </row>
    <row r="24" spans="1:49" x14ac:dyDescent="0.2">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1:49" s="15" customFormat="1" ht="43.5" customHeight="1" x14ac:dyDescent="0.2">
      <c r="A25" s="1169" t="s">
        <v>403</v>
      </c>
      <c r="B25" s="1170"/>
      <c r="C25" s="1170"/>
      <c r="D25" s="1170"/>
      <c r="E25" s="1170"/>
      <c r="F25" s="1170"/>
      <c r="G25" s="1171"/>
      <c r="H25" s="1223"/>
      <c r="I25" s="1224"/>
      <c r="J25" s="1224"/>
      <c r="K25" s="1224"/>
      <c r="L25" s="1225" t="s">
        <v>49</v>
      </c>
      <c r="M25" s="1226"/>
      <c r="N25" s="1220" t="s">
        <v>50</v>
      </c>
      <c r="O25" s="1221"/>
      <c r="P25" s="1221"/>
      <c r="Q25" s="1221"/>
      <c r="R25" s="1221"/>
      <c r="S25" s="1221"/>
      <c r="T25" s="1221"/>
      <c r="U25" s="1221"/>
      <c r="V25" s="1221"/>
      <c r="W25" s="1222"/>
      <c r="X25" s="1223"/>
      <c r="Y25" s="1224"/>
      <c r="Z25" s="1224"/>
      <c r="AA25" s="1224"/>
      <c r="AB25" s="1225" t="s">
        <v>49</v>
      </c>
      <c r="AC25" s="1226"/>
    </row>
    <row r="26" spans="1:49" ht="30" customHeight="1" x14ac:dyDescent="0.2">
      <c r="A26" s="1219" t="s">
        <v>51</v>
      </c>
      <c r="B26" s="1219"/>
      <c r="C26" s="1219"/>
      <c r="D26" s="1219"/>
      <c r="E26" s="1219"/>
      <c r="F26" s="1219"/>
      <c r="G26" s="1219"/>
      <c r="H26" s="1219"/>
      <c r="I26" s="1219"/>
      <c r="J26" s="1219"/>
      <c r="K26" s="1219"/>
      <c r="L26" s="1219"/>
      <c r="M26" s="1219"/>
      <c r="N26" s="1219"/>
      <c r="O26" s="1219"/>
      <c r="P26" s="1219"/>
      <c r="Q26" s="1219"/>
      <c r="R26" s="1219"/>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row>
    <row r="27" spans="1:49" ht="30" customHeight="1" x14ac:dyDescent="0.2">
      <c r="A27" s="1219" t="s">
        <v>51</v>
      </c>
      <c r="B27" s="1219"/>
      <c r="C27" s="1219"/>
      <c r="D27" s="1219"/>
      <c r="E27" s="1219"/>
      <c r="F27" s="1219"/>
      <c r="G27" s="1219"/>
      <c r="H27" s="1219"/>
      <c r="I27" s="1219"/>
      <c r="J27" s="1219"/>
      <c r="K27" s="1219"/>
      <c r="L27" s="1219"/>
      <c r="M27" s="1219"/>
      <c r="N27" s="1219"/>
      <c r="O27" s="1219"/>
      <c r="P27" s="1219"/>
      <c r="Q27" s="1219"/>
      <c r="R27" s="1219"/>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row>
  </sheetData>
  <mergeCells count="189">
    <mergeCell ref="A10:G11"/>
    <mergeCell ref="A12:G13"/>
    <mergeCell ref="A14:G15"/>
    <mergeCell ref="H20:J20"/>
    <mergeCell ref="H16:J16"/>
    <mergeCell ref="K12:N12"/>
    <mergeCell ref="O12:R12"/>
    <mergeCell ref="O16:R16"/>
    <mergeCell ref="A27:AW27"/>
    <mergeCell ref="N25:W25"/>
    <mergeCell ref="X25:AA25"/>
    <mergeCell ref="AB25:AC25"/>
    <mergeCell ref="A26:AW26"/>
    <mergeCell ref="H13:J13"/>
    <mergeCell ref="H14:J14"/>
    <mergeCell ref="H15:J15"/>
    <mergeCell ref="K15:N15"/>
    <mergeCell ref="K14:N14"/>
    <mergeCell ref="S15:V15"/>
    <mergeCell ref="L25:M25"/>
    <mergeCell ref="H25:K25"/>
    <mergeCell ref="K18:N18"/>
    <mergeCell ref="S14:V14"/>
    <mergeCell ref="S11:V11"/>
    <mergeCell ref="H10:J10"/>
    <mergeCell ref="H19:J19"/>
    <mergeCell ref="H11:J11"/>
    <mergeCell ref="H12:J12"/>
    <mergeCell ref="H5:J5"/>
    <mergeCell ref="H6:J6"/>
    <mergeCell ref="H7:J7"/>
    <mergeCell ref="H8:J8"/>
    <mergeCell ref="O15:R15"/>
    <mergeCell ref="K13:N13"/>
    <mergeCell ref="O13:R13"/>
    <mergeCell ref="O14:R14"/>
    <mergeCell ref="O10:R10"/>
    <mergeCell ref="S6:V6"/>
    <mergeCell ref="A4:G5"/>
    <mergeCell ref="A6:G7"/>
    <mergeCell ref="H4:J4"/>
    <mergeCell ref="A8:G9"/>
    <mergeCell ref="O3:R3"/>
    <mergeCell ref="S3:V3"/>
    <mergeCell ref="O9:R9"/>
    <mergeCell ref="S9:V9"/>
    <mergeCell ref="O8:R8"/>
    <mergeCell ref="S8:V8"/>
    <mergeCell ref="H9:J9"/>
    <mergeCell ref="S10:V10"/>
    <mergeCell ref="K11:N11"/>
    <mergeCell ref="O11:R11"/>
    <mergeCell ref="O18:R18"/>
    <mergeCell ref="S18:V18"/>
    <mergeCell ref="O17:R17"/>
    <mergeCell ref="S17:V17"/>
    <mergeCell ref="K16:N16"/>
    <mergeCell ref="S13:V13"/>
    <mergeCell ref="W12:Z12"/>
    <mergeCell ref="A16:G17"/>
    <mergeCell ref="A18:G19"/>
    <mergeCell ref="A20:G21"/>
    <mergeCell ref="K21:N21"/>
    <mergeCell ref="K19:N19"/>
    <mergeCell ref="K17:N17"/>
    <mergeCell ref="H21:J21"/>
    <mergeCell ref="H17:J17"/>
    <mergeCell ref="H18:J18"/>
    <mergeCell ref="S16:V16"/>
    <mergeCell ref="O21:R21"/>
    <mergeCell ref="S21:V21"/>
    <mergeCell ref="K20:N20"/>
    <mergeCell ref="O20:R20"/>
    <mergeCell ref="S20:V20"/>
    <mergeCell ref="O19:R19"/>
    <mergeCell ref="S19:V19"/>
    <mergeCell ref="S12:V12"/>
    <mergeCell ref="W13:Z13"/>
    <mergeCell ref="A22:G23"/>
    <mergeCell ref="H23:J23"/>
    <mergeCell ref="K22:N22"/>
    <mergeCell ref="K23:N23"/>
    <mergeCell ref="O22:R22"/>
    <mergeCell ref="S22:V22"/>
    <mergeCell ref="H22:J22"/>
    <mergeCell ref="O23:R23"/>
    <mergeCell ref="S23:V23"/>
    <mergeCell ref="W22:Z22"/>
    <mergeCell ref="W14:Z14"/>
    <mergeCell ref="W15:Z15"/>
    <mergeCell ref="W20:Z20"/>
    <mergeCell ref="W21:Z21"/>
    <mergeCell ref="W16:Z16"/>
    <mergeCell ref="W17:Z17"/>
    <mergeCell ref="W18:Z18"/>
    <mergeCell ref="W19:Z19"/>
    <mergeCell ref="AE22:AH22"/>
    <mergeCell ref="AA19:AD19"/>
    <mergeCell ref="AA20:AD20"/>
    <mergeCell ref="AE15:AH15"/>
    <mergeCell ref="AE16:AH16"/>
    <mergeCell ref="AE17:AH17"/>
    <mergeCell ref="AE18:AH18"/>
    <mergeCell ref="AA17:AD17"/>
    <mergeCell ref="AA16:AD16"/>
    <mergeCell ref="AA22:AD22"/>
    <mergeCell ref="AE23:AH23"/>
    <mergeCell ref="AA21:AD21"/>
    <mergeCell ref="K5:N5"/>
    <mergeCell ref="K6:N6"/>
    <mergeCell ref="K7:N7"/>
    <mergeCell ref="K8:N8"/>
    <mergeCell ref="K9:N9"/>
    <mergeCell ref="K10:N10"/>
    <mergeCell ref="AE8:AH8"/>
    <mergeCell ref="AE9:AH9"/>
    <mergeCell ref="AA9:AD9"/>
    <mergeCell ref="AA11:AD11"/>
    <mergeCell ref="W9:Z9"/>
    <mergeCell ref="W10:Z10"/>
    <mergeCell ref="W11:Z11"/>
    <mergeCell ref="AE10:AH10"/>
    <mergeCell ref="AE11:AH11"/>
    <mergeCell ref="AE12:AH12"/>
    <mergeCell ref="AE13:AH13"/>
    <mergeCell ref="AE14:AH14"/>
    <mergeCell ref="AA10:AD10"/>
    <mergeCell ref="AA12:AD12"/>
    <mergeCell ref="AA13:AD13"/>
    <mergeCell ref="AA14:AD14"/>
    <mergeCell ref="A25:G25"/>
    <mergeCell ref="K2:AD2"/>
    <mergeCell ref="AI2:AL3"/>
    <mergeCell ref="AI4:AL4"/>
    <mergeCell ref="AI5:AL5"/>
    <mergeCell ref="AE2:AH3"/>
    <mergeCell ref="AE4:AH4"/>
    <mergeCell ref="AE5:AH5"/>
    <mergeCell ref="W23:Z23"/>
    <mergeCell ref="AA23:AD23"/>
    <mergeCell ref="AA15:AD15"/>
    <mergeCell ref="AI10:AL10"/>
    <mergeCell ref="AI19:AL19"/>
    <mergeCell ref="AI20:AL20"/>
    <mergeCell ref="AI21:AL21"/>
    <mergeCell ref="AI22:AL22"/>
    <mergeCell ref="AI15:AL15"/>
    <mergeCell ref="AE19:AH19"/>
    <mergeCell ref="AE20:AH20"/>
    <mergeCell ref="AE21:AH21"/>
    <mergeCell ref="AI23:AL23"/>
    <mergeCell ref="AA18:AD18"/>
    <mergeCell ref="W8:Z8"/>
    <mergeCell ref="AA6:AD6"/>
    <mergeCell ref="AE6:AH6"/>
    <mergeCell ref="AE7:AH7"/>
    <mergeCell ref="AI9:AL9"/>
    <mergeCell ref="AI8:AL8"/>
    <mergeCell ref="A2:J3"/>
    <mergeCell ref="O7:R7"/>
    <mergeCell ref="S7:V7"/>
    <mergeCell ref="K3:N3"/>
    <mergeCell ref="K4:N4"/>
    <mergeCell ref="AA7:AD7"/>
    <mergeCell ref="AA8:AD8"/>
    <mergeCell ref="W6:Z6"/>
    <mergeCell ref="W7:Z7"/>
    <mergeCell ref="W3:Z3"/>
    <mergeCell ref="AA3:AD3"/>
    <mergeCell ref="AA4:AD4"/>
    <mergeCell ref="AA5:AD5"/>
    <mergeCell ref="W4:Z4"/>
    <mergeCell ref="W5:Z5"/>
    <mergeCell ref="O4:R4"/>
    <mergeCell ref="S4:V4"/>
    <mergeCell ref="O5:R5"/>
    <mergeCell ref="S5:V5"/>
    <mergeCell ref="O6:R6"/>
    <mergeCell ref="AN4:AW21"/>
    <mergeCell ref="AN2:AW3"/>
    <mergeCell ref="AI7:AL7"/>
    <mergeCell ref="AI6:AL6"/>
    <mergeCell ref="AI16:AL16"/>
    <mergeCell ref="AI17:AL17"/>
    <mergeCell ref="AI18:AL18"/>
    <mergeCell ref="AI11:AL11"/>
    <mergeCell ref="AI12:AL12"/>
    <mergeCell ref="AI13:AL13"/>
    <mergeCell ref="AI14:AL14"/>
  </mergeCells>
  <phoneticPr fontId="5"/>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表紙</vt:lpstr>
      <vt:lpstr>添付書類等</vt:lpstr>
      <vt:lpstr>1勤務表</vt:lpstr>
      <vt:lpstr>シフト記号表（勤務時間帯）</vt:lpstr>
      <vt:lpstr>【記載例】勤務表</vt:lpstr>
      <vt:lpstr>【記載例】シフト記号表（勤務時間帯）</vt:lpstr>
      <vt:lpstr>記入方法</vt:lpstr>
      <vt:lpstr>プルダウン・リスト</vt:lpstr>
      <vt:lpstr>２苦情・事故</vt:lpstr>
      <vt:lpstr>３運営状況</vt:lpstr>
      <vt:lpstr>加算等自己点検 通所介護費</vt:lpstr>
      <vt:lpstr>基準自己点検</vt:lpstr>
      <vt:lpstr>'シフト記号表（勤務時間帯）'!【記載例】シフト記号</vt:lpstr>
      <vt:lpstr>【記載例】シフト記号</vt:lpstr>
      <vt:lpstr>【記載例】勤務表!Print_Area</vt:lpstr>
      <vt:lpstr>'1勤務表'!Print_Area</vt:lpstr>
      <vt:lpstr>'２苦情・事故'!Print_Area</vt:lpstr>
      <vt:lpstr>'加算等自己点検 通所介護費'!Print_Area</vt:lpstr>
      <vt:lpstr>基準自己点検!Print_Area</vt:lpstr>
      <vt:lpstr>記入方法!Print_Area</vt:lpstr>
      <vt:lpstr>'1勤務表'!Print_Titles</vt:lpstr>
      <vt:lpstr>'加算等自己点検 通所介護費'!Print_Titles</vt:lpstr>
      <vt:lpstr>基準自己点検!Print_Titles</vt:lpstr>
      <vt:lpstr>シフト記号表</vt:lpstr>
      <vt:lpstr>介護職員</vt:lpstr>
      <vt:lpstr>看護職員</vt:lpstr>
      <vt:lpstr>管理者</vt:lpstr>
      <vt:lpstr>機能訓練指導員</vt:lpstr>
      <vt:lpstr>職種</vt:lpstr>
      <vt:lpstr>生活相談員</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丹後 修一</cp:lastModifiedBy>
  <cp:lastPrinted>2024-04-11T01:39:01Z</cp:lastPrinted>
  <dcterms:created xsi:type="dcterms:W3CDTF">2006-05-08T10:56:33Z</dcterms:created>
  <dcterms:modified xsi:type="dcterms:W3CDTF">2024-05-01T01:11:25Z</dcterms:modified>
</cp:coreProperties>
</file>