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２-１" sheetId="1" r:id="rId1"/>
    <sheet name="２-２" sheetId="2" r:id="rId2"/>
    <sheet name="人口千対率－１" sheetId="3" r:id="rId3"/>
    <sheet name="人口千対率－２" sheetId="4" r:id="rId4"/>
  </sheets>
  <definedNames/>
  <calcPr fullCalcOnLoad="1"/>
</workbook>
</file>

<file path=xl/sharedStrings.xml><?xml version="1.0" encoding="utf-8"?>
<sst xmlns="http://schemas.openxmlformats.org/spreadsheetml/2006/main" count="272" uniqueCount="130">
  <si>
    <t>市町村</t>
  </si>
  <si>
    <t>人口</t>
  </si>
  <si>
    <t>出生数</t>
  </si>
  <si>
    <t>総数</t>
  </si>
  <si>
    <t>男</t>
  </si>
  <si>
    <t>女</t>
  </si>
  <si>
    <t>死亡数</t>
  </si>
  <si>
    <t>自然増加数</t>
  </si>
  <si>
    <t>低体重児数</t>
  </si>
  <si>
    <t>市計</t>
  </si>
  <si>
    <t>郡計</t>
  </si>
  <si>
    <t>福井市</t>
  </si>
  <si>
    <t>美山町</t>
  </si>
  <si>
    <t>松岡町</t>
  </si>
  <si>
    <t>永平寺町</t>
  </si>
  <si>
    <t>上志比村</t>
  </si>
  <si>
    <t>計</t>
  </si>
  <si>
    <t>三国町</t>
  </si>
  <si>
    <t>芦原町</t>
  </si>
  <si>
    <t>金津町</t>
  </si>
  <si>
    <t>丸岡町</t>
  </si>
  <si>
    <t>春江町</t>
  </si>
  <si>
    <t>坂井町</t>
  </si>
  <si>
    <t>大野市</t>
  </si>
  <si>
    <t>勝山市</t>
  </si>
  <si>
    <t>和泉村</t>
  </si>
  <si>
    <t>武生市</t>
  </si>
  <si>
    <t>鯖江市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</si>
  <si>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</si>
  <si>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</si>
  <si>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</si>
  <si>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</si>
  <si>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</si>
  <si>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</si>
  <si>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</si>
  <si>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</si>
  <si>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</si>
  <si>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</si>
  <si>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</si>
  <si>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敦賀市</t>
  </si>
  <si>
    <t>三方町</t>
  </si>
  <si>
    <t>美浜町</t>
  </si>
  <si>
    <t>小浜市</t>
  </si>
  <si>
    <t>上中町</t>
  </si>
  <si>
    <t>名田庄村</t>
  </si>
  <si>
    <t>高浜町</t>
  </si>
  <si>
    <t>大飯町</t>
  </si>
  <si>
    <t>乳児死亡</t>
  </si>
  <si>
    <t>新生児死亡</t>
  </si>
  <si>
    <t>周産期死亡数</t>
  </si>
  <si>
    <t>死産数</t>
  </si>
  <si>
    <t>離婚</t>
  </si>
  <si>
    <t>婚姻</t>
  </si>
  <si>
    <t>自然</t>
  </si>
  <si>
    <t>人工</t>
  </si>
  <si>
    <t>満２２週以後の死産</t>
  </si>
  <si>
    <t>　（２－２）</t>
  </si>
  <si>
    <t>早期新生児死亡　　　　（生後１週未満）</t>
  </si>
  <si>
    <t>　（３－２）</t>
  </si>
  <si>
    <t>満２２週
以後の死産</t>
  </si>
  <si>
    <t>出産千対
(注１）</t>
  </si>
  <si>
    <t>　　人口動態総覧（市町村別）</t>
  </si>
  <si>
    <t>　（２－１）</t>
  </si>
  <si>
    <t>市町村</t>
  </si>
  <si>
    <t>人口</t>
  </si>
  <si>
    <t>出生数</t>
  </si>
  <si>
    <t>死亡数</t>
  </si>
  <si>
    <t>自然増加数</t>
  </si>
  <si>
    <t>低体重児数</t>
  </si>
  <si>
    <t>総数</t>
  </si>
  <si>
    <t>男</t>
  </si>
  <si>
    <t>女</t>
  </si>
  <si>
    <t>市計</t>
  </si>
  <si>
    <t>郡計</t>
  </si>
  <si>
    <t>福井市</t>
  </si>
  <si>
    <t>美山町</t>
  </si>
  <si>
    <t>松岡町</t>
  </si>
  <si>
    <t>永平寺町</t>
  </si>
  <si>
    <t>上志比村</t>
  </si>
  <si>
    <t>計</t>
  </si>
  <si>
    <t>三国町</t>
  </si>
  <si>
    <t>芦原町</t>
  </si>
  <si>
    <t>金津町</t>
  </si>
  <si>
    <t>丸岡町</t>
  </si>
  <si>
    <t>春江町</t>
  </si>
  <si>
    <t>坂井町</t>
  </si>
  <si>
    <t>大野市</t>
  </si>
  <si>
    <t>勝山市</t>
  </si>
  <si>
    <t>和泉村</t>
  </si>
  <si>
    <t>武生市</t>
  </si>
  <si>
    <t>鯖江市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</si>
  <si>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</si>
  <si>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</si>
  <si>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</si>
  <si>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</si>
  <si>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</si>
  <si>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</si>
  <si>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</si>
  <si>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</si>
  <si>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</si>
  <si>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</si>
  <si>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</si>
  <si>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敦賀市</t>
  </si>
  <si>
    <t>三方町</t>
  </si>
  <si>
    <t>美浜町</t>
  </si>
  <si>
    <t>小浜市</t>
  </si>
  <si>
    <t>上中町</t>
  </si>
  <si>
    <t>名田庄村</t>
  </si>
  <si>
    <t>高浜町</t>
  </si>
  <si>
    <t>大飯町</t>
  </si>
  <si>
    <t>早期新生児死亡　　　　（生後１週未満）</t>
  </si>
  <si>
    <t>自然</t>
  </si>
  <si>
    <t>人工</t>
  </si>
  <si>
    <t>　　第３表　人口動態実数および率</t>
  </si>
  <si>
    <t>　（３－１）</t>
  </si>
  <si>
    <t>乳児死亡数</t>
  </si>
  <si>
    <t>人口千対</t>
  </si>
  <si>
    <t>出生千対</t>
  </si>
  <si>
    <t>実数</t>
  </si>
  <si>
    <t>出産千対(注２）</t>
  </si>
  <si>
    <t>婚姻</t>
  </si>
  <si>
    <t>あわら市</t>
  </si>
  <si>
    <t>平成１６年</t>
  </si>
  <si>
    <t>平成１６年</t>
  </si>
  <si>
    <t>平成１６年</t>
  </si>
  <si>
    <t>※あわら市</t>
  </si>
  <si>
    <t>　(注１）　出生に妊娠満２２週以後の死産を加えたものである。　　</t>
  </si>
  <si>
    <t xml:space="preserve"> 　　（注２）　出生に死産を加えたものである。</t>
  </si>
  <si>
    <t>※あわら市：平成16年3月1日に芦原町と金津町が合併し「あわら市」となったため、本表では芦原町と金津町の1月2月分およびあわら市の3月から12月分の合計数をあわら市として算出した。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</si>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</sst>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vertical="center" wrapText="1" shrinkToFit="1"/>
    </xf>
    <xf numFmtId="176" fontId="3" fillId="0" borderId="1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distributed" vertical="center"/>
    </xf>
    <xf numFmtId="176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distributed" vertical="center" shrinkToFit="1"/>
    </xf>
    <xf numFmtId="177" fontId="3" fillId="2" borderId="1" xfId="0" applyNumberFormat="1" applyFont="1" applyFill="1" applyBorder="1" applyAlignment="1">
      <alignment/>
    </xf>
    <xf numFmtId="176" fontId="3" fillId="3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/>
    </xf>
    <xf numFmtId="0" fontId="3" fillId="0" borderId="5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distributed" vertical="center" wrapText="1" shrinkToFit="1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7" sqref="Q7"/>
    </sheetView>
  </sheetViews>
  <sheetFormatPr defaultColWidth="9.00390625" defaultRowHeight="13.5"/>
  <cols>
    <col min="1" max="2" width="8.625" style="2" customWidth="1"/>
    <col min="3" max="8" width="6.00390625" style="2" customWidth="1"/>
    <col min="9" max="9" width="6.25390625" style="2" customWidth="1"/>
    <col min="10" max="11" width="6.375" style="2" customWidth="1"/>
    <col min="12" max="14" width="6.00390625" style="2" customWidth="1"/>
    <col min="15" max="16384" width="9.00390625" style="2" customWidth="1"/>
  </cols>
  <sheetData>
    <row r="1" ht="18.75" customHeight="1">
      <c r="A1" s="1" t="s">
        <v>61</v>
      </c>
    </row>
    <row r="2" ht="17.25" customHeight="1">
      <c r="A2" s="2" t="s">
        <v>62</v>
      </c>
    </row>
    <row r="3" spans="1:14" ht="18" customHeight="1">
      <c r="A3" s="18" t="s">
        <v>63</v>
      </c>
      <c r="B3" s="18" t="s">
        <v>64</v>
      </c>
      <c r="C3" s="18" t="s">
        <v>65</v>
      </c>
      <c r="D3" s="18"/>
      <c r="E3" s="18"/>
      <c r="F3" s="18" t="s">
        <v>66</v>
      </c>
      <c r="G3" s="18"/>
      <c r="H3" s="18"/>
      <c r="I3" s="18" t="s">
        <v>67</v>
      </c>
      <c r="J3" s="18"/>
      <c r="K3" s="18"/>
      <c r="L3" s="18" t="s">
        <v>68</v>
      </c>
      <c r="M3" s="18"/>
      <c r="N3" s="18"/>
    </row>
    <row r="4" spans="1:14" ht="45" customHeight="1">
      <c r="A4" s="18"/>
      <c r="B4" s="18"/>
      <c r="C4" s="11" t="s">
        <v>69</v>
      </c>
      <c r="D4" s="3" t="s">
        <v>70</v>
      </c>
      <c r="E4" s="3" t="s">
        <v>71</v>
      </c>
      <c r="F4" s="11" t="s">
        <v>69</v>
      </c>
      <c r="G4" s="3" t="s">
        <v>70</v>
      </c>
      <c r="H4" s="3" t="s">
        <v>71</v>
      </c>
      <c r="I4" s="11" t="s">
        <v>69</v>
      </c>
      <c r="J4" s="3" t="s">
        <v>70</v>
      </c>
      <c r="K4" s="3" t="s">
        <v>71</v>
      </c>
      <c r="L4" s="11" t="s">
        <v>69</v>
      </c>
      <c r="M4" s="3" t="s">
        <v>70</v>
      </c>
      <c r="N4" s="3" t="s">
        <v>71</v>
      </c>
    </row>
    <row r="5" spans="1:14" ht="16.5" customHeight="1">
      <c r="A5" s="14" t="s">
        <v>122</v>
      </c>
      <c r="B5" s="12">
        <f>+B13+B21+B25+B39+B43+B49</f>
        <v>814628</v>
      </c>
      <c r="C5" s="12">
        <f>D5+E5</f>
        <v>7283</v>
      </c>
      <c r="D5" s="12">
        <f>+D13+D21+D25+D39+D43+D49</f>
        <v>3741</v>
      </c>
      <c r="E5" s="12">
        <f>+E13+E21+E25+E39+E43+E49</f>
        <v>3542</v>
      </c>
      <c r="F5" s="12">
        <f>G5+H5</f>
        <v>7449</v>
      </c>
      <c r="G5" s="12">
        <f>+G13+G21+G25+G39+G43+G49</f>
        <v>3955</v>
      </c>
      <c r="H5" s="12">
        <f>+H13+H21+H25+H39+H43+H49</f>
        <v>3494</v>
      </c>
      <c r="I5" s="12">
        <f>J5+K5</f>
        <v>-166</v>
      </c>
      <c r="J5" s="12">
        <f>+J13+J21+J25+J39+J43+J49</f>
        <v>-214</v>
      </c>
      <c r="K5" s="12">
        <f>+K13+K21+K25+K39+K43+K49</f>
        <v>48</v>
      </c>
      <c r="L5" s="12">
        <f>M5+N5</f>
        <v>632</v>
      </c>
      <c r="M5" s="12">
        <f>+M13+M21+M25+M39+M43+M49</f>
        <v>283</v>
      </c>
      <c r="N5" s="12">
        <f>+N13+N21+N25+N39+N43+N49</f>
        <v>349</v>
      </c>
    </row>
    <row r="6" spans="1:14" ht="16.5" customHeight="1">
      <c r="A6" s="13" t="s">
        <v>72</v>
      </c>
      <c r="B6" s="12">
        <f>B8+B14+B22+B23+B26+B27+B40+B44</f>
        <v>581235</v>
      </c>
      <c r="C6" s="12">
        <f>D6+E6</f>
        <v>5321</v>
      </c>
      <c r="D6" s="12">
        <f>D8+D14+D22+D23+D26+D27+D40+D44</f>
        <v>2738</v>
      </c>
      <c r="E6" s="12">
        <f>E8+E14+E22+E23+E26+E27+E40+E44</f>
        <v>2583</v>
      </c>
      <c r="F6" s="12">
        <f>G6+H6</f>
        <v>5139</v>
      </c>
      <c r="G6" s="12">
        <f>G8+G14+G22+G23+G26+G27+G40+G44</f>
        <v>2738</v>
      </c>
      <c r="H6" s="12">
        <f>H8+H14+H22+H23+H26+H27+H40+H44</f>
        <v>2401</v>
      </c>
      <c r="I6" s="12">
        <f>J6+K6</f>
        <v>182</v>
      </c>
      <c r="J6" s="12">
        <f>J8+J14+J22+J23+J26+J27+J40+J44</f>
        <v>0</v>
      </c>
      <c r="K6" s="12">
        <f>K8+K14+K22+K23+K26+K27+K40+K44</f>
        <v>182</v>
      </c>
      <c r="L6" s="12">
        <f aca="true" t="shared" si="0" ref="L6:L49">M6+N6</f>
        <v>458</v>
      </c>
      <c r="M6" s="12">
        <f>M8+M14+M22+M23+M26+M27+M40+M44</f>
        <v>202</v>
      </c>
      <c r="N6" s="12">
        <f>N8+N14+N22+N23+N26+N27+N40+N44</f>
        <v>256</v>
      </c>
    </row>
    <row r="7" spans="1:14" ht="16.5" customHeight="1">
      <c r="A7" s="13" t="s">
        <v>73</v>
      </c>
      <c r="B7" s="12">
        <f>B5-B6</f>
        <v>233393</v>
      </c>
      <c r="C7" s="12">
        <f>D7+E7</f>
        <v>1962</v>
      </c>
      <c r="D7" s="12">
        <f>+D5-D6</f>
        <v>1003</v>
      </c>
      <c r="E7" s="12">
        <f>+E5-E6</f>
        <v>959</v>
      </c>
      <c r="F7" s="12">
        <f>G7+H7</f>
        <v>2310</v>
      </c>
      <c r="G7" s="12">
        <f>+G5-G6</f>
        <v>1217</v>
      </c>
      <c r="H7" s="12">
        <f>+H5-H6</f>
        <v>1093</v>
      </c>
      <c r="I7" s="12">
        <f>J7+K7</f>
        <v>-348</v>
      </c>
      <c r="J7" s="12">
        <f>+J5-J6</f>
        <v>-214</v>
      </c>
      <c r="K7" s="12">
        <f>+K5-K6</f>
        <v>-134</v>
      </c>
      <c r="L7" s="12">
        <f t="shared" si="0"/>
        <v>174</v>
      </c>
      <c r="M7" s="12">
        <f>+M5-M6</f>
        <v>81</v>
      </c>
      <c r="N7" s="12">
        <f>+N5-N6</f>
        <v>93</v>
      </c>
    </row>
    <row r="8" spans="1:14" ht="16.5" customHeight="1">
      <c r="A8" s="5" t="s">
        <v>74</v>
      </c>
      <c r="B8" s="4">
        <v>249036</v>
      </c>
      <c r="C8" s="12">
        <f aca="true" t="shared" si="1" ref="C8:C49">D8+E8</f>
        <v>2408</v>
      </c>
      <c r="D8" s="4">
        <v>1253</v>
      </c>
      <c r="E8" s="4">
        <v>1155</v>
      </c>
      <c r="F8" s="12">
        <f aca="true" t="shared" si="2" ref="F8:F49">G8+H8</f>
        <v>2123</v>
      </c>
      <c r="G8" s="4">
        <v>1152</v>
      </c>
      <c r="H8" s="4">
        <v>971</v>
      </c>
      <c r="I8" s="12">
        <f aca="true" t="shared" si="3" ref="I8:I49">J8+K8</f>
        <v>285</v>
      </c>
      <c r="J8" s="4">
        <f aca="true" t="shared" si="4" ref="J8:K12">D8-G8</f>
        <v>101</v>
      </c>
      <c r="K8" s="4">
        <f t="shared" si="4"/>
        <v>184</v>
      </c>
      <c r="L8" s="12">
        <f t="shared" si="0"/>
        <v>209</v>
      </c>
      <c r="M8" s="4">
        <v>96</v>
      </c>
      <c r="N8" s="4">
        <v>113</v>
      </c>
    </row>
    <row r="9" spans="1:14" ht="16.5" customHeight="1">
      <c r="A9" s="5" t="s">
        <v>75</v>
      </c>
      <c r="B9" s="4">
        <v>4970</v>
      </c>
      <c r="C9" s="12">
        <f t="shared" si="1"/>
        <v>22</v>
      </c>
      <c r="D9" s="4">
        <v>13</v>
      </c>
      <c r="E9" s="4">
        <v>9</v>
      </c>
      <c r="F9" s="12">
        <f t="shared" si="2"/>
        <v>72</v>
      </c>
      <c r="G9" s="4">
        <v>35</v>
      </c>
      <c r="H9" s="4">
        <v>37</v>
      </c>
      <c r="I9" s="12">
        <f t="shared" si="3"/>
        <v>-50</v>
      </c>
      <c r="J9" s="4">
        <f t="shared" si="4"/>
        <v>-22</v>
      </c>
      <c r="K9" s="4">
        <f t="shared" si="4"/>
        <v>-28</v>
      </c>
      <c r="L9" s="12">
        <f t="shared" si="0"/>
        <v>2</v>
      </c>
      <c r="M9" s="4">
        <v>2</v>
      </c>
      <c r="N9" s="4">
        <v>0</v>
      </c>
    </row>
    <row r="10" spans="1:14" ht="16.5" customHeight="1">
      <c r="A10" s="5" t="s">
        <v>76</v>
      </c>
      <c r="B10" s="4">
        <v>10914</v>
      </c>
      <c r="C10" s="12">
        <f t="shared" si="1"/>
        <v>112</v>
      </c>
      <c r="D10" s="4">
        <v>60</v>
      </c>
      <c r="E10" s="4">
        <v>52</v>
      </c>
      <c r="F10" s="12">
        <f t="shared" si="2"/>
        <v>85</v>
      </c>
      <c r="G10" s="4">
        <v>39</v>
      </c>
      <c r="H10" s="4">
        <v>46</v>
      </c>
      <c r="I10" s="12">
        <f t="shared" si="3"/>
        <v>27</v>
      </c>
      <c r="J10" s="4">
        <f t="shared" si="4"/>
        <v>21</v>
      </c>
      <c r="K10" s="4">
        <f t="shared" si="4"/>
        <v>6</v>
      </c>
      <c r="L10" s="12">
        <f t="shared" si="0"/>
        <v>8</v>
      </c>
      <c r="M10" s="4">
        <v>5</v>
      </c>
      <c r="N10" s="4">
        <v>3</v>
      </c>
    </row>
    <row r="11" spans="1:14" ht="16.5" customHeight="1">
      <c r="A11" s="5" t="s">
        <v>77</v>
      </c>
      <c r="B11" s="4">
        <v>6431</v>
      </c>
      <c r="C11" s="12">
        <f t="shared" si="1"/>
        <v>56</v>
      </c>
      <c r="D11" s="4">
        <v>25</v>
      </c>
      <c r="E11" s="4">
        <v>31</v>
      </c>
      <c r="F11" s="12">
        <f t="shared" si="2"/>
        <v>57</v>
      </c>
      <c r="G11" s="4">
        <v>26</v>
      </c>
      <c r="H11" s="4">
        <v>31</v>
      </c>
      <c r="I11" s="12">
        <f t="shared" si="3"/>
        <v>-1</v>
      </c>
      <c r="J11" s="4">
        <f t="shared" si="4"/>
        <v>-1</v>
      </c>
      <c r="K11" s="4">
        <f t="shared" si="4"/>
        <v>0</v>
      </c>
      <c r="L11" s="12">
        <f t="shared" si="0"/>
        <v>6</v>
      </c>
      <c r="M11" s="4">
        <v>2</v>
      </c>
      <c r="N11" s="4">
        <v>4</v>
      </c>
    </row>
    <row r="12" spans="1:14" ht="16.5" customHeight="1">
      <c r="A12" s="5" t="s">
        <v>78</v>
      </c>
      <c r="B12" s="4">
        <v>3442</v>
      </c>
      <c r="C12" s="12">
        <f t="shared" si="1"/>
        <v>16</v>
      </c>
      <c r="D12" s="4">
        <v>6</v>
      </c>
      <c r="E12" s="4">
        <v>10</v>
      </c>
      <c r="F12" s="12">
        <f t="shared" si="2"/>
        <v>40</v>
      </c>
      <c r="G12" s="4">
        <v>19</v>
      </c>
      <c r="H12" s="4">
        <v>21</v>
      </c>
      <c r="I12" s="12">
        <f t="shared" si="3"/>
        <v>-24</v>
      </c>
      <c r="J12" s="4">
        <f t="shared" si="4"/>
        <v>-13</v>
      </c>
      <c r="K12" s="4">
        <f t="shared" si="4"/>
        <v>-11</v>
      </c>
      <c r="L12" s="12">
        <f t="shared" si="0"/>
        <v>1</v>
      </c>
      <c r="M12" s="4">
        <v>0</v>
      </c>
      <c r="N12" s="4">
        <v>1</v>
      </c>
    </row>
    <row r="13" spans="1:14" ht="16.5" customHeight="1">
      <c r="A13" s="13" t="s">
        <v>79</v>
      </c>
      <c r="B13" s="12">
        <f>SUM(B8:B12)</f>
        <v>274793</v>
      </c>
      <c r="C13" s="12">
        <f t="shared" si="1"/>
        <v>2614</v>
      </c>
      <c r="D13" s="12">
        <f>SUM(D8:D12)</f>
        <v>1357</v>
      </c>
      <c r="E13" s="12">
        <f>SUM(E8:E12)</f>
        <v>1257</v>
      </c>
      <c r="F13" s="12">
        <f t="shared" si="2"/>
        <v>2377</v>
      </c>
      <c r="G13" s="12">
        <f>SUM(G8:G12)</f>
        <v>1271</v>
      </c>
      <c r="H13" s="12">
        <f>SUM(H8:H12)</f>
        <v>1106</v>
      </c>
      <c r="I13" s="12">
        <f t="shared" si="3"/>
        <v>237</v>
      </c>
      <c r="J13" s="12">
        <f>SUM(J8:J12)</f>
        <v>86</v>
      </c>
      <c r="K13" s="12">
        <f>SUM(K8:K12)</f>
        <v>151</v>
      </c>
      <c r="L13" s="12">
        <f t="shared" si="0"/>
        <v>226</v>
      </c>
      <c r="M13" s="12">
        <f>SUM(M8:M12)</f>
        <v>105</v>
      </c>
      <c r="N13" s="12">
        <f>SUM(N8:N12)</f>
        <v>121</v>
      </c>
    </row>
    <row r="14" spans="1:14" ht="16.5" customHeight="1">
      <c r="A14" s="5" t="s">
        <v>121</v>
      </c>
      <c r="B14" s="4">
        <v>31294</v>
      </c>
      <c r="C14" s="12">
        <f>D14+E14</f>
        <v>194</v>
      </c>
      <c r="D14" s="4">
        <v>98</v>
      </c>
      <c r="E14" s="4">
        <v>96</v>
      </c>
      <c r="F14" s="12">
        <f>G14+H14</f>
        <v>271</v>
      </c>
      <c r="G14" s="4">
        <v>137</v>
      </c>
      <c r="H14" s="4">
        <v>134</v>
      </c>
      <c r="I14" s="12">
        <f>J14+K14</f>
        <v>-77</v>
      </c>
      <c r="J14" s="4">
        <f>D14-G14</f>
        <v>-39</v>
      </c>
      <c r="K14" s="4">
        <f>E14-H14</f>
        <v>-38</v>
      </c>
      <c r="L14" s="12">
        <f>M14+N14</f>
        <v>15</v>
      </c>
      <c r="M14" s="4">
        <v>6</v>
      </c>
      <c r="N14" s="4">
        <v>9</v>
      </c>
    </row>
    <row r="15" spans="1:14" ht="16.5" customHeight="1">
      <c r="A15" s="5" t="s">
        <v>80</v>
      </c>
      <c r="B15" s="4">
        <v>22998</v>
      </c>
      <c r="C15" s="12">
        <f t="shared" si="1"/>
        <v>178</v>
      </c>
      <c r="D15" s="4">
        <v>88</v>
      </c>
      <c r="E15" s="4">
        <v>90</v>
      </c>
      <c r="F15" s="12">
        <f t="shared" si="2"/>
        <v>230</v>
      </c>
      <c r="G15" s="4">
        <v>122</v>
      </c>
      <c r="H15" s="4">
        <v>108</v>
      </c>
      <c r="I15" s="12">
        <f t="shared" si="3"/>
        <v>-52</v>
      </c>
      <c r="J15" s="4">
        <f aca="true" t="shared" si="5" ref="J15:J20">D15-G15</f>
        <v>-34</v>
      </c>
      <c r="K15" s="4">
        <f aca="true" t="shared" si="6" ref="K15:K20">E15-H15</f>
        <v>-18</v>
      </c>
      <c r="L15" s="12">
        <f t="shared" si="0"/>
        <v>14</v>
      </c>
      <c r="M15" s="4">
        <v>2</v>
      </c>
      <c r="N15" s="4">
        <v>12</v>
      </c>
    </row>
    <row r="16" spans="1:14" ht="16.5" customHeight="1">
      <c r="A16" s="5" t="s">
        <v>81</v>
      </c>
      <c r="B16" s="8" t="s">
        <v>129</v>
      </c>
      <c r="C16" s="12">
        <f t="shared" si="1"/>
        <v>16</v>
      </c>
      <c r="D16" s="4">
        <v>9</v>
      </c>
      <c r="E16" s="4">
        <v>7</v>
      </c>
      <c r="F16" s="12">
        <f t="shared" si="2"/>
        <v>34</v>
      </c>
      <c r="G16" s="4">
        <v>13</v>
      </c>
      <c r="H16" s="4">
        <v>21</v>
      </c>
      <c r="I16" s="12">
        <f t="shared" si="3"/>
        <v>-18</v>
      </c>
      <c r="J16" s="4">
        <f t="shared" si="5"/>
        <v>-4</v>
      </c>
      <c r="K16" s="4">
        <f t="shared" si="6"/>
        <v>-14</v>
      </c>
      <c r="L16" s="12">
        <f t="shared" si="0"/>
        <v>3</v>
      </c>
      <c r="M16" s="4">
        <v>1</v>
      </c>
      <c r="N16" s="4">
        <v>2</v>
      </c>
    </row>
    <row r="17" spans="1:14" ht="16.5" customHeight="1">
      <c r="A17" s="5" t="s">
        <v>82</v>
      </c>
      <c r="B17" s="8" t="s">
        <v>129</v>
      </c>
      <c r="C17" s="12">
        <f t="shared" si="1"/>
        <v>17</v>
      </c>
      <c r="D17" s="4">
        <v>6</v>
      </c>
      <c r="E17" s="4">
        <v>11</v>
      </c>
      <c r="F17" s="12">
        <f t="shared" si="2"/>
        <v>29</v>
      </c>
      <c r="G17" s="4">
        <v>14</v>
      </c>
      <c r="H17" s="4">
        <v>15</v>
      </c>
      <c r="I17" s="12">
        <f t="shared" si="3"/>
        <v>-12</v>
      </c>
      <c r="J17" s="4">
        <f t="shared" si="5"/>
        <v>-8</v>
      </c>
      <c r="K17" s="4">
        <f t="shared" si="6"/>
        <v>-4</v>
      </c>
      <c r="L17" s="12">
        <f t="shared" si="0"/>
        <v>3</v>
      </c>
      <c r="M17" s="4">
        <v>0</v>
      </c>
      <c r="N17" s="4">
        <v>3</v>
      </c>
    </row>
    <row r="18" spans="1:14" ht="16.5" customHeight="1">
      <c r="A18" s="5" t="s">
        <v>83</v>
      </c>
      <c r="B18" s="4">
        <v>32094</v>
      </c>
      <c r="C18" s="12">
        <f t="shared" si="1"/>
        <v>301</v>
      </c>
      <c r="D18" s="4">
        <v>155</v>
      </c>
      <c r="E18" s="4">
        <v>146</v>
      </c>
      <c r="F18" s="12">
        <f t="shared" si="2"/>
        <v>269</v>
      </c>
      <c r="G18" s="4">
        <v>132</v>
      </c>
      <c r="H18" s="4">
        <v>137</v>
      </c>
      <c r="I18" s="12">
        <f t="shared" si="3"/>
        <v>32</v>
      </c>
      <c r="J18" s="4">
        <f t="shared" si="5"/>
        <v>23</v>
      </c>
      <c r="K18" s="4">
        <f t="shared" si="6"/>
        <v>9</v>
      </c>
      <c r="L18" s="12">
        <f t="shared" si="0"/>
        <v>32</v>
      </c>
      <c r="M18" s="4">
        <v>14</v>
      </c>
      <c r="N18" s="4">
        <v>18</v>
      </c>
    </row>
    <row r="19" spans="1:14" ht="16.5" customHeight="1">
      <c r="A19" s="5" t="s">
        <v>84</v>
      </c>
      <c r="B19" s="4">
        <v>23618</v>
      </c>
      <c r="C19" s="12">
        <f t="shared" si="1"/>
        <v>216</v>
      </c>
      <c r="D19" s="4">
        <v>109</v>
      </c>
      <c r="E19" s="4">
        <v>107</v>
      </c>
      <c r="F19" s="12">
        <f t="shared" si="2"/>
        <v>187</v>
      </c>
      <c r="G19" s="4">
        <v>86</v>
      </c>
      <c r="H19" s="4">
        <v>101</v>
      </c>
      <c r="I19" s="12">
        <f t="shared" si="3"/>
        <v>29</v>
      </c>
      <c r="J19" s="4">
        <f t="shared" si="5"/>
        <v>23</v>
      </c>
      <c r="K19" s="4">
        <f t="shared" si="6"/>
        <v>6</v>
      </c>
      <c r="L19" s="12">
        <f t="shared" si="0"/>
        <v>14</v>
      </c>
      <c r="M19" s="4">
        <v>6</v>
      </c>
      <c r="N19" s="4">
        <v>8</v>
      </c>
    </row>
    <row r="20" spans="1:14" ht="16.5" customHeight="1">
      <c r="A20" s="5" t="s">
        <v>85</v>
      </c>
      <c r="B20" s="4">
        <v>12968</v>
      </c>
      <c r="C20" s="12">
        <f t="shared" si="1"/>
        <v>104</v>
      </c>
      <c r="D20" s="4">
        <v>54</v>
      </c>
      <c r="E20" s="4">
        <v>50</v>
      </c>
      <c r="F20" s="12">
        <f t="shared" si="2"/>
        <v>101</v>
      </c>
      <c r="G20" s="4">
        <v>60</v>
      </c>
      <c r="H20" s="4">
        <v>41</v>
      </c>
      <c r="I20" s="12">
        <f t="shared" si="3"/>
        <v>3</v>
      </c>
      <c r="J20" s="4">
        <f t="shared" si="5"/>
        <v>-6</v>
      </c>
      <c r="K20" s="4">
        <f t="shared" si="6"/>
        <v>9</v>
      </c>
      <c r="L20" s="12">
        <f t="shared" si="0"/>
        <v>11</v>
      </c>
      <c r="M20" s="4">
        <v>4</v>
      </c>
      <c r="N20" s="4">
        <v>7</v>
      </c>
    </row>
    <row r="21" spans="1:14" ht="16.5" customHeight="1">
      <c r="A21" s="13" t="s">
        <v>79</v>
      </c>
      <c r="B21" s="12">
        <f>SUM(B14:B20)</f>
        <v>122972</v>
      </c>
      <c r="C21" s="12">
        <f t="shared" si="1"/>
        <v>1026</v>
      </c>
      <c r="D21" s="12">
        <f>SUM(D14:D20)</f>
        <v>519</v>
      </c>
      <c r="E21" s="12">
        <f>SUM(E14:E20)</f>
        <v>507</v>
      </c>
      <c r="F21" s="12">
        <f t="shared" si="2"/>
        <v>1121</v>
      </c>
      <c r="G21" s="12">
        <f>SUM(G14:G20)</f>
        <v>564</v>
      </c>
      <c r="H21" s="12">
        <f>SUM(H14:H20)</f>
        <v>557</v>
      </c>
      <c r="I21" s="12">
        <f t="shared" si="3"/>
        <v>-95</v>
      </c>
      <c r="J21" s="12">
        <f>SUM(J14:J20)</f>
        <v>-45</v>
      </c>
      <c r="K21" s="12">
        <f>SUM(K14:K20)</f>
        <v>-50</v>
      </c>
      <c r="L21" s="12">
        <f t="shared" si="0"/>
        <v>92</v>
      </c>
      <c r="M21" s="12">
        <f>SUM(M14:M20)</f>
        <v>33</v>
      </c>
      <c r="N21" s="12">
        <f>SUM(N14:N20)</f>
        <v>59</v>
      </c>
    </row>
    <row r="22" spans="1:14" ht="16.5" customHeight="1">
      <c r="A22" s="5" t="s">
        <v>86</v>
      </c>
      <c r="B22" s="4">
        <v>37241</v>
      </c>
      <c r="C22" s="12">
        <f t="shared" si="1"/>
        <v>271</v>
      </c>
      <c r="D22" s="4">
        <v>125</v>
      </c>
      <c r="E22" s="4">
        <v>146</v>
      </c>
      <c r="F22" s="12">
        <f t="shared" si="2"/>
        <v>435</v>
      </c>
      <c r="G22" s="4">
        <v>231</v>
      </c>
      <c r="H22" s="4">
        <v>204</v>
      </c>
      <c r="I22" s="12">
        <f t="shared" si="3"/>
        <v>-164</v>
      </c>
      <c r="J22" s="4">
        <f aca="true" t="shared" si="7" ref="J22:K24">D22-G22</f>
        <v>-106</v>
      </c>
      <c r="K22" s="4">
        <f t="shared" si="7"/>
        <v>-58</v>
      </c>
      <c r="L22" s="12">
        <f t="shared" si="0"/>
        <v>15</v>
      </c>
      <c r="M22" s="4">
        <v>8</v>
      </c>
      <c r="N22" s="4">
        <v>7</v>
      </c>
    </row>
    <row r="23" spans="1:14" ht="16.5" customHeight="1">
      <c r="A23" s="5" t="s">
        <v>87</v>
      </c>
      <c r="B23" s="4">
        <v>26902</v>
      </c>
      <c r="C23" s="12">
        <f t="shared" si="1"/>
        <v>186</v>
      </c>
      <c r="D23" s="4">
        <v>93</v>
      </c>
      <c r="E23" s="4">
        <v>93</v>
      </c>
      <c r="F23" s="12">
        <f t="shared" si="2"/>
        <v>272</v>
      </c>
      <c r="G23" s="4">
        <v>142</v>
      </c>
      <c r="H23" s="4">
        <v>130</v>
      </c>
      <c r="I23" s="12">
        <f t="shared" si="3"/>
        <v>-86</v>
      </c>
      <c r="J23" s="4">
        <f t="shared" si="7"/>
        <v>-49</v>
      </c>
      <c r="K23" s="4">
        <f t="shared" si="7"/>
        <v>-37</v>
      </c>
      <c r="L23" s="12">
        <f t="shared" si="0"/>
        <v>16</v>
      </c>
      <c r="M23" s="4">
        <v>8</v>
      </c>
      <c r="N23" s="4">
        <v>8</v>
      </c>
    </row>
    <row r="24" spans="1:14" ht="16.5" customHeight="1">
      <c r="A24" s="5" t="s">
        <v>88</v>
      </c>
      <c r="B24" s="4">
        <v>695</v>
      </c>
      <c r="C24" s="12">
        <f t="shared" si="1"/>
        <v>5</v>
      </c>
      <c r="D24" s="4">
        <v>4</v>
      </c>
      <c r="E24" s="4">
        <v>1</v>
      </c>
      <c r="F24" s="12">
        <f t="shared" si="2"/>
        <v>14</v>
      </c>
      <c r="G24" s="4">
        <v>10</v>
      </c>
      <c r="H24" s="4">
        <v>4</v>
      </c>
      <c r="I24" s="12">
        <f t="shared" si="3"/>
        <v>-9</v>
      </c>
      <c r="J24" s="4">
        <f t="shared" si="7"/>
        <v>-6</v>
      </c>
      <c r="K24" s="4">
        <f t="shared" si="7"/>
        <v>-3</v>
      </c>
      <c r="L24" s="12">
        <f t="shared" si="0"/>
        <v>0</v>
      </c>
      <c r="M24" s="4">
        <v>0</v>
      </c>
      <c r="N24" s="4">
        <v>0</v>
      </c>
    </row>
    <row r="25" spans="1:14" ht="16.5" customHeight="1">
      <c r="A25" s="13" t="s">
        <v>79</v>
      </c>
      <c r="B25" s="12">
        <f>SUM(B22:B24)</f>
        <v>64838</v>
      </c>
      <c r="C25" s="12">
        <f t="shared" si="1"/>
        <v>462</v>
      </c>
      <c r="D25" s="12">
        <f>SUM(D22:D24)</f>
        <v>222</v>
      </c>
      <c r="E25" s="12">
        <f>SUM(E22:E24)</f>
        <v>240</v>
      </c>
      <c r="F25" s="12">
        <f t="shared" si="2"/>
        <v>721</v>
      </c>
      <c r="G25" s="12">
        <f>SUM(G22:G24)</f>
        <v>383</v>
      </c>
      <c r="H25" s="12">
        <f>SUM(H22:H24)</f>
        <v>338</v>
      </c>
      <c r="I25" s="12">
        <f t="shared" si="3"/>
        <v>-259</v>
      </c>
      <c r="J25" s="12">
        <f>SUM(J22:J24)</f>
        <v>-161</v>
      </c>
      <c r="K25" s="12">
        <f>SUM(K22:K24)</f>
        <v>-98</v>
      </c>
      <c r="L25" s="12">
        <f t="shared" si="0"/>
        <v>31</v>
      </c>
      <c r="M25" s="12">
        <f>SUM(M22:M24)</f>
        <v>16</v>
      </c>
      <c r="N25" s="12">
        <f>SUM(N22:N24)</f>
        <v>15</v>
      </c>
    </row>
    <row r="26" spans="1:14" ht="16.5" customHeight="1">
      <c r="A26" s="5" t="s">
        <v>89</v>
      </c>
      <c r="B26" s="4">
        <v>71393</v>
      </c>
      <c r="C26" s="12">
        <f t="shared" si="1"/>
        <v>654</v>
      </c>
      <c r="D26" s="4">
        <v>346</v>
      </c>
      <c r="E26" s="4">
        <v>308</v>
      </c>
      <c r="F26" s="12">
        <f t="shared" si="2"/>
        <v>581</v>
      </c>
      <c r="G26" s="4">
        <v>299</v>
      </c>
      <c r="H26" s="4">
        <v>282</v>
      </c>
      <c r="I26" s="12">
        <f t="shared" si="3"/>
        <v>73</v>
      </c>
      <c r="J26" s="4">
        <f aca="true" t="shared" si="8" ref="J26:J38">D26-G26</f>
        <v>47</v>
      </c>
      <c r="K26" s="4">
        <f aca="true" t="shared" si="9" ref="K26:K38">E26-H26</f>
        <v>26</v>
      </c>
      <c r="L26" s="12">
        <f t="shared" si="0"/>
        <v>64</v>
      </c>
      <c r="M26" s="4">
        <v>27</v>
      </c>
      <c r="N26" s="4">
        <v>37</v>
      </c>
    </row>
    <row r="27" spans="1:14" ht="16.5" customHeight="1">
      <c r="A27" s="5" t="s">
        <v>90</v>
      </c>
      <c r="B27" s="4">
        <v>65587</v>
      </c>
      <c r="C27" s="12">
        <f t="shared" si="1"/>
        <v>705</v>
      </c>
      <c r="D27" s="4">
        <v>346</v>
      </c>
      <c r="E27" s="4">
        <v>359</v>
      </c>
      <c r="F27" s="12">
        <f t="shared" si="2"/>
        <v>546</v>
      </c>
      <c r="G27" s="4">
        <v>274</v>
      </c>
      <c r="H27" s="4">
        <v>272</v>
      </c>
      <c r="I27" s="12">
        <f t="shared" si="3"/>
        <v>159</v>
      </c>
      <c r="J27" s="4">
        <f t="shared" si="8"/>
        <v>72</v>
      </c>
      <c r="K27" s="4">
        <f t="shared" si="9"/>
        <v>87</v>
      </c>
      <c r="L27" s="12">
        <f t="shared" si="0"/>
        <v>59</v>
      </c>
      <c r="M27" s="4">
        <v>27</v>
      </c>
      <c r="N27" s="4">
        <v>32</v>
      </c>
    </row>
    <row r="28" spans="1:14" ht="16.5" customHeight="1">
      <c r="A28" s="5" t="s">
        <v>91</v>
      </c>
      <c r="B28" s="4">
        <v>13357</v>
      </c>
      <c r="C28" s="12">
        <f t="shared" si="1"/>
        <v>115</v>
      </c>
      <c r="D28" s="4">
        <v>68</v>
      </c>
      <c r="E28" s="4">
        <v>47</v>
      </c>
      <c r="F28" s="12">
        <f t="shared" si="2"/>
        <v>138</v>
      </c>
      <c r="G28" s="4">
        <v>74</v>
      </c>
      <c r="H28" s="4">
        <v>64</v>
      </c>
      <c r="I28" s="12">
        <f t="shared" si="3"/>
        <v>-23</v>
      </c>
      <c r="J28" s="4">
        <f t="shared" si="8"/>
        <v>-6</v>
      </c>
      <c r="K28" s="4">
        <f t="shared" si="9"/>
        <v>-17</v>
      </c>
      <c r="L28" s="12">
        <f t="shared" si="0"/>
        <v>10</v>
      </c>
      <c r="M28" s="4">
        <v>4</v>
      </c>
      <c r="N28" s="4">
        <v>6</v>
      </c>
    </row>
    <row r="29" spans="1:14" ht="16.5" customHeight="1">
      <c r="A29" s="5" t="s">
        <v>92</v>
      </c>
      <c r="B29" s="4">
        <v>3549</v>
      </c>
      <c r="C29" s="12">
        <f t="shared" si="1"/>
        <v>8</v>
      </c>
      <c r="D29" s="4">
        <v>5</v>
      </c>
      <c r="E29" s="4">
        <v>3</v>
      </c>
      <c r="F29" s="12">
        <f t="shared" si="2"/>
        <v>52</v>
      </c>
      <c r="G29" s="4">
        <v>29</v>
      </c>
      <c r="H29" s="4">
        <v>23</v>
      </c>
      <c r="I29" s="12">
        <f t="shared" si="3"/>
        <v>-44</v>
      </c>
      <c r="J29" s="4">
        <f t="shared" si="8"/>
        <v>-24</v>
      </c>
      <c r="K29" s="4">
        <f t="shared" si="9"/>
        <v>-20</v>
      </c>
      <c r="L29" s="12">
        <f t="shared" si="0"/>
        <v>0</v>
      </c>
      <c r="M29" s="4">
        <v>0</v>
      </c>
      <c r="N29" s="4">
        <v>0</v>
      </c>
    </row>
    <row r="30" spans="1:14" ht="16.5" customHeight="1">
      <c r="A30" s="5" t="s">
        <v>93</v>
      </c>
      <c r="B30" s="4">
        <v>5751</v>
      </c>
      <c r="C30" s="12">
        <f t="shared" si="1"/>
        <v>56</v>
      </c>
      <c r="D30" s="4">
        <v>32</v>
      </c>
      <c r="E30" s="4">
        <v>24</v>
      </c>
      <c r="F30" s="12">
        <f t="shared" si="2"/>
        <v>66</v>
      </c>
      <c r="G30" s="4">
        <v>36</v>
      </c>
      <c r="H30" s="4">
        <v>30</v>
      </c>
      <c r="I30" s="12">
        <f t="shared" si="3"/>
        <v>-10</v>
      </c>
      <c r="J30" s="4">
        <f t="shared" si="8"/>
        <v>-4</v>
      </c>
      <c r="K30" s="4">
        <f t="shared" si="9"/>
        <v>-6</v>
      </c>
      <c r="L30" s="12">
        <f t="shared" si="0"/>
        <v>2</v>
      </c>
      <c r="M30" s="4">
        <v>2</v>
      </c>
      <c r="N30" s="4">
        <v>0</v>
      </c>
    </row>
    <row r="31" spans="1:14" ht="16.5" customHeight="1">
      <c r="A31" s="5" t="s">
        <v>94</v>
      </c>
      <c r="B31" s="4">
        <v>4796</v>
      </c>
      <c r="C31" s="12">
        <f t="shared" si="1"/>
        <v>36</v>
      </c>
      <c r="D31" s="4">
        <v>19</v>
      </c>
      <c r="E31" s="4">
        <v>17</v>
      </c>
      <c r="F31" s="12">
        <f t="shared" si="2"/>
        <v>50</v>
      </c>
      <c r="G31" s="4">
        <v>31</v>
      </c>
      <c r="H31" s="4">
        <v>19</v>
      </c>
      <c r="I31" s="12">
        <f t="shared" si="3"/>
        <v>-14</v>
      </c>
      <c r="J31" s="4">
        <f t="shared" si="8"/>
        <v>-12</v>
      </c>
      <c r="K31" s="4">
        <f t="shared" si="9"/>
        <v>-2</v>
      </c>
      <c r="L31" s="12">
        <f t="shared" si="0"/>
        <v>2</v>
      </c>
      <c r="M31" s="4">
        <v>2</v>
      </c>
      <c r="N31" s="4">
        <v>0</v>
      </c>
    </row>
    <row r="32" spans="1:14" ht="16.5" customHeight="1">
      <c r="A32" s="5" t="s">
        <v>95</v>
      </c>
      <c r="B32" s="4">
        <v>2079</v>
      </c>
      <c r="C32" s="12">
        <f t="shared" si="1"/>
        <v>10</v>
      </c>
      <c r="D32" s="4">
        <v>7</v>
      </c>
      <c r="E32" s="4">
        <v>3</v>
      </c>
      <c r="F32" s="12">
        <f t="shared" si="2"/>
        <v>25</v>
      </c>
      <c r="G32" s="4">
        <v>12</v>
      </c>
      <c r="H32" s="4">
        <v>13</v>
      </c>
      <c r="I32" s="12">
        <f t="shared" si="3"/>
        <v>-15</v>
      </c>
      <c r="J32" s="4">
        <f t="shared" si="8"/>
        <v>-5</v>
      </c>
      <c r="K32" s="4">
        <f t="shared" si="9"/>
        <v>-10</v>
      </c>
      <c r="L32" s="12">
        <f t="shared" si="0"/>
        <v>0</v>
      </c>
      <c r="M32" s="4">
        <v>0</v>
      </c>
      <c r="N32" s="4">
        <v>0</v>
      </c>
    </row>
    <row r="33" spans="1:14" ht="16.5" customHeight="1">
      <c r="A33" s="5" t="s">
        <v>96</v>
      </c>
      <c r="B33" s="4">
        <v>9371</v>
      </c>
      <c r="C33" s="12">
        <f t="shared" si="1"/>
        <v>83</v>
      </c>
      <c r="D33" s="4">
        <v>38</v>
      </c>
      <c r="E33" s="4">
        <v>45</v>
      </c>
      <c r="F33" s="12">
        <f t="shared" si="2"/>
        <v>96</v>
      </c>
      <c r="G33" s="4">
        <v>50</v>
      </c>
      <c r="H33" s="4">
        <v>46</v>
      </c>
      <c r="I33" s="12">
        <f t="shared" si="3"/>
        <v>-13</v>
      </c>
      <c r="J33" s="4">
        <f t="shared" si="8"/>
        <v>-12</v>
      </c>
      <c r="K33" s="4">
        <f t="shared" si="9"/>
        <v>-1</v>
      </c>
      <c r="L33" s="12">
        <f t="shared" si="0"/>
        <v>10</v>
      </c>
      <c r="M33" s="4">
        <v>6</v>
      </c>
      <c r="N33" s="4">
        <v>4</v>
      </c>
    </row>
    <row r="34" spans="1:14" ht="16.5" customHeight="1">
      <c r="A34" s="5" t="s">
        <v>97</v>
      </c>
      <c r="B34" s="4">
        <v>4028</v>
      </c>
      <c r="C34" s="12">
        <f t="shared" si="1"/>
        <v>21</v>
      </c>
      <c r="D34" s="4">
        <v>11</v>
      </c>
      <c r="E34" s="4">
        <v>10</v>
      </c>
      <c r="F34" s="12">
        <f t="shared" si="2"/>
        <v>33</v>
      </c>
      <c r="G34" s="4">
        <v>25</v>
      </c>
      <c r="H34" s="4">
        <v>8</v>
      </c>
      <c r="I34" s="12">
        <f t="shared" si="3"/>
        <v>-12</v>
      </c>
      <c r="J34" s="4">
        <f t="shared" si="8"/>
        <v>-14</v>
      </c>
      <c r="K34" s="4">
        <f t="shared" si="9"/>
        <v>2</v>
      </c>
      <c r="L34" s="12">
        <f t="shared" si="0"/>
        <v>0</v>
      </c>
      <c r="M34" s="4">
        <v>0</v>
      </c>
      <c r="N34" s="4">
        <v>0</v>
      </c>
    </row>
    <row r="35" spans="1:14" ht="16.5" customHeight="1">
      <c r="A35" s="5" t="s">
        <v>98</v>
      </c>
      <c r="B35" s="4">
        <v>5722</v>
      </c>
      <c r="C35" s="12">
        <f t="shared" si="1"/>
        <v>35</v>
      </c>
      <c r="D35" s="4">
        <v>19</v>
      </c>
      <c r="E35" s="4">
        <v>16</v>
      </c>
      <c r="F35" s="12">
        <f t="shared" si="2"/>
        <v>70</v>
      </c>
      <c r="G35" s="4">
        <v>45</v>
      </c>
      <c r="H35" s="4">
        <v>25</v>
      </c>
      <c r="I35" s="12">
        <f t="shared" si="3"/>
        <v>-35</v>
      </c>
      <c r="J35" s="4">
        <f t="shared" si="8"/>
        <v>-26</v>
      </c>
      <c r="K35" s="4">
        <f t="shared" si="9"/>
        <v>-9</v>
      </c>
      <c r="L35" s="12">
        <f t="shared" si="0"/>
        <v>3</v>
      </c>
      <c r="M35" s="4">
        <v>2</v>
      </c>
      <c r="N35" s="4">
        <v>1</v>
      </c>
    </row>
    <row r="36" spans="1:14" ht="16.5" customHeight="1">
      <c r="A36" s="5" t="s">
        <v>99</v>
      </c>
      <c r="B36" s="4">
        <v>1766</v>
      </c>
      <c r="C36" s="12">
        <f t="shared" si="1"/>
        <v>20</v>
      </c>
      <c r="D36" s="4">
        <v>13</v>
      </c>
      <c r="E36" s="4">
        <v>7</v>
      </c>
      <c r="F36" s="12">
        <f t="shared" si="2"/>
        <v>20</v>
      </c>
      <c r="G36" s="4">
        <v>12</v>
      </c>
      <c r="H36" s="4">
        <v>8</v>
      </c>
      <c r="I36" s="12">
        <f t="shared" si="3"/>
        <v>0</v>
      </c>
      <c r="J36" s="4">
        <f t="shared" si="8"/>
        <v>1</v>
      </c>
      <c r="K36" s="4">
        <f t="shared" si="9"/>
        <v>-1</v>
      </c>
      <c r="L36" s="12">
        <f t="shared" si="0"/>
        <v>0</v>
      </c>
      <c r="M36" s="4">
        <v>0</v>
      </c>
      <c r="N36" s="4">
        <v>0</v>
      </c>
    </row>
    <row r="37" spans="1:14" ht="16.5" customHeight="1">
      <c r="A37" s="5" t="s">
        <v>100</v>
      </c>
      <c r="B37" s="4">
        <v>5146</v>
      </c>
      <c r="C37" s="12">
        <f t="shared" si="1"/>
        <v>37</v>
      </c>
      <c r="D37" s="4">
        <v>20</v>
      </c>
      <c r="E37" s="4">
        <v>17</v>
      </c>
      <c r="F37" s="12">
        <f t="shared" si="2"/>
        <v>57</v>
      </c>
      <c r="G37" s="4">
        <v>28</v>
      </c>
      <c r="H37" s="4">
        <v>29</v>
      </c>
      <c r="I37" s="12">
        <f t="shared" si="3"/>
        <v>-20</v>
      </c>
      <c r="J37" s="4">
        <f t="shared" si="8"/>
        <v>-8</v>
      </c>
      <c r="K37" s="4">
        <f t="shared" si="9"/>
        <v>-12</v>
      </c>
      <c r="L37" s="12">
        <f t="shared" si="0"/>
        <v>5</v>
      </c>
      <c r="M37" s="4">
        <v>4</v>
      </c>
      <c r="N37" s="4">
        <v>1</v>
      </c>
    </row>
    <row r="38" spans="1:14" ht="16.5" customHeight="1">
      <c r="A38" s="5" t="s">
        <v>101</v>
      </c>
      <c r="B38" s="4">
        <v>10303</v>
      </c>
      <c r="C38" s="12">
        <f t="shared" si="1"/>
        <v>79</v>
      </c>
      <c r="D38" s="4">
        <v>33</v>
      </c>
      <c r="E38" s="4">
        <v>46</v>
      </c>
      <c r="F38" s="12">
        <f t="shared" si="2"/>
        <v>81</v>
      </c>
      <c r="G38" s="4">
        <v>46</v>
      </c>
      <c r="H38" s="4">
        <v>35</v>
      </c>
      <c r="I38" s="12">
        <f t="shared" si="3"/>
        <v>-2</v>
      </c>
      <c r="J38" s="4">
        <f t="shared" si="8"/>
        <v>-13</v>
      </c>
      <c r="K38" s="4">
        <f t="shared" si="9"/>
        <v>11</v>
      </c>
      <c r="L38" s="12">
        <f t="shared" si="0"/>
        <v>10</v>
      </c>
      <c r="M38" s="4">
        <v>6</v>
      </c>
      <c r="N38" s="4">
        <v>4</v>
      </c>
    </row>
    <row r="39" spans="1:14" ht="16.5" customHeight="1">
      <c r="A39" s="13" t="s">
        <v>79</v>
      </c>
      <c r="B39" s="12">
        <f>SUM(B26:B38)</f>
        <v>202848</v>
      </c>
      <c r="C39" s="12">
        <f t="shared" si="1"/>
        <v>1859</v>
      </c>
      <c r="D39" s="12">
        <f>SUM(D26:D38)</f>
        <v>957</v>
      </c>
      <c r="E39" s="12">
        <f>SUM(E26:E38)</f>
        <v>902</v>
      </c>
      <c r="F39" s="12">
        <f t="shared" si="2"/>
        <v>1815</v>
      </c>
      <c r="G39" s="12">
        <f>SUM(G26:G38)</f>
        <v>961</v>
      </c>
      <c r="H39" s="12">
        <f>SUM(H26:H38)</f>
        <v>854</v>
      </c>
      <c r="I39" s="12">
        <f t="shared" si="3"/>
        <v>44</v>
      </c>
      <c r="J39" s="12">
        <f>SUM(J26:J38)</f>
        <v>-4</v>
      </c>
      <c r="K39" s="12">
        <f>SUM(K26:K38)</f>
        <v>48</v>
      </c>
      <c r="L39" s="12">
        <f t="shared" si="0"/>
        <v>165</v>
      </c>
      <c r="M39" s="12">
        <f>SUM(M26:M38)</f>
        <v>80</v>
      </c>
      <c r="N39" s="12">
        <f>SUM(N26:N38)</f>
        <v>85</v>
      </c>
    </row>
    <row r="40" spans="1:14" ht="16.5" customHeight="1">
      <c r="A40" s="5" t="s">
        <v>102</v>
      </c>
      <c r="B40" s="4">
        <v>67589</v>
      </c>
      <c r="C40" s="12">
        <f t="shared" si="1"/>
        <v>640</v>
      </c>
      <c r="D40" s="4">
        <v>334</v>
      </c>
      <c r="E40" s="4">
        <v>306</v>
      </c>
      <c r="F40" s="12">
        <f t="shared" si="2"/>
        <v>553</v>
      </c>
      <c r="G40" s="4">
        <v>299</v>
      </c>
      <c r="H40" s="4">
        <v>254</v>
      </c>
      <c r="I40" s="12">
        <f t="shared" si="3"/>
        <v>87</v>
      </c>
      <c r="J40" s="4">
        <f aca="true" t="shared" si="10" ref="J40:K42">D40-G40</f>
        <v>35</v>
      </c>
      <c r="K40" s="4">
        <f t="shared" si="10"/>
        <v>52</v>
      </c>
      <c r="L40" s="12">
        <f t="shared" si="0"/>
        <v>51</v>
      </c>
      <c r="M40" s="4">
        <v>16</v>
      </c>
      <c r="N40" s="4">
        <v>35</v>
      </c>
    </row>
    <row r="41" spans="1:14" ht="16.5" customHeight="1">
      <c r="A41" s="5" t="s">
        <v>103</v>
      </c>
      <c r="B41" s="4">
        <v>8991</v>
      </c>
      <c r="C41" s="12">
        <f t="shared" si="1"/>
        <v>64</v>
      </c>
      <c r="D41" s="4">
        <v>26</v>
      </c>
      <c r="E41" s="4">
        <v>38</v>
      </c>
      <c r="F41" s="12">
        <f t="shared" si="2"/>
        <v>65</v>
      </c>
      <c r="G41" s="4">
        <v>39</v>
      </c>
      <c r="H41" s="4">
        <v>26</v>
      </c>
      <c r="I41" s="12">
        <f t="shared" si="3"/>
        <v>-1</v>
      </c>
      <c r="J41" s="4">
        <f t="shared" si="10"/>
        <v>-13</v>
      </c>
      <c r="K41" s="4">
        <f t="shared" si="10"/>
        <v>12</v>
      </c>
      <c r="L41" s="12">
        <f t="shared" si="0"/>
        <v>3</v>
      </c>
      <c r="M41" s="4">
        <v>1</v>
      </c>
      <c r="N41" s="4">
        <v>2</v>
      </c>
    </row>
    <row r="42" spans="1:14" ht="16.5" customHeight="1">
      <c r="A42" s="5" t="s">
        <v>104</v>
      </c>
      <c r="B42" s="4">
        <v>11062</v>
      </c>
      <c r="C42" s="12">
        <f t="shared" si="1"/>
        <v>81</v>
      </c>
      <c r="D42" s="4">
        <v>46</v>
      </c>
      <c r="E42" s="4">
        <v>35</v>
      </c>
      <c r="F42" s="12">
        <f t="shared" si="2"/>
        <v>130</v>
      </c>
      <c r="G42" s="4">
        <v>71</v>
      </c>
      <c r="H42" s="4">
        <v>59</v>
      </c>
      <c r="I42" s="12">
        <f t="shared" si="3"/>
        <v>-49</v>
      </c>
      <c r="J42" s="4">
        <f t="shared" si="10"/>
        <v>-25</v>
      </c>
      <c r="K42" s="4">
        <f t="shared" si="10"/>
        <v>-24</v>
      </c>
      <c r="L42" s="12">
        <f t="shared" si="0"/>
        <v>7</v>
      </c>
      <c r="M42" s="4">
        <v>4</v>
      </c>
      <c r="N42" s="4">
        <v>3</v>
      </c>
    </row>
    <row r="43" spans="1:14" ht="16.5" customHeight="1">
      <c r="A43" s="13" t="s">
        <v>79</v>
      </c>
      <c r="B43" s="12">
        <f>SUM(B40:B42)</f>
        <v>87642</v>
      </c>
      <c r="C43" s="12">
        <f t="shared" si="1"/>
        <v>785</v>
      </c>
      <c r="D43" s="12">
        <f>SUM(D40:D42)</f>
        <v>406</v>
      </c>
      <c r="E43" s="12">
        <f>SUM(E40:E42)</f>
        <v>379</v>
      </c>
      <c r="F43" s="12">
        <f t="shared" si="2"/>
        <v>748</v>
      </c>
      <c r="G43" s="12">
        <f>SUM(G40:G42)</f>
        <v>409</v>
      </c>
      <c r="H43" s="12">
        <f>SUM(H40:H42)</f>
        <v>339</v>
      </c>
      <c r="I43" s="12">
        <f t="shared" si="3"/>
        <v>37</v>
      </c>
      <c r="J43" s="12">
        <f>SUM(J40:J42)</f>
        <v>-3</v>
      </c>
      <c r="K43" s="12">
        <f>SUM(K40:K42)</f>
        <v>40</v>
      </c>
      <c r="L43" s="12">
        <f t="shared" si="0"/>
        <v>61</v>
      </c>
      <c r="M43" s="12">
        <f>SUM(M40:M42)</f>
        <v>21</v>
      </c>
      <c r="N43" s="12">
        <f>SUM(N40:N42)</f>
        <v>40</v>
      </c>
    </row>
    <row r="44" spans="1:14" ht="16.5" customHeight="1">
      <c r="A44" s="5" t="s">
        <v>105</v>
      </c>
      <c r="B44" s="4">
        <v>32193</v>
      </c>
      <c r="C44" s="12">
        <f t="shared" si="1"/>
        <v>263</v>
      </c>
      <c r="D44" s="4">
        <v>143</v>
      </c>
      <c r="E44" s="4">
        <v>120</v>
      </c>
      <c r="F44" s="12">
        <f t="shared" si="2"/>
        <v>358</v>
      </c>
      <c r="G44" s="4">
        <v>204</v>
      </c>
      <c r="H44" s="4">
        <v>154</v>
      </c>
      <c r="I44" s="12">
        <f t="shared" si="3"/>
        <v>-95</v>
      </c>
      <c r="J44" s="4">
        <f aca="true" t="shared" si="11" ref="J44:K48">D44-G44</f>
        <v>-61</v>
      </c>
      <c r="K44" s="4">
        <f t="shared" si="11"/>
        <v>-34</v>
      </c>
      <c r="L44" s="12">
        <f t="shared" si="0"/>
        <v>29</v>
      </c>
      <c r="M44" s="4">
        <v>14</v>
      </c>
      <c r="N44" s="4">
        <v>15</v>
      </c>
    </row>
    <row r="45" spans="1:14" ht="16.5" customHeight="1">
      <c r="A45" s="5" t="s">
        <v>106</v>
      </c>
      <c r="B45" s="4">
        <v>8203</v>
      </c>
      <c r="C45" s="12">
        <f t="shared" si="1"/>
        <v>70</v>
      </c>
      <c r="D45" s="4">
        <v>32</v>
      </c>
      <c r="E45" s="4">
        <v>38</v>
      </c>
      <c r="F45" s="12">
        <f t="shared" si="2"/>
        <v>90</v>
      </c>
      <c r="G45" s="4">
        <v>42</v>
      </c>
      <c r="H45" s="4">
        <v>48</v>
      </c>
      <c r="I45" s="12">
        <f t="shared" si="3"/>
        <v>-20</v>
      </c>
      <c r="J45" s="4">
        <f t="shared" si="11"/>
        <v>-10</v>
      </c>
      <c r="K45" s="4">
        <f t="shared" si="11"/>
        <v>-10</v>
      </c>
      <c r="L45" s="12">
        <f t="shared" si="0"/>
        <v>7</v>
      </c>
      <c r="M45" s="4">
        <v>4</v>
      </c>
      <c r="N45" s="4">
        <v>3</v>
      </c>
    </row>
    <row r="46" spans="1:14" ht="16.5" customHeight="1">
      <c r="A46" s="5" t="s">
        <v>107</v>
      </c>
      <c r="B46" s="4">
        <v>2802</v>
      </c>
      <c r="C46" s="12">
        <f t="shared" si="1"/>
        <v>20</v>
      </c>
      <c r="D46" s="4">
        <v>11</v>
      </c>
      <c r="E46" s="4">
        <v>9</v>
      </c>
      <c r="F46" s="12">
        <f t="shared" si="2"/>
        <v>30</v>
      </c>
      <c r="G46" s="4">
        <v>20</v>
      </c>
      <c r="H46" s="4">
        <v>10</v>
      </c>
      <c r="I46" s="12">
        <f t="shared" si="3"/>
        <v>-10</v>
      </c>
      <c r="J46" s="4">
        <f t="shared" si="11"/>
        <v>-9</v>
      </c>
      <c r="K46" s="4">
        <f t="shared" si="11"/>
        <v>-1</v>
      </c>
      <c r="L46" s="12">
        <f t="shared" si="0"/>
        <v>2</v>
      </c>
      <c r="M46" s="4">
        <v>2</v>
      </c>
      <c r="N46" s="4">
        <v>0</v>
      </c>
    </row>
    <row r="47" spans="1:14" ht="16.5" customHeight="1">
      <c r="A47" s="5" t="s">
        <v>108</v>
      </c>
      <c r="B47" s="4">
        <v>11539</v>
      </c>
      <c r="C47" s="12">
        <f t="shared" si="1"/>
        <v>118</v>
      </c>
      <c r="D47" s="4">
        <v>60</v>
      </c>
      <c r="E47" s="4">
        <v>58</v>
      </c>
      <c r="F47" s="12">
        <f t="shared" si="2"/>
        <v>117</v>
      </c>
      <c r="G47" s="4">
        <v>62</v>
      </c>
      <c r="H47" s="4">
        <v>55</v>
      </c>
      <c r="I47" s="12">
        <f t="shared" si="3"/>
        <v>1</v>
      </c>
      <c r="J47" s="4">
        <f t="shared" si="11"/>
        <v>-2</v>
      </c>
      <c r="K47" s="4">
        <f t="shared" si="11"/>
        <v>3</v>
      </c>
      <c r="L47" s="12">
        <f t="shared" si="0"/>
        <v>10</v>
      </c>
      <c r="M47" s="4">
        <v>5</v>
      </c>
      <c r="N47" s="4">
        <v>5</v>
      </c>
    </row>
    <row r="48" spans="1:14" ht="16.5" customHeight="1">
      <c r="A48" s="5" t="s">
        <v>109</v>
      </c>
      <c r="B48" s="4">
        <v>6798</v>
      </c>
      <c r="C48" s="12">
        <f t="shared" si="1"/>
        <v>66</v>
      </c>
      <c r="D48" s="4">
        <v>34</v>
      </c>
      <c r="E48" s="4">
        <v>32</v>
      </c>
      <c r="F48" s="12">
        <f t="shared" si="2"/>
        <v>72</v>
      </c>
      <c r="G48" s="4">
        <v>39</v>
      </c>
      <c r="H48" s="4">
        <v>33</v>
      </c>
      <c r="I48" s="12">
        <f t="shared" si="3"/>
        <v>-6</v>
      </c>
      <c r="J48" s="4">
        <f t="shared" si="11"/>
        <v>-5</v>
      </c>
      <c r="K48" s="4">
        <f t="shared" si="11"/>
        <v>-1</v>
      </c>
      <c r="L48" s="12">
        <f t="shared" si="0"/>
        <v>9</v>
      </c>
      <c r="M48" s="4">
        <v>3</v>
      </c>
      <c r="N48" s="4">
        <v>6</v>
      </c>
    </row>
    <row r="49" spans="1:14" ht="16.5" customHeight="1">
      <c r="A49" s="13" t="s">
        <v>79</v>
      </c>
      <c r="B49" s="12">
        <f>SUM(B44:B48)</f>
        <v>61535</v>
      </c>
      <c r="C49" s="12">
        <f t="shared" si="1"/>
        <v>537</v>
      </c>
      <c r="D49" s="12">
        <f>SUM(D44:D48)</f>
        <v>280</v>
      </c>
      <c r="E49" s="12">
        <f>SUM(E44:E48)</f>
        <v>257</v>
      </c>
      <c r="F49" s="12">
        <f t="shared" si="2"/>
        <v>667</v>
      </c>
      <c r="G49" s="12">
        <f>SUM(G44:G48)</f>
        <v>367</v>
      </c>
      <c r="H49" s="12">
        <f>SUM(H44:H48)</f>
        <v>300</v>
      </c>
      <c r="I49" s="12">
        <f t="shared" si="3"/>
        <v>-130</v>
      </c>
      <c r="J49" s="12">
        <f>SUM(J44:J48)</f>
        <v>-87</v>
      </c>
      <c r="K49" s="12">
        <f>SUM(K44:K48)</f>
        <v>-43</v>
      </c>
      <c r="L49" s="12">
        <f t="shared" si="0"/>
        <v>57</v>
      </c>
      <c r="M49" s="12">
        <f>SUM(M44:M48)</f>
        <v>28</v>
      </c>
      <c r="N49" s="12">
        <f>SUM(N44:N48)</f>
        <v>29</v>
      </c>
    </row>
  </sheetData>
  <mergeCells count="6">
    <mergeCell ref="A3:A4"/>
    <mergeCell ref="F3:H3"/>
    <mergeCell ref="I3:K3"/>
    <mergeCell ref="L3:N3"/>
    <mergeCell ref="B3:B4"/>
    <mergeCell ref="C3:E3"/>
  </mergeCells>
  <printOptions/>
  <pageMargins left="0.71" right="0.5905511811023623" top="0.5905511811023623" bottom="0.46" header="0.5118110236220472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9"/>
  <sheetViews>
    <sheetView zoomScale="85" zoomScaleNormal="8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4" sqref="E14"/>
    </sheetView>
  </sheetViews>
  <sheetFormatPr defaultColWidth="9.00390625" defaultRowHeight="13.5"/>
  <cols>
    <col min="1" max="1" width="8.625" style="2" customWidth="1"/>
    <col min="2" max="15" width="5.75390625" style="2" customWidth="1"/>
    <col min="16" max="16384" width="9.00390625" style="2" customWidth="1"/>
  </cols>
  <sheetData>
    <row r="1" ht="18.75" customHeight="1"/>
    <row r="2" ht="17.25" customHeight="1">
      <c r="A2" s="2" t="s">
        <v>56</v>
      </c>
    </row>
    <row r="3" spans="1:15" ht="18" customHeight="1">
      <c r="A3" s="18" t="s">
        <v>0</v>
      </c>
      <c r="B3" s="18" t="s">
        <v>47</v>
      </c>
      <c r="C3" s="18"/>
      <c r="D3" s="18"/>
      <c r="E3" s="18" t="s">
        <v>48</v>
      </c>
      <c r="F3" s="18"/>
      <c r="G3" s="18"/>
      <c r="H3" s="18" t="s">
        <v>49</v>
      </c>
      <c r="I3" s="18"/>
      <c r="J3" s="18"/>
      <c r="K3" s="18" t="s">
        <v>50</v>
      </c>
      <c r="L3" s="18"/>
      <c r="M3" s="18"/>
      <c r="N3" s="18" t="s">
        <v>120</v>
      </c>
      <c r="O3" s="18" t="s">
        <v>51</v>
      </c>
    </row>
    <row r="4" spans="1:15" ht="45" customHeight="1">
      <c r="A4" s="18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  <c r="H4" s="3" t="s">
        <v>3</v>
      </c>
      <c r="I4" s="6" t="s">
        <v>59</v>
      </c>
      <c r="J4" s="7" t="s">
        <v>110</v>
      </c>
      <c r="K4" s="3" t="s">
        <v>3</v>
      </c>
      <c r="L4" s="3" t="s">
        <v>111</v>
      </c>
      <c r="M4" s="3" t="s">
        <v>112</v>
      </c>
      <c r="N4" s="18"/>
      <c r="O4" s="18"/>
    </row>
    <row r="5" spans="1:15" ht="16.5" customHeight="1">
      <c r="A5" s="14" t="s">
        <v>123</v>
      </c>
      <c r="B5" s="12">
        <f aca="true" t="shared" si="0" ref="B5:B49">C5+D5</f>
        <v>24</v>
      </c>
      <c r="C5" s="12">
        <f>+C13+C21+C25+C39+C43+C49</f>
        <v>15</v>
      </c>
      <c r="D5" s="12">
        <f>+D13+D21+D25+D39+D43+D49</f>
        <v>9</v>
      </c>
      <c r="E5" s="12">
        <f>F5+G5</f>
        <v>15</v>
      </c>
      <c r="F5" s="12">
        <f>+F13+F21+F25+F39+F43+F49</f>
        <v>9</v>
      </c>
      <c r="G5" s="12">
        <f>+G13+G21+G25+G39+G43+G49</f>
        <v>6</v>
      </c>
      <c r="H5" s="12">
        <f>I5+J5</f>
        <v>36</v>
      </c>
      <c r="I5" s="12">
        <f>+I13+I21+I25+I39+I43+I49</f>
        <v>27</v>
      </c>
      <c r="J5" s="12">
        <f>+J13+J21+J25+J39+J43+J49</f>
        <v>9</v>
      </c>
      <c r="K5" s="12">
        <f>L5+M5</f>
        <v>204</v>
      </c>
      <c r="L5" s="12">
        <f>+L13+L21+L25+L39+L43+L49</f>
        <v>98</v>
      </c>
      <c r="M5" s="12">
        <f>+M13+M21+M25+M39+M43+M49</f>
        <v>106</v>
      </c>
      <c r="N5" s="12">
        <f>+N13+N21+N25+N39+N43+N49</f>
        <v>4128</v>
      </c>
      <c r="O5" s="12">
        <f>+O13+O21+O25+O39+O43+O49</f>
        <v>1421</v>
      </c>
    </row>
    <row r="6" spans="1:15" ht="16.5" customHeight="1">
      <c r="A6" s="13" t="s">
        <v>9</v>
      </c>
      <c r="B6" s="12">
        <f t="shared" si="0"/>
        <v>17</v>
      </c>
      <c r="C6" s="12">
        <f>C8+C14+C22+C23+C26+C27+C40+C44</f>
        <v>11</v>
      </c>
      <c r="D6" s="12">
        <f>D8+D14+D22+D23+D26+D27+D40+D44</f>
        <v>6</v>
      </c>
      <c r="E6" s="12">
        <f>F6+G6</f>
        <v>10</v>
      </c>
      <c r="F6" s="12">
        <f>F8+F14+F22+F23+F26+F27+F40+F44</f>
        <v>6</v>
      </c>
      <c r="G6" s="12">
        <f>G8+G14+G22+G23+G26+G27+G40+G44</f>
        <v>4</v>
      </c>
      <c r="H6" s="12">
        <f>I6+J6</f>
        <v>27</v>
      </c>
      <c r="I6" s="12">
        <f>I8+I14+I22+I23+I26+I27+I40+I44</f>
        <v>21</v>
      </c>
      <c r="J6" s="12">
        <f>J8+J14+J22+J23+J26+J27+J40+J44</f>
        <v>6</v>
      </c>
      <c r="K6" s="12">
        <f>L6+M6</f>
        <v>148</v>
      </c>
      <c r="L6" s="12">
        <f>L8+L14+L22+L23+L26+L27+L40+L44</f>
        <v>73</v>
      </c>
      <c r="M6" s="12">
        <f>M8+M14+M22+M23+M26+M27+M40+M44</f>
        <v>75</v>
      </c>
      <c r="N6" s="12">
        <f>N8+N14+N22+N23+N26+N27+N40+N44</f>
        <v>3144</v>
      </c>
      <c r="O6" s="12">
        <f>O8+O14+O22+O23+O26+O27+O40+O44</f>
        <v>1086</v>
      </c>
    </row>
    <row r="7" spans="1:15" ht="16.5" customHeight="1">
      <c r="A7" s="13" t="s">
        <v>10</v>
      </c>
      <c r="B7" s="12">
        <f t="shared" si="0"/>
        <v>7</v>
      </c>
      <c r="C7" s="12">
        <f>+C5-C6</f>
        <v>4</v>
      </c>
      <c r="D7" s="12">
        <f>+D5-D6</f>
        <v>3</v>
      </c>
      <c r="E7" s="12">
        <f>F7+G7</f>
        <v>5</v>
      </c>
      <c r="F7" s="12">
        <f>+F5-F6</f>
        <v>3</v>
      </c>
      <c r="G7" s="12">
        <f>+G5-G6</f>
        <v>2</v>
      </c>
      <c r="H7" s="12">
        <f>I7+J7</f>
        <v>9</v>
      </c>
      <c r="I7" s="12">
        <f>+I5-I6</f>
        <v>6</v>
      </c>
      <c r="J7" s="12">
        <f>+J5-J6</f>
        <v>3</v>
      </c>
      <c r="K7" s="12">
        <f>L7+M7</f>
        <v>56</v>
      </c>
      <c r="L7" s="12">
        <f>+L5-L6</f>
        <v>25</v>
      </c>
      <c r="M7" s="12">
        <f>+M5-M6</f>
        <v>31</v>
      </c>
      <c r="N7" s="12">
        <f>+N5-N6</f>
        <v>984</v>
      </c>
      <c r="O7" s="12">
        <f>+O5-O6</f>
        <v>335</v>
      </c>
    </row>
    <row r="8" spans="1:15" ht="16.5" customHeight="1">
      <c r="A8" s="5" t="s">
        <v>11</v>
      </c>
      <c r="B8" s="4">
        <f t="shared" si="0"/>
        <v>9</v>
      </c>
      <c r="C8" s="4">
        <v>7</v>
      </c>
      <c r="D8" s="4">
        <v>2</v>
      </c>
      <c r="E8" s="4">
        <f aca="true" t="shared" si="1" ref="E8:E49">F8+G8</f>
        <v>5</v>
      </c>
      <c r="F8" s="4">
        <v>4</v>
      </c>
      <c r="G8" s="4">
        <v>1</v>
      </c>
      <c r="H8" s="4">
        <f aca="true" t="shared" si="2" ref="H8:H49">I8+J8</f>
        <v>13</v>
      </c>
      <c r="I8" s="4">
        <v>11</v>
      </c>
      <c r="J8" s="4">
        <v>2</v>
      </c>
      <c r="K8" s="4">
        <f aca="true" t="shared" si="3" ref="K8:K49">L8+M8</f>
        <v>74</v>
      </c>
      <c r="L8" s="4">
        <v>35</v>
      </c>
      <c r="M8" s="4">
        <v>39</v>
      </c>
      <c r="N8" s="4">
        <v>1462</v>
      </c>
      <c r="O8" s="4">
        <v>512</v>
      </c>
    </row>
    <row r="9" spans="1:15" ht="16.5" customHeight="1">
      <c r="A9" s="5" t="s">
        <v>12</v>
      </c>
      <c r="B9" s="4">
        <f t="shared" si="0"/>
        <v>0</v>
      </c>
      <c r="C9" s="8"/>
      <c r="D9" s="4"/>
      <c r="E9" s="4">
        <f t="shared" si="1"/>
        <v>0</v>
      </c>
      <c r="F9" s="4"/>
      <c r="G9" s="4"/>
      <c r="H9" s="4">
        <f t="shared" si="2"/>
        <v>0</v>
      </c>
      <c r="I9" s="4"/>
      <c r="J9" s="4"/>
      <c r="K9" s="4">
        <f t="shared" si="3"/>
        <v>1</v>
      </c>
      <c r="L9" s="4"/>
      <c r="M9" s="4">
        <v>1</v>
      </c>
      <c r="N9" s="4">
        <v>17</v>
      </c>
      <c r="O9" s="4">
        <v>3</v>
      </c>
    </row>
    <row r="10" spans="1:15" ht="16.5" customHeight="1">
      <c r="A10" s="5" t="s">
        <v>13</v>
      </c>
      <c r="B10" s="4">
        <f t="shared" si="0"/>
        <v>0</v>
      </c>
      <c r="C10" s="8"/>
      <c r="D10" s="4"/>
      <c r="E10" s="4">
        <f t="shared" si="1"/>
        <v>0</v>
      </c>
      <c r="F10" s="4"/>
      <c r="G10" s="4"/>
      <c r="H10" s="4">
        <f t="shared" si="2"/>
        <v>1</v>
      </c>
      <c r="I10" s="4">
        <v>1</v>
      </c>
      <c r="J10" s="4"/>
      <c r="K10" s="4">
        <f t="shared" si="3"/>
        <v>3</v>
      </c>
      <c r="L10" s="4">
        <v>2</v>
      </c>
      <c r="M10" s="4">
        <v>1</v>
      </c>
      <c r="N10" s="4">
        <v>37</v>
      </c>
      <c r="O10" s="4">
        <v>17</v>
      </c>
    </row>
    <row r="11" spans="1:15" ht="16.5" customHeight="1">
      <c r="A11" s="5" t="s">
        <v>14</v>
      </c>
      <c r="B11" s="4">
        <f t="shared" si="0"/>
        <v>0</v>
      </c>
      <c r="C11" s="8"/>
      <c r="D11" s="4"/>
      <c r="E11" s="4">
        <f t="shared" si="1"/>
        <v>0</v>
      </c>
      <c r="F11" s="4"/>
      <c r="G11" s="4"/>
      <c r="H11" s="4">
        <f t="shared" si="2"/>
        <v>1</v>
      </c>
      <c r="I11" s="4">
        <v>1</v>
      </c>
      <c r="J11" s="4"/>
      <c r="K11" s="4">
        <f t="shared" si="3"/>
        <v>3</v>
      </c>
      <c r="L11" s="4">
        <v>2</v>
      </c>
      <c r="M11" s="4">
        <v>1</v>
      </c>
      <c r="N11" s="4">
        <v>21</v>
      </c>
      <c r="O11" s="4">
        <v>13</v>
      </c>
    </row>
    <row r="12" spans="1:15" ht="16.5" customHeight="1">
      <c r="A12" s="5" t="s">
        <v>15</v>
      </c>
      <c r="B12" s="4">
        <f t="shared" si="0"/>
        <v>0</v>
      </c>
      <c r="C12" s="8"/>
      <c r="D12" s="4"/>
      <c r="E12" s="4">
        <f t="shared" si="1"/>
        <v>0</v>
      </c>
      <c r="F12" s="4"/>
      <c r="G12" s="4"/>
      <c r="H12" s="4">
        <f t="shared" si="2"/>
        <v>0</v>
      </c>
      <c r="I12" s="4"/>
      <c r="J12" s="4"/>
      <c r="K12" s="4">
        <f t="shared" si="3"/>
        <v>1</v>
      </c>
      <c r="L12" s="4"/>
      <c r="M12" s="4">
        <v>1</v>
      </c>
      <c r="N12" s="4">
        <v>12</v>
      </c>
      <c r="O12" s="4">
        <v>4</v>
      </c>
    </row>
    <row r="13" spans="1:15" ht="16.5" customHeight="1">
      <c r="A13" s="13" t="s">
        <v>16</v>
      </c>
      <c r="B13" s="12">
        <f t="shared" si="0"/>
        <v>9</v>
      </c>
      <c r="C13" s="12">
        <f>SUM(C8:C12)</f>
        <v>7</v>
      </c>
      <c r="D13" s="12">
        <f>SUM(D8:D12)</f>
        <v>2</v>
      </c>
      <c r="E13" s="12">
        <f t="shared" si="1"/>
        <v>5</v>
      </c>
      <c r="F13" s="12">
        <f>SUM(F8:F12)</f>
        <v>4</v>
      </c>
      <c r="G13" s="12">
        <f>SUM(G8:G12)</f>
        <v>1</v>
      </c>
      <c r="H13" s="12">
        <f t="shared" si="2"/>
        <v>15</v>
      </c>
      <c r="I13" s="12">
        <f>SUM(I8:I12)</f>
        <v>13</v>
      </c>
      <c r="J13" s="12">
        <f>SUM(J8:J12)</f>
        <v>2</v>
      </c>
      <c r="K13" s="12">
        <f t="shared" si="3"/>
        <v>82</v>
      </c>
      <c r="L13" s="12">
        <f>SUM(L8:L12)</f>
        <v>39</v>
      </c>
      <c r="M13" s="12">
        <f>SUM(M8:M12)</f>
        <v>43</v>
      </c>
      <c r="N13" s="12">
        <f>SUM(N8:N12)</f>
        <v>1549</v>
      </c>
      <c r="O13" s="12">
        <f>SUM(O8:O12)</f>
        <v>549</v>
      </c>
    </row>
    <row r="14" spans="1:15" ht="16.5" customHeight="1">
      <c r="A14" s="5" t="s">
        <v>121</v>
      </c>
      <c r="B14" s="4">
        <f>C14+D14</f>
        <v>1</v>
      </c>
      <c r="C14" s="4"/>
      <c r="D14" s="4">
        <v>1</v>
      </c>
      <c r="E14" s="4">
        <f>F14+G14</f>
        <v>0</v>
      </c>
      <c r="F14" s="4"/>
      <c r="G14" s="4"/>
      <c r="H14" s="4">
        <f>I14+J14</f>
        <v>0</v>
      </c>
      <c r="I14" s="4"/>
      <c r="J14" s="4"/>
      <c r="K14" s="4">
        <f>L14+M14</f>
        <v>8</v>
      </c>
      <c r="L14" s="4">
        <v>4</v>
      </c>
      <c r="M14" s="4">
        <v>4</v>
      </c>
      <c r="N14" s="4">
        <v>117</v>
      </c>
      <c r="O14" s="4">
        <v>36</v>
      </c>
    </row>
    <row r="15" spans="1:15" ht="16.5" customHeight="1">
      <c r="A15" s="5" t="s">
        <v>17</v>
      </c>
      <c r="B15" s="4">
        <f t="shared" si="0"/>
        <v>0</v>
      </c>
      <c r="C15" s="4"/>
      <c r="D15" s="4"/>
      <c r="E15" s="4">
        <f t="shared" si="1"/>
        <v>0</v>
      </c>
      <c r="F15" s="4"/>
      <c r="G15" s="4"/>
      <c r="H15" s="4">
        <f t="shared" si="2"/>
        <v>1</v>
      </c>
      <c r="I15" s="4">
        <v>1</v>
      </c>
      <c r="J15" s="4"/>
      <c r="K15" s="4">
        <f t="shared" si="3"/>
        <v>4</v>
      </c>
      <c r="L15" s="4">
        <v>2</v>
      </c>
      <c r="M15" s="4">
        <v>2</v>
      </c>
      <c r="N15" s="4">
        <v>98</v>
      </c>
      <c r="O15" s="4">
        <v>40</v>
      </c>
    </row>
    <row r="16" spans="1:15" ht="16.5" customHeight="1">
      <c r="A16" s="5" t="s">
        <v>18</v>
      </c>
      <c r="B16" s="4">
        <f t="shared" si="0"/>
        <v>0</v>
      </c>
      <c r="C16" s="4"/>
      <c r="D16" s="4"/>
      <c r="E16" s="4">
        <f t="shared" si="1"/>
        <v>0</v>
      </c>
      <c r="F16" s="4"/>
      <c r="G16" s="4"/>
      <c r="H16" s="4">
        <f t="shared" si="2"/>
        <v>0</v>
      </c>
      <c r="I16" s="4"/>
      <c r="J16" s="4"/>
      <c r="K16" s="4">
        <f t="shared" si="3"/>
        <v>0</v>
      </c>
      <c r="L16" s="4"/>
      <c r="M16" s="4"/>
      <c r="N16" s="4">
        <v>6</v>
      </c>
      <c r="O16" s="4">
        <v>1</v>
      </c>
    </row>
    <row r="17" spans="1:15" ht="16.5" customHeight="1">
      <c r="A17" s="5" t="s">
        <v>19</v>
      </c>
      <c r="B17" s="4">
        <f t="shared" si="0"/>
        <v>0</v>
      </c>
      <c r="C17" s="4"/>
      <c r="D17" s="4"/>
      <c r="E17" s="4">
        <f t="shared" si="1"/>
        <v>0</v>
      </c>
      <c r="F17" s="4"/>
      <c r="G17" s="4"/>
      <c r="H17" s="4">
        <f t="shared" si="2"/>
        <v>0</v>
      </c>
      <c r="I17" s="4"/>
      <c r="J17" s="4"/>
      <c r="K17" s="4">
        <f t="shared" si="3"/>
        <v>0</v>
      </c>
      <c r="L17" s="4"/>
      <c r="M17" s="4"/>
      <c r="N17" s="4">
        <v>8</v>
      </c>
      <c r="O17" s="4">
        <v>1</v>
      </c>
    </row>
    <row r="18" spans="1:15" ht="16.5" customHeight="1">
      <c r="A18" s="5" t="s">
        <v>20</v>
      </c>
      <c r="B18" s="4">
        <f t="shared" si="0"/>
        <v>1</v>
      </c>
      <c r="C18" s="4">
        <v>1</v>
      </c>
      <c r="D18" s="4"/>
      <c r="E18" s="4">
        <f t="shared" si="1"/>
        <v>1</v>
      </c>
      <c r="F18" s="4">
        <v>1</v>
      </c>
      <c r="G18" s="4"/>
      <c r="H18" s="4">
        <f t="shared" si="2"/>
        <v>0</v>
      </c>
      <c r="I18" s="4"/>
      <c r="J18" s="4"/>
      <c r="K18" s="4">
        <f t="shared" si="3"/>
        <v>8</v>
      </c>
      <c r="L18" s="4">
        <v>3</v>
      </c>
      <c r="M18" s="4">
        <v>5</v>
      </c>
      <c r="N18" s="4">
        <v>151</v>
      </c>
      <c r="O18" s="4">
        <v>46</v>
      </c>
    </row>
    <row r="19" spans="1:15" ht="16.5" customHeight="1">
      <c r="A19" s="5" t="s">
        <v>21</v>
      </c>
      <c r="B19" s="4">
        <f t="shared" si="0"/>
        <v>0</v>
      </c>
      <c r="C19" s="4"/>
      <c r="D19" s="4"/>
      <c r="E19" s="4">
        <f t="shared" si="1"/>
        <v>0</v>
      </c>
      <c r="F19" s="4"/>
      <c r="G19" s="4"/>
      <c r="H19" s="4">
        <f t="shared" si="2"/>
        <v>0</v>
      </c>
      <c r="I19" s="4"/>
      <c r="J19" s="4"/>
      <c r="K19" s="4">
        <f t="shared" si="3"/>
        <v>6</v>
      </c>
      <c r="L19" s="4">
        <v>2</v>
      </c>
      <c r="M19" s="4">
        <v>4</v>
      </c>
      <c r="N19" s="4">
        <v>144</v>
      </c>
      <c r="O19" s="4">
        <v>51</v>
      </c>
    </row>
    <row r="20" spans="1:15" ht="16.5" customHeight="1">
      <c r="A20" s="5" t="s">
        <v>22</v>
      </c>
      <c r="B20" s="4">
        <f t="shared" si="0"/>
        <v>1</v>
      </c>
      <c r="C20" s="4"/>
      <c r="D20" s="4">
        <v>1</v>
      </c>
      <c r="E20" s="4">
        <f t="shared" si="1"/>
        <v>1</v>
      </c>
      <c r="F20" s="4"/>
      <c r="G20" s="4">
        <v>1</v>
      </c>
      <c r="H20" s="4">
        <f t="shared" si="2"/>
        <v>1</v>
      </c>
      <c r="I20" s="4"/>
      <c r="J20" s="4">
        <v>1</v>
      </c>
      <c r="K20" s="4">
        <f t="shared" si="3"/>
        <v>7</v>
      </c>
      <c r="L20" s="4">
        <v>2</v>
      </c>
      <c r="M20" s="4">
        <v>5</v>
      </c>
      <c r="N20" s="4">
        <v>51</v>
      </c>
      <c r="O20" s="4">
        <v>18</v>
      </c>
    </row>
    <row r="21" spans="1:15" ht="16.5" customHeight="1">
      <c r="A21" s="13" t="s">
        <v>16</v>
      </c>
      <c r="B21" s="12">
        <f t="shared" si="0"/>
        <v>3</v>
      </c>
      <c r="C21" s="12">
        <f>SUM(C14:C20)</f>
        <v>1</v>
      </c>
      <c r="D21" s="12">
        <f>SUM(D14:D20)</f>
        <v>2</v>
      </c>
      <c r="E21" s="12">
        <f t="shared" si="1"/>
        <v>2</v>
      </c>
      <c r="F21" s="12">
        <f>SUM(F14:F20)</f>
        <v>1</v>
      </c>
      <c r="G21" s="12">
        <f>SUM(G14:G20)</f>
        <v>1</v>
      </c>
      <c r="H21" s="12">
        <f t="shared" si="2"/>
        <v>2</v>
      </c>
      <c r="I21" s="12">
        <f>SUM(I14:I20)</f>
        <v>1</v>
      </c>
      <c r="J21" s="12">
        <f>SUM(J14:J20)</f>
        <v>1</v>
      </c>
      <c r="K21" s="12">
        <f t="shared" si="3"/>
        <v>33</v>
      </c>
      <c r="L21" s="12">
        <f>SUM(L14:L20)</f>
        <v>13</v>
      </c>
      <c r="M21" s="12">
        <f>SUM(M14:M20)</f>
        <v>20</v>
      </c>
      <c r="N21" s="12">
        <f>SUM(N14:N20)</f>
        <v>575</v>
      </c>
      <c r="O21" s="12">
        <f>SUM(O14:O20)</f>
        <v>193</v>
      </c>
    </row>
    <row r="22" spans="1:15" ht="16.5" customHeight="1">
      <c r="A22" s="5" t="s">
        <v>23</v>
      </c>
      <c r="B22" s="4">
        <f t="shared" si="0"/>
        <v>1</v>
      </c>
      <c r="C22" s="4"/>
      <c r="D22" s="4">
        <v>1</v>
      </c>
      <c r="E22" s="4">
        <f t="shared" si="1"/>
        <v>1</v>
      </c>
      <c r="F22" s="4"/>
      <c r="G22" s="4">
        <v>1</v>
      </c>
      <c r="H22" s="4">
        <f t="shared" si="2"/>
        <v>1</v>
      </c>
      <c r="I22" s="4"/>
      <c r="J22" s="4">
        <v>1</v>
      </c>
      <c r="K22" s="4">
        <f t="shared" si="3"/>
        <v>5</v>
      </c>
      <c r="L22" s="4">
        <v>1</v>
      </c>
      <c r="M22" s="4">
        <v>4</v>
      </c>
      <c r="N22" s="4">
        <v>153</v>
      </c>
      <c r="O22" s="4">
        <v>69</v>
      </c>
    </row>
    <row r="23" spans="1:15" ht="16.5" customHeight="1">
      <c r="A23" s="5" t="s">
        <v>24</v>
      </c>
      <c r="B23" s="4">
        <f t="shared" si="0"/>
        <v>0</v>
      </c>
      <c r="C23" s="4"/>
      <c r="D23" s="4"/>
      <c r="E23" s="4">
        <f t="shared" si="1"/>
        <v>0</v>
      </c>
      <c r="F23" s="4"/>
      <c r="G23" s="4"/>
      <c r="H23" s="4">
        <f t="shared" si="2"/>
        <v>0</v>
      </c>
      <c r="I23" s="4"/>
      <c r="J23" s="4"/>
      <c r="K23" s="4">
        <f t="shared" si="3"/>
        <v>3</v>
      </c>
      <c r="L23" s="4">
        <v>1</v>
      </c>
      <c r="M23" s="4">
        <v>2</v>
      </c>
      <c r="N23" s="4">
        <v>124</v>
      </c>
      <c r="O23" s="4">
        <v>35</v>
      </c>
    </row>
    <row r="24" spans="1:15" ht="16.5" customHeight="1">
      <c r="A24" s="5" t="s">
        <v>25</v>
      </c>
      <c r="B24" s="4">
        <f t="shared" si="0"/>
        <v>0</v>
      </c>
      <c r="C24" s="4"/>
      <c r="D24" s="4"/>
      <c r="E24" s="4">
        <f t="shared" si="1"/>
        <v>0</v>
      </c>
      <c r="F24" s="4"/>
      <c r="G24" s="4"/>
      <c r="H24" s="4">
        <f t="shared" si="2"/>
        <v>0</v>
      </c>
      <c r="I24" s="4"/>
      <c r="J24" s="4"/>
      <c r="K24" s="4">
        <f t="shared" si="3"/>
        <v>1</v>
      </c>
      <c r="L24" s="4">
        <v>1</v>
      </c>
      <c r="M24" s="4"/>
      <c r="N24" s="4">
        <v>3</v>
      </c>
      <c r="O24" s="4">
        <v>2</v>
      </c>
    </row>
    <row r="25" spans="1:15" ht="16.5" customHeight="1">
      <c r="A25" s="13" t="s">
        <v>16</v>
      </c>
      <c r="B25" s="12">
        <f t="shared" si="0"/>
        <v>1</v>
      </c>
      <c r="C25" s="12">
        <f>SUM(C22:C24)</f>
        <v>0</v>
      </c>
      <c r="D25" s="12">
        <f>SUM(D22:D24)</f>
        <v>1</v>
      </c>
      <c r="E25" s="12">
        <f t="shared" si="1"/>
        <v>1</v>
      </c>
      <c r="F25" s="12">
        <f>SUM(F22:F24)</f>
        <v>0</v>
      </c>
      <c r="G25" s="12">
        <f>SUM(G22:G24)</f>
        <v>1</v>
      </c>
      <c r="H25" s="12">
        <f t="shared" si="2"/>
        <v>1</v>
      </c>
      <c r="I25" s="12">
        <f>SUM(I22:I24)</f>
        <v>0</v>
      </c>
      <c r="J25" s="12">
        <f>SUM(J22:J24)</f>
        <v>1</v>
      </c>
      <c r="K25" s="12">
        <f t="shared" si="3"/>
        <v>9</v>
      </c>
      <c r="L25" s="12">
        <f>SUM(L22:L24)</f>
        <v>3</v>
      </c>
      <c r="M25" s="12">
        <f>SUM(M22:M24)</f>
        <v>6</v>
      </c>
      <c r="N25" s="12">
        <f>SUM(N22:N24)</f>
        <v>280</v>
      </c>
      <c r="O25" s="12">
        <f>SUM(O22:O24)</f>
        <v>106</v>
      </c>
    </row>
    <row r="26" spans="1:15" ht="16.5" customHeight="1">
      <c r="A26" s="5" t="s">
        <v>26</v>
      </c>
      <c r="B26" s="4">
        <f t="shared" si="0"/>
        <v>3</v>
      </c>
      <c r="C26" s="4">
        <v>2</v>
      </c>
      <c r="D26" s="4">
        <v>1</v>
      </c>
      <c r="E26" s="4">
        <f t="shared" si="1"/>
        <v>2</v>
      </c>
      <c r="F26" s="4">
        <v>1</v>
      </c>
      <c r="G26" s="4">
        <v>1</v>
      </c>
      <c r="H26" s="4">
        <f t="shared" si="2"/>
        <v>6</v>
      </c>
      <c r="I26" s="4">
        <v>5</v>
      </c>
      <c r="J26" s="4">
        <v>1</v>
      </c>
      <c r="K26" s="4">
        <f t="shared" si="3"/>
        <v>25</v>
      </c>
      <c r="L26" s="4">
        <v>12</v>
      </c>
      <c r="M26" s="4">
        <v>13</v>
      </c>
      <c r="N26" s="4">
        <v>355</v>
      </c>
      <c r="O26" s="4">
        <v>122</v>
      </c>
    </row>
    <row r="27" spans="1:15" ht="16.5" customHeight="1">
      <c r="A27" s="5" t="s">
        <v>27</v>
      </c>
      <c r="B27" s="4">
        <f t="shared" si="0"/>
        <v>0</v>
      </c>
      <c r="C27" s="4"/>
      <c r="D27" s="4"/>
      <c r="E27" s="4">
        <f t="shared" si="1"/>
        <v>0</v>
      </c>
      <c r="F27" s="4"/>
      <c r="G27" s="4"/>
      <c r="H27" s="4">
        <f t="shared" si="2"/>
        <v>2</v>
      </c>
      <c r="I27" s="4">
        <v>2</v>
      </c>
      <c r="J27" s="4"/>
      <c r="K27" s="4">
        <f t="shared" si="3"/>
        <v>19</v>
      </c>
      <c r="L27" s="4">
        <v>13</v>
      </c>
      <c r="M27" s="4">
        <v>6</v>
      </c>
      <c r="N27" s="4">
        <v>378</v>
      </c>
      <c r="O27" s="4">
        <v>116</v>
      </c>
    </row>
    <row r="28" spans="1:15" ht="16.5" customHeight="1">
      <c r="A28" s="5" t="s">
        <v>28</v>
      </c>
      <c r="B28" s="4">
        <f t="shared" si="0"/>
        <v>1</v>
      </c>
      <c r="C28" s="4"/>
      <c r="D28" s="4">
        <v>1</v>
      </c>
      <c r="E28" s="4">
        <f t="shared" si="1"/>
        <v>1</v>
      </c>
      <c r="F28" s="4"/>
      <c r="G28" s="4">
        <v>1</v>
      </c>
      <c r="H28" s="4">
        <f t="shared" si="2"/>
        <v>2</v>
      </c>
      <c r="I28" s="4">
        <v>1</v>
      </c>
      <c r="J28" s="4">
        <v>1</v>
      </c>
      <c r="K28" s="4">
        <f t="shared" si="3"/>
        <v>1</v>
      </c>
      <c r="L28" s="4">
        <v>1</v>
      </c>
      <c r="M28" s="4"/>
      <c r="N28" s="4">
        <v>53</v>
      </c>
      <c r="O28" s="4">
        <v>22</v>
      </c>
    </row>
    <row r="29" spans="1:15" ht="16.5" customHeight="1">
      <c r="A29" s="5" t="s">
        <v>29</v>
      </c>
      <c r="B29" s="4">
        <f t="shared" si="0"/>
        <v>0</v>
      </c>
      <c r="C29" s="4"/>
      <c r="D29" s="4"/>
      <c r="E29" s="4">
        <f t="shared" si="1"/>
        <v>0</v>
      </c>
      <c r="F29" s="4"/>
      <c r="G29" s="4"/>
      <c r="H29" s="4">
        <f t="shared" si="2"/>
        <v>0</v>
      </c>
      <c r="I29" s="4"/>
      <c r="J29" s="4"/>
      <c r="K29" s="4">
        <f t="shared" si="3"/>
        <v>0</v>
      </c>
      <c r="L29" s="4"/>
      <c r="M29" s="4"/>
      <c r="N29" s="4">
        <v>8</v>
      </c>
      <c r="O29" s="4">
        <v>2</v>
      </c>
    </row>
    <row r="30" spans="1:15" ht="16.5" customHeight="1">
      <c r="A30" s="5" t="s">
        <v>30</v>
      </c>
      <c r="B30" s="4">
        <f t="shared" si="0"/>
        <v>0</v>
      </c>
      <c r="C30" s="4"/>
      <c r="D30" s="4"/>
      <c r="E30" s="4">
        <f t="shared" si="1"/>
        <v>0</v>
      </c>
      <c r="F30" s="4"/>
      <c r="G30" s="4"/>
      <c r="H30" s="4">
        <f t="shared" si="2"/>
        <v>0</v>
      </c>
      <c r="I30" s="4"/>
      <c r="J30" s="4"/>
      <c r="K30" s="4">
        <f t="shared" si="3"/>
        <v>3</v>
      </c>
      <c r="L30" s="4">
        <v>1</v>
      </c>
      <c r="M30" s="4">
        <v>2</v>
      </c>
      <c r="N30" s="4">
        <v>16</v>
      </c>
      <c r="O30" s="4">
        <v>5</v>
      </c>
    </row>
    <row r="31" spans="1:15" ht="16.5" customHeight="1">
      <c r="A31" s="5" t="s">
        <v>31</v>
      </c>
      <c r="B31" s="4">
        <f t="shared" si="0"/>
        <v>0</v>
      </c>
      <c r="C31" s="4"/>
      <c r="D31" s="4"/>
      <c r="E31" s="4">
        <f t="shared" si="1"/>
        <v>0</v>
      </c>
      <c r="F31" s="4"/>
      <c r="G31" s="4"/>
      <c r="H31" s="4">
        <f t="shared" si="2"/>
        <v>0</v>
      </c>
      <c r="I31" s="4"/>
      <c r="J31" s="4"/>
      <c r="K31" s="4">
        <f t="shared" si="3"/>
        <v>1</v>
      </c>
      <c r="L31" s="4"/>
      <c r="M31" s="4">
        <v>1</v>
      </c>
      <c r="N31" s="4">
        <v>11</v>
      </c>
      <c r="O31" s="4">
        <v>7</v>
      </c>
    </row>
    <row r="32" spans="1:15" ht="16.5" customHeight="1">
      <c r="A32" s="5" t="s">
        <v>32</v>
      </c>
      <c r="B32" s="4">
        <f t="shared" si="0"/>
        <v>0</v>
      </c>
      <c r="C32" s="4"/>
      <c r="D32" s="4"/>
      <c r="E32" s="4">
        <f t="shared" si="1"/>
        <v>0</v>
      </c>
      <c r="F32" s="4"/>
      <c r="G32" s="4"/>
      <c r="H32" s="4">
        <f t="shared" si="2"/>
        <v>0</v>
      </c>
      <c r="I32" s="4"/>
      <c r="J32" s="4"/>
      <c r="K32" s="4">
        <f t="shared" si="3"/>
        <v>0</v>
      </c>
      <c r="L32" s="4"/>
      <c r="M32" s="4"/>
      <c r="N32" s="4">
        <v>5</v>
      </c>
      <c r="O32" s="4">
        <v>1</v>
      </c>
    </row>
    <row r="33" spans="1:15" ht="16.5" customHeight="1">
      <c r="A33" s="5" t="s">
        <v>33</v>
      </c>
      <c r="B33" s="4">
        <f t="shared" si="0"/>
        <v>0</v>
      </c>
      <c r="C33" s="4"/>
      <c r="D33" s="4"/>
      <c r="E33" s="4">
        <f t="shared" si="1"/>
        <v>0</v>
      </c>
      <c r="F33" s="4"/>
      <c r="G33" s="4"/>
      <c r="H33" s="4">
        <f t="shared" si="2"/>
        <v>1</v>
      </c>
      <c r="I33" s="4">
        <v>1</v>
      </c>
      <c r="J33" s="4"/>
      <c r="K33" s="4">
        <f t="shared" si="3"/>
        <v>2</v>
      </c>
      <c r="L33" s="4">
        <v>1</v>
      </c>
      <c r="M33" s="4">
        <v>1</v>
      </c>
      <c r="N33" s="4">
        <v>38</v>
      </c>
      <c r="O33" s="4">
        <v>5</v>
      </c>
    </row>
    <row r="34" spans="1:15" ht="16.5" customHeight="1">
      <c r="A34" s="5" t="s">
        <v>34</v>
      </c>
      <c r="B34" s="4">
        <f t="shared" si="0"/>
        <v>0</v>
      </c>
      <c r="C34" s="4"/>
      <c r="D34" s="4"/>
      <c r="E34" s="4">
        <f t="shared" si="1"/>
        <v>0</v>
      </c>
      <c r="F34" s="4"/>
      <c r="G34" s="4"/>
      <c r="H34" s="4">
        <f t="shared" si="2"/>
        <v>0</v>
      </c>
      <c r="I34" s="4"/>
      <c r="J34" s="4"/>
      <c r="K34" s="4">
        <f t="shared" si="3"/>
        <v>1</v>
      </c>
      <c r="L34" s="4"/>
      <c r="M34" s="4">
        <v>1</v>
      </c>
      <c r="N34" s="4">
        <v>14</v>
      </c>
      <c r="O34" s="4">
        <v>2</v>
      </c>
    </row>
    <row r="35" spans="1:15" ht="16.5" customHeight="1">
      <c r="A35" s="5" t="s">
        <v>35</v>
      </c>
      <c r="B35" s="4">
        <f t="shared" si="0"/>
        <v>0</v>
      </c>
      <c r="C35" s="4"/>
      <c r="D35" s="4"/>
      <c r="E35" s="4">
        <f t="shared" si="1"/>
        <v>0</v>
      </c>
      <c r="F35" s="4"/>
      <c r="G35" s="4"/>
      <c r="H35" s="4">
        <f t="shared" si="2"/>
        <v>0</v>
      </c>
      <c r="I35" s="4"/>
      <c r="J35" s="4"/>
      <c r="K35" s="4">
        <f t="shared" si="3"/>
        <v>1</v>
      </c>
      <c r="L35" s="4">
        <v>1</v>
      </c>
      <c r="M35" s="4"/>
      <c r="N35" s="4">
        <v>21</v>
      </c>
      <c r="O35" s="4">
        <v>4</v>
      </c>
    </row>
    <row r="36" spans="1:15" ht="16.5" customHeight="1">
      <c r="A36" s="5" t="s">
        <v>36</v>
      </c>
      <c r="B36" s="4">
        <f t="shared" si="0"/>
        <v>0</v>
      </c>
      <c r="C36" s="4"/>
      <c r="D36" s="4"/>
      <c r="E36" s="4">
        <f t="shared" si="1"/>
        <v>0</v>
      </c>
      <c r="F36" s="4"/>
      <c r="G36" s="4"/>
      <c r="H36" s="4">
        <f t="shared" si="2"/>
        <v>0</v>
      </c>
      <c r="I36" s="4"/>
      <c r="J36" s="4"/>
      <c r="K36" s="4">
        <f t="shared" si="3"/>
        <v>0</v>
      </c>
      <c r="L36" s="4"/>
      <c r="M36" s="4"/>
      <c r="N36" s="4">
        <v>3</v>
      </c>
      <c r="O36" s="4">
        <v>3</v>
      </c>
    </row>
    <row r="37" spans="1:15" ht="16.5" customHeight="1">
      <c r="A37" s="5" t="s">
        <v>37</v>
      </c>
      <c r="B37" s="4">
        <f t="shared" si="0"/>
        <v>1</v>
      </c>
      <c r="C37" s="4"/>
      <c r="D37" s="4">
        <v>1</v>
      </c>
      <c r="E37" s="4">
        <f t="shared" si="1"/>
        <v>0</v>
      </c>
      <c r="F37" s="4"/>
      <c r="G37" s="4"/>
      <c r="H37" s="4">
        <f t="shared" si="2"/>
        <v>0</v>
      </c>
      <c r="I37" s="4"/>
      <c r="J37" s="4"/>
      <c r="K37" s="4">
        <f t="shared" si="3"/>
        <v>2</v>
      </c>
      <c r="L37" s="4"/>
      <c r="M37" s="4">
        <v>2</v>
      </c>
      <c r="N37" s="4">
        <v>19</v>
      </c>
      <c r="O37" s="4">
        <v>5</v>
      </c>
    </row>
    <row r="38" spans="1:15" ht="16.5" customHeight="1">
      <c r="A38" s="5" t="s">
        <v>38</v>
      </c>
      <c r="B38" s="4">
        <f t="shared" si="0"/>
        <v>0</v>
      </c>
      <c r="C38" s="4"/>
      <c r="D38" s="4"/>
      <c r="E38" s="4">
        <f t="shared" si="1"/>
        <v>0</v>
      </c>
      <c r="F38" s="4"/>
      <c r="G38" s="4"/>
      <c r="H38" s="4">
        <f t="shared" si="2"/>
        <v>0</v>
      </c>
      <c r="I38" s="4"/>
      <c r="J38" s="4"/>
      <c r="K38" s="4">
        <f t="shared" si="3"/>
        <v>1</v>
      </c>
      <c r="L38" s="4">
        <v>1</v>
      </c>
      <c r="M38" s="4"/>
      <c r="N38" s="4">
        <v>48</v>
      </c>
      <c r="O38" s="4">
        <v>15</v>
      </c>
    </row>
    <row r="39" spans="1:15" ht="16.5" customHeight="1">
      <c r="A39" s="13" t="s">
        <v>16</v>
      </c>
      <c r="B39" s="12">
        <f t="shared" si="0"/>
        <v>5</v>
      </c>
      <c r="C39" s="12">
        <f>SUM(C26:C38)</f>
        <v>2</v>
      </c>
      <c r="D39" s="12">
        <f>SUM(D26:D38)</f>
        <v>3</v>
      </c>
      <c r="E39" s="12">
        <f t="shared" si="1"/>
        <v>3</v>
      </c>
      <c r="F39" s="12">
        <f>SUM(F26:F38)</f>
        <v>1</v>
      </c>
      <c r="G39" s="12">
        <f>SUM(G26:G38)</f>
        <v>2</v>
      </c>
      <c r="H39" s="12">
        <f t="shared" si="2"/>
        <v>11</v>
      </c>
      <c r="I39" s="12">
        <f>SUM(I26:I38)</f>
        <v>9</v>
      </c>
      <c r="J39" s="12">
        <f>SUM(J26:J38)</f>
        <v>2</v>
      </c>
      <c r="K39" s="12">
        <f t="shared" si="3"/>
        <v>56</v>
      </c>
      <c r="L39" s="12">
        <f>SUM(L26:L38)</f>
        <v>30</v>
      </c>
      <c r="M39" s="12">
        <f>SUM(M26:M38)</f>
        <v>26</v>
      </c>
      <c r="N39" s="12">
        <f>SUM(N26:N38)</f>
        <v>969</v>
      </c>
      <c r="O39" s="12">
        <f>SUM(O26:O38)</f>
        <v>309</v>
      </c>
    </row>
    <row r="40" spans="1:15" ht="16.5" customHeight="1">
      <c r="A40" s="5" t="s">
        <v>39</v>
      </c>
      <c r="B40" s="4">
        <f t="shared" si="0"/>
        <v>3</v>
      </c>
      <c r="C40" s="4">
        <v>2</v>
      </c>
      <c r="D40" s="4">
        <v>1</v>
      </c>
      <c r="E40" s="4">
        <f t="shared" si="1"/>
        <v>2</v>
      </c>
      <c r="F40" s="4">
        <v>1</v>
      </c>
      <c r="G40" s="4">
        <v>1</v>
      </c>
      <c r="H40" s="4">
        <f t="shared" si="2"/>
        <v>5</v>
      </c>
      <c r="I40" s="4">
        <v>3</v>
      </c>
      <c r="J40" s="4">
        <v>2</v>
      </c>
      <c r="K40" s="4">
        <f t="shared" si="3"/>
        <v>10</v>
      </c>
      <c r="L40" s="4">
        <v>6</v>
      </c>
      <c r="M40" s="4">
        <v>4</v>
      </c>
      <c r="N40" s="4">
        <v>401</v>
      </c>
      <c r="O40" s="4">
        <v>143</v>
      </c>
    </row>
    <row r="41" spans="1:15" ht="16.5" customHeight="1">
      <c r="A41" s="5" t="s">
        <v>40</v>
      </c>
      <c r="B41" s="4">
        <f t="shared" si="0"/>
        <v>0</v>
      </c>
      <c r="C41" s="4"/>
      <c r="D41" s="4"/>
      <c r="E41" s="4">
        <f t="shared" si="1"/>
        <v>0</v>
      </c>
      <c r="F41" s="4"/>
      <c r="G41" s="4"/>
      <c r="H41" s="4">
        <f t="shared" si="2"/>
        <v>0</v>
      </c>
      <c r="I41" s="4"/>
      <c r="J41" s="4"/>
      <c r="K41" s="4">
        <f t="shared" si="3"/>
        <v>1</v>
      </c>
      <c r="L41" s="4">
        <v>1</v>
      </c>
      <c r="M41" s="4"/>
      <c r="N41" s="4">
        <v>40</v>
      </c>
      <c r="O41" s="4">
        <v>9</v>
      </c>
    </row>
    <row r="42" spans="1:15" ht="16.5" customHeight="1">
      <c r="A42" s="5" t="s">
        <v>41</v>
      </c>
      <c r="B42" s="4">
        <f t="shared" si="0"/>
        <v>1</v>
      </c>
      <c r="C42" s="4">
        <v>1</v>
      </c>
      <c r="D42" s="4"/>
      <c r="E42" s="4">
        <f t="shared" si="1"/>
        <v>1</v>
      </c>
      <c r="F42" s="4">
        <v>1</v>
      </c>
      <c r="G42" s="4"/>
      <c r="H42" s="4">
        <f t="shared" si="2"/>
        <v>1</v>
      </c>
      <c r="I42" s="4"/>
      <c r="J42" s="4">
        <v>1</v>
      </c>
      <c r="K42" s="4">
        <f t="shared" si="3"/>
        <v>2</v>
      </c>
      <c r="L42" s="4">
        <v>1</v>
      </c>
      <c r="M42" s="4">
        <v>1</v>
      </c>
      <c r="N42" s="4">
        <v>42</v>
      </c>
      <c r="O42" s="4">
        <v>23</v>
      </c>
    </row>
    <row r="43" spans="1:15" ht="16.5" customHeight="1">
      <c r="A43" s="13" t="s">
        <v>16</v>
      </c>
      <c r="B43" s="12">
        <f t="shared" si="0"/>
        <v>4</v>
      </c>
      <c r="C43" s="12">
        <f>SUM(C40:C42)</f>
        <v>3</v>
      </c>
      <c r="D43" s="12">
        <f>SUM(D40:D42)</f>
        <v>1</v>
      </c>
      <c r="E43" s="12">
        <f t="shared" si="1"/>
        <v>3</v>
      </c>
      <c r="F43" s="12">
        <f>SUM(F40:F42)</f>
        <v>2</v>
      </c>
      <c r="G43" s="12">
        <f>SUM(G40:G42)</f>
        <v>1</v>
      </c>
      <c r="H43" s="12">
        <f t="shared" si="2"/>
        <v>6</v>
      </c>
      <c r="I43" s="12">
        <f>SUM(I40:I42)</f>
        <v>3</v>
      </c>
      <c r="J43" s="12">
        <f>SUM(J40:J42)</f>
        <v>3</v>
      </c>
      <c r="K43" s="12">
        <f t="shared" si="3"/>
        <v>13</v>
      </c>
      <c r="L43" s="12">
        <f>SUM(L40:L42)</f>
        <v>8</v>
      </c>
      <c r="M43" s="12">
        <f>SUM(M40:M42)</f>
        <v>5</v>
      </c>
      <c r="N43" s="12">
        <f>SUM(N40:N42)</f>
        <v>483</v>
      </c>
      <c r="O43" s="12">
        <f>SUM(O40:O42)</f>
        <v>175</v>
      </c>
    </row>
    <row r="44" spans="1:15" ht="16.5" customHeight="1">
      <c r="A44" s="5" t="s">
        <v>42</v>
      </c>
      <c r="B44" s="4">
        <f t="shared" si="0"/>
        <v>0</v>
      </c>
      <c r="C44" s="4"/>
      <c r="D44" s="4"/>
      <c r="E44" s="17">
        <f t="shared" si="1"/>
        <v>0</v>
      </c>
      <c r="F44" s="4"/>
      <c r="G44" s="4"/>
      <c r="H44" s="4">
        <f t="shared" si="2"/>
        <v>0</v>
      </c>
      <c r="I44" s="4"/>
      <c r="J44" s="4"/>
      <c r="K44" s="4">
        <f t="shared" si="3"/>
        <v>4</v>
      </c>
      <c r="L44" s="4">
        <v>1</v>
      </c>
      <c r="M44" s="4">
        <v>3</v>
      </c>
      <c r="N44" s="4">
        <v>154</v>
      </c>
      <c r="O44" s="4">
        <v>53</v>
      </c>
    </row>
    <row r="45" spans="1:15" ht="16.5" customHeight="1">
      <c r="A45" s="5" t="s">
        <v>43</v>
      </c>
      <c r="B45" s="4">
        <f t="shared" si="0"/>
        <v>1</v>
      </c>
      <c r="C45" s="4">
        <v>1</v>
      </c>
      <c r="D45" s="4"/>
      <c r="E45" s="17">
        <f t="shared" si="1"/>
        <v>1</v>
      </c>
      <c r="F45" s="4">
        <v>1</v>
      </c>
      <c r="G45" s="4"/>
      <c r="H45" s="4">
        <f t="shared" si="2"/>
        <v>0</v>
      </c>
      <c r="I45" s="4"/>
      <c r="J45" s="4"/>
      <c r="K45" s="4">
        <f t="shared" si="3"/>
        <v>2</v>
      </c>
      <c r="L45" s="4">
        <v>2</v>
      </c>
      <c r="M45" s="4"/>
      <c r="N45" s="4">
        <v>25</v>
      </c>
      <c r="O45" s="4">
        <v>10</v>
      </c>
    </row>
    <row r="46" spans="1:15" ht="16.5" customHeight="1">
      <c r="A46" s="5" t="s">
        <v>44</v>
      </c>
      <c r="B46" s="4">
        <f t="shared" si="0"/>
        <v>0</v>
      </c>
      <c r="C46" s="4"/>
      <c r="D46" s="4"/>
      <c r="E46" s="17">
        <f t="shared" si="1"/>
        <v>0</v>
      </c>
      <c r="F46" s="4"/>
      <c r="G46" s="4"/>
      <c r="H46" s="4">
        <f t="shared" si="2"/>
        <v>0</v>
      </c>
      <c r="I46" s="4"/>
      <c r="J46" s="4"/>
      <c r="K46" s="4">
        <f t="shared" si="3"/>
        <v>0</v>
      </c>
      <c r="L46" s="4"/>
      <c r="M46" s="4"/>
      <c r="N46" s="4">
        <v>10</v>
      </c>
      <c r="O46" s="4">
        <v>3</v>
      </c>
    </row>
    <row r="47" spans="1:15" ht="16.5" customHeight="1">
      <c r="A47" s="5" t="s">
        <v>45</v>
      </c>
      <c r="B47" s="4">
        <f t="shared" si="0"/>
        <v>0</v>
      </c>
      <c r="C47" s="4"/>
      <c r="D47" s="4"/>
      <c r="E47" s="17">
        <f t="shared" si="1"/>
        <v>0</v>
      </c>
      <c r="F47" s="4"/>
      <c r="G47" s="4"/>
      <c r="H47" s="4">
        <f t="shared" si="2"/>
        <v>1</v>
      </c>
      <c r="I47" s="4">
        <v>1</v>
      </c>
      <c r="J47" s="4"/>
      <c r="K47" s="4">
        <f t="shared" si="3"/>
        <v>3</v>
      </c>
      <c r="L47" s="4">
        <v>1</v>
      </c>
      <c r="M47" s="4">
        <v>2</v>
      </c>
      <c r="N47" s="4">
        <v>48</v>
      </c>
      <c r="O47" s="4">
        <v>14</v>
      </c>
    </row>
    <row r="48" spans="1:15" ht="16.5" customHeight="1">
      <c r="A48" s="5" t="s">
        <v>46</v>
      </c>
      <c r="B48" s="4">
        <f t="shared" si="0"/>
        <v>1</v>
      </c>
      <c r="C48" s="4">
        <v>1</v>
      </c>
      <c r="D48" s="4"/>
      <c r="E48" s="17">
        <f t="shared" si="1"/>
        <v>0</v>
      </c>
      <c r="F48" s="4"/>
      <c r="G48" s="4"/>
      <c r="H48" s="4">
        <f t="shared" si="2"/>
        <v>0</v>
      </c>
      <c r="I48" s="4"/>
      <c r="J48" s="4"/>
      <c r="K48" s="4">
        <f t="shared" si="3"/>
        <v>2</v>
      </c>
      <c r="L48" s="4">
        <v>1</v>
      </c>
      <c r="M48" s="4">
        <v>1</v>
      </c>
      <c r="N48" s="4">
        <v>35</v>
      </c>
      <c r="O48" s="4">
        <v>9</v>
      </c>
    </row>
    <row r="49" spans="1:15" ht="16.5" customHeight="1">
      <c r="A49" s="13" t="s">
        <v>16</v>
      </c>
      <c r="B49" s="12">
        <f t="shared" si="0"/>
        <v>2</v>
      </c>
      <c r="C49" s="12">
        <f>SUM(C44:C48)</f>
        <v>2</v>
      </c>
      <c r="D49" s="12">
        <f>SUM(D44:D48)</f>
        <v>0</v>
      </c>
      <c r="E49" s="12">
        <f t="shared" si="1"/>
        <v>1</v>
      </c>
      <c r="F49" s="12">
        <f>SUM(F44:F48)</f>
        <v>1</v>
      </c>
      <c r="G49" s="12">
        <f>SUM(G44:G48)</f>
        <v>0</v>
      </c>
      <c r="H49" s="12">
        <f t="shared" si="2"/>
        <v>1</v>
      </c>
      <c r="I49" s="12">
        <f>SUM(I44:I48)</f>
        <v>1</v>
      </c>
      <c r="J49" s="12">
        <f>SUM(J44:J48)</f>
        <v>0</v>
      </c>
      <c r="K49" s="12">
        <f t="shared" si="3"/>
        <v>11</v>
      </c>
      <c r="L49" s="12">
        <f>SUM(L44:L48)</f>
        <v>5</v>
      </c>
      <c r="M49" s="12">
        <f>SUM(M44:M48)</f>
        <v>6</v>
      </c>
      <c r="N49" s="12">
        <f>SUM(N44:N48)</f>
        <v>272</v>
      </c>
      <c r="O49" s="12">
        <f>SUM(O44:O48)</f>
        <v>89</v>
      </c>
    </row>
  </sheetData>
  <mergeCells count="7">
    <mergeCell ref="A3:A4"/>
    <mergeCell ref="E3:G3"/>
    <mergeCell ref="N3:N4"/>
    <mergeCell ref="O3:O4"/>
    <mergeCell ref="H3:J3"/>
    <mergeCell ref="K3:M3"/>
    <mergeCell ref="B3:D3"/>
  </mergeCells>
  <printOptions/>
  <pageMargins left="0.7874015748031497" right="0.5905511811023623" top="0.5905511811023623" bottom="0.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G5" sqref="G5"/>
    </sheetView>
  </sheetViews>
  <sheetFormatPr defaultColWidth="9.00390625" defaultRowHeight="13.5"/>
  <cols>
    <col min="1" max="1" width="20.625" style="2" customWidth="1"/>
    <col min="2" max="2" width="15.50390625" style="2" customWidth="1"/>
    <col min="3" max="3" width="13.25390625" style="2" customWidth="1"/>
    <col min="4" max="8" width="13.125" style="2" customWidth="1"/>
    <col min="9" max="9" width="12.875" style="2" customWidth="1"/>
    <col min="10" max="12" width="13.125" style="2" customWidth="1"/>
    <col min="13" max="16384" width="9.00390625" style="2" customWidth="1"/>
  </cols>
  <sheetData>
    <row r="1" ht="18.75">
      <c r="A1" s="1" t="s">
        <v>113</v>
      </c>
    </row>
    <row r="2" ht="13.5" customHeight="1">
      <c r="A2" s="2" t="s">
        <v>114</v>
      </c>
    </row>
    <row r="3" spans="1:12" ht="21.75" customHeight="1">
      <c r="A3" s="18" t="s">
        <v>0</v>
      </c>
      <c r="B3" s="18" t="s">
        <v>1</v>
      </c>
      <c r="C3" s="21" t="s">
        <v>2</v>
      </c>
      <c r="D3" s="22"/>
      <c r="E3" s="21" t="s">
        <v>6</v>
      </c>
      <c r="F3" s="22"/>
      <c r="G3" s="21" t="s">
        <v>7</v>
      </c>
      <c r="H3" s="22"/>
      <c r="I3" s="21" t="s">
        <v>8</v>
      </c>
      <c r="J3" s="22"/>
      <c r="K3" s="21" t="s">
        <v>115</v>
      </c>
      <c r="L3" s="22"/>
    </row>
    <row r="4" spans="1:12" ht="21.75" customHeight="1">
      <c r="A4" s="18"/>
      <c r="B4" s="18"/>
      <c r="C4" s="3" t="s">
        <v>3</v>
      </c>
      <c r="D4" s="3" t="s">
        <v>116</v>
      </c>
      <c r="E4" s="3" t="s">
        <v>3</v>
      </c>
      <c r="F4" s="3" t="s">
        <v>116</v>
      </c>
      <c r="G4" s="3" t="s">
        <v>3</v>
      </c>
      <c r="H4" s="3" t="s">
        <v>116</v>
      </c>
      <c r="I4" s="3" t="s">
        <v>3</v>
      </c>
      <c r="J4" s="3" t="s">
        <v>117</v>
      </c>
      <c r="K4" s="3" t="s">
        <v>3</v>
      </c>
      <c r="L4" s="3" t="s">
        <v>117</v>
      </c>
    </row>
    <row r="5" spans="1:12" ht="16.5" customHeight="1">
      <c r="A5" s="15" t="s">
        <v>123</v>
      </c>
      <c r="B5" s="12">
        <f>+B13+B21+B25+B39+B43+B49</f>
        <v>814628</v>
      </c>
      <c r="C5" s="12">
        <f>'２-１'!C5</f>
        <v>7283</v>
      </c>
      <c r="D5" s="16">
        <f>C5/B5*1000</f>
        <v>8.94027703442553</v>
      </c>
      <c r="E5" s="12">
        <f>'２-１'!F5</f>
        <v>7449</v>
      </c>
      <c r="F5" s="16">
        <f>E5/814000*1000</f>
        <v>9.151105651105652</v>
      </c>
      <c r="G5" s="12">
        <f>'２-１'!I5</f>
        <v>-166</v>
      </c>
      <c r="H5" s="16">
        <f aca="true" t="shared" si="0" ref="H5:H49">G5/B5*1000</f>
        <v>-0.20377399254629106</v>
      </c>
      <c r="I5" s="12">
        <f>'２-１'!L5</f>
        <v>632</v>
      </c>
      <c r="J5" s="16">
        <f aca="true" t="shared" si="1" ref="J5:J49">I5/C5*1000</f>
        <v>86.77742688452561</v>
      </c>
      <c r="K5" s="12">
        <f>'２-２'!B5</f>
        <v>24</v>
      </c>
      <c r="L5" s="16">
        <f aca="true" t="shared" si="2" ref="L5:L49">K5/C5*1000</f>
        <v>3.2953453247288205</v>
      </c>
    </row>
    <row r="6" spans="1:12" ht="16.5" customHeight="1">
      <c r="A6" s="13" t="s">
        <v>9</v>
      </c>
      <c r="B6" s="12">
        <f>B8+B14+B22+B23+B26+B27+B40+B44</f>
        <v>581235</v>
      </c>
      <c r="C6" s="12">
        <f>'２-１'!C6</f>
        <v>5321</v>
      </c>
      <c r="D6" s="16">
        <f aca="true" t="shared" si="3" ref="D6:D49">C6/B6*1000</f>
        <v>9.15464485104992</v>
      </c>
      <c r="E6" s="12">
        <f>'２-１'!F6</f>
        <v>5139</v>
      </c>
      <c r="F6" s="16">
        <f aca="true" t="shared" si="4" ref="F6:F49">E6/B6*1000</f>
        <v>8.841518490799764</v>
      </c>
      <c r="G6" s="12">
        <f>'２-１'!I6</f>
        <v>182</v>
      </c>
      <c r="H6" s="16">
        <f t="shared" si="0"/>
        <v>0.313126360250157</v>
      </c>
      <c r="I6" s="12">
        <f>'２-１'!L6</f>
        <v>458</v>
      </c>
      <c r="J6" s="16">
        <f t="shared" si="1"/>
        <v>86.0740462319113</v>
      </c>
      <c r="K6" s="12">
        <f>'２-２'!B6</f>
        <v>17</v>
      </c>
      <c r="L6" s="16">
        <f t="shared" si="2"/>
        <v>3.1948881789137378</v>
      </c>
    </row>
    <row r="7" spans="1:12" ht="16.5" customHeight="1">
      <c r="A7" s="13" t="s">
        <v>10</v>
      </c>
      <c r="B7" s="12">
        <f>B5-B6</f>
        <v>233393</v>
      </c>
      <c r="C7" s="12">
        <f>'２-１'!C7</f>
        <v>1962</v>
      </c>
      <c r="D7" s="16">
        <f t="shared" si="3"/>
        <v>8.406421786428899</v>
      </c>
      <c r="E7" s="12">
        <f>'２-１'!F7</f>
        <v>2310</v>
      </c>
      <c r="F7" s="16">
        <f t="shared" si="4"/>
        <v>9.89746907576491</v>
      </c>
      <c r="G7" s="12">
        <f>'２-１'!I7</f>
        <v>-348</v>
      </c>
      <c r="H7" s="16">
        <f t="shared" si="0"/>
        <v>-1.4910472893360127</v>
      </c>
      <c r="I7" s="12">
        <f>'２-１'!L7</f>
        <v>174</v>
      </c>
      <c r="J7" s="16">
        <f t="shared" si="1"/>
        <v>88.68501529051987</v>
      </c>
      <c r="K7" s="12">
        <f>'２-２'!B7</f>
        <v>7</v>
      </c>
      <c r="L7" s="16">
        <f t="shared" si="2"/>
        <v>3.567787971457696</v>
      </c>
    </row>
    <row r="8" spans="1:12" ht="16.5" customHeight="1">
      <c r="A8" s="5" t="s">
        <v>11</v>
      </c>
      <c r="B8" s="4">
        <v>249036</v>
      </c>
      <c r="C8" s="4">
        <f>'２-１'!C8</f>
        <v>2408</v>
      </c>
      <c r="D8" s="9">
        <f t="shared" si="3"/>
        <v>9.669284762042436</v>
      </c>
      <c r="E8" s="4">
        <f>'２-１'!F8</f>
        <v>2123</v>
      </c>
      <c r="F8" s="9">
        <f t="shared" si="4"/>
        <v>8.524871906069805</v>
      </c>
      <c r="G8" s="4">
        <f>'２-１'!I8</f>
        <v>285</v>
      </c>
      <c r="H8" s="9">
        <f t="shared" si="0"/>
        <v>1.1444128559726305</v>
      </c>
      <c r="I8" s="4">
        <f>'２-１'!L8</f>
        <v>209</v>
      </c>
      <c r="J8" s="9">
        <f t="shared" si="1"/>
        <v>86.79401993355482</v>
      </c>
      <c r="K8" s="4">
        <f>'２-２'!B8</f>
        <v>9</v>
      </c>
      <c r="L8" s="9">
        <f t="shared" si="2"/>
        <v>3.737541528239203</v>
      </c>
    </row>
    <row r="9" spans="1:12" ht="16.5" customHeight="1">
      <c r="A9" s="5" t="s">
        <v>12</v>
      </c>
      <c r="B9" s="4">
        <v>4970</v>
      </c>
      <c r="C9" s="4">
        <f>'２-１'!C9</f>
        <v>22</v>
      </c>
      <c r="D9" s="9">
        <f t="shared" si="3"/>
        <v>4.426559356136821</v>
      </c>
      <c r="E9" s="4">
        <f>'２-１'!F9</f>
        <v>72</v>
      </c>
      <c r="F9" s="9">
        <f t="shared" si="4"/>
        <v>14.486921529175051</v>
      </c>
      <c r="G9" s="4">
        <f>'２-１'!I9</f>
        <v>-50</v>
      </c>
      <c r="H9" s="9">
        <f t="shared" si="0"/>
        <v>-10.060362173038229</v>
      </c>
      <c r="I9" s="4">
        <f>'２-１'!L9</f>
        <v>2</v>
      </c>
      <c r="J9" s="9">
        <f t="shared" si="1"/>
        <v>90.9090909090909</v>
      </c>
      <c r="K9" s="4">
        <f>'２-２'!B9</f>
        <v>0</v>
      </c>
      <c r="L9" s="9">
        <f t="shared" si="2"/>
        <v>0</v>
      </c>
    </row>
    <row r="10" spans="1:12" ht="16.5" customHeight="1">
      <c r="A10" s="5" t="s">
        <v>13</v>
      </c>
      <c r="B10" s="4">
        <v>10914</v>
      </c>
      <c r="C10" s="4">
        <f>'２-１'!C10</f>
        <v>112</v>
      </c>
      <c r="D10" s="9">
        <f t="shared" si="3"/>
        <v>10.262048744731539</v>
      </c>
      <c r="E10" s="4">
        <f>'２-１'!F10</f>
        <v>85</v>
      </c>
      <c r="F10" s="9">
        <f t="shared" si="4"/>
        <v>7.788161993769471</v>
      </c>
      <c r="G10" s="4">
        <f>'２-１'!I10</f>
        <v>27</v>
      </c>
      <c r="H10" s="9">
        <f t="shared" si="0"/>
        <v>2.473886750962067</v>
      </c>
      <c r="I10" s="4">
        <f>'２-１'!L10</f>
        <v>8</v>
      </c>
      <c r="J10" s="9">
        <f t="shared" si="1"/>
        <v>71.42857142857143</v>
      </c>
      <c r="K10" s="4">
        <f>'２-２'!B10</f>
        <v>0</v>
      </c>
      <c r="L10" s="9">
        <f t="shared" si="2"/>
        <v>0</v>
      </c>
    </row>
    <row r="11" spans="1:12" ht="16.5" customHeight="1">
      <c r="A11" s="5" t="s">
        <v>14</v>
      </c>
      <c r="B11" s="4">
        <v>6431</v>
      </c>
      <c r="C11" s="4">
        <f>'２-１'!C11</f>
        <v>56</v>
      </c>
      <c r="D11" s="9">
        <f t="shared" si="3"/>
        <v>8.707821489659462</v>
      </c>
      <c r="E11" s="4">
        <f>'２-１'!F11</f>
        <v>57</v>
      </c>
      <c r="F11" s="9">
        <f t="shared" si="4"/>
        <v>8.86331830197481</v>
      </c>
      <c r="G11" s="4">
        <f>'２-１'!I11</f>
        <v>-1</v>
      </c>
      <c r="H11" s="9">
        <f t="shared" si="0"/>
        <v>-0.15549681231534754</v>
      </c>
      <c r="I11" s="4">
        <f>'２-１'!L11</f>
        <v>6</v>
      </c>
      <c r="J11" s="9">
        <f t="shared" si="1"/>
        <v>107.14285714285714</v>
      </c>
      <c r="K11" s="4">
        <f>'２-２'!B11</f>
        <v>0</v>
      </c>
      <c r="L11" s="9">
        <f t="shared" si="2"/>
        <v>0</v>
      </c>
    </row>
    <row r="12" spans="1:12" ht="16.5" customHeight="1">
      <c r="A12" s="5" t="s">
        <v>15</v>
      </c>
      <c r="B12" s="4">
        <v>3442</v>
      </c>
      <c r="C12" s="4">
        <f>'２-１'!C12</f>
        <v>16</v>
      </c>
      <c r="D12" s="9">
        <f t="shared" si="3"/>
        <v>4.648460197559558</v>
      </c>
      <c r="E12" s="4">
        <f>'２-１'!F12</f>
        <v>40</v>
      </c>
      <c r="F12" s="9">
        <f t="shared" si="4"/>
        <v>11.621150493898895</v>
      </c>
      <c r="G12" s="4">
        <f>'２-１'!I12</f>
        <v>-24</v>
      </c>
      <c r="H12" s="9">
        <f t="shared" si="0"/>
        <v>-6.972690296339338</v>
      </c>
      <c r="I12" s="4">
        <f>'２-１'!L12</f>
        <v>1</v>
      </c>
      <c r="J12" s="9">
        <f t="shared" si="1"/>
        <v>62.5</v>
      </c>
      <c r="K12" s="4">
        <f>'２-２'!B12</f>
        <v>0</v>
      </c>
      <c r="L12" s="9">
        <f t="shared" si="2"/>
        <v>0</v>
      </c>
    </row>
    <row r="13" spans="1:12" ht="16.5" customHeight="1">
      <c r="A13" s="13" t="s">
        <v>16</v>
      </c>
      <c r="B13" s="12">
        <f>SUM(B8:B12)</f>
        <v>274793</v>
      </c>
      <c r="C13" s="12">
        <f>'２-１'!C13</f>
        <v>2614</v>
      </c>
      <c r="D13" s="16">
        <f t="shared" si="3"/>
        <v>9.512614950162487</v>
      </c>
      <c r="E13" s="12">
        <f>'２-１'!F13</f>
        <v>2377</v>
      </c>
      <c r="F13" s="16">
        <f t="shared" si="4"/>
        <v>8.650147565622122</v>
      </c>
      <c r="G13" s="12">
        <f>'２-１'!I13</f>
        <v>237</v>
      </c>
      <c r="H13" s="16">
        <f t="shared" si="0"/>
        <v>0.8624673845403631</v>
      </c>
      <c r="I13" s="12">
        <f>'２-１'!L13</f>
        <v>226</v>
      </c>
      <c r="J13" s="16">
        <f t="shared" si="1"/>
        <v>86.4575363427697</v>
      </c>
      <c r="K13" s="12">
        <f>'２-２'!B13</f>
        <v>9</v>
      </c>
      <c r="L13" s="16">
        <f t="shared" si="2"/>
        <v>3.442999234889059</v>
      </c>
    </row>
    <row r="14" spans="1:12" ht="16.5" customHeight="1">
      <c r="A14" s="5" t="s">
        <v>125</v>
      </c>
      <c r="B14" s="4">
        <v>31294</v>
      </c>
      <c r="C14" s="4">
        <f>'２-１'!C14+C16+C17</f>
        <v>227</v>
      </c>
      <c r="D14" s="9">
        <f>C14/B14*1000</f>
        <v>7.253786668370934</v>
      </c>
      <c r="E14" s="4">
        <f>'２-１'!F14+E16+E17</f>
        <v>334</v>
      </c>
      <c r="F14" s="9">
        <f t="shared" si="4"/>
        <v>10.672972454783665</v>
      </c>
      <c r="G14" s="4">
        <f>'２-１'!I14+G16+G17</f>
        <v>-107</v>
      </c>
      <c r="H14" s="9">
        <f t="shared" si="0"/>
        <v>-3.419185786412731</v>
      </c>
      <c r="I14" s="4">
        <f>'２-１'!L14</f>
        <v>15</v>
      </c>
      <c r="J14" s="9">
        <f t="shared" si="1"/>
        <v>66.07929515418502</v>
      </c>
      <c r="K14" s="4">
        <f>'２-２'!B14+K16+K17</f>
        <v>1</v>
      </c>
      <c r="L14" s="9">
        <f t="shared" si="2"/>
        <v>4.405286343612335</v>
      </c>
    </row>
    <row r="15" spans="1:12" ht="16.5" customHeight="1">
      <c r="A15" s="5" t="s">
        <v>17</v>
      </c>
      <c r="B15" s="4">
        <v>22998</v>
      </c>
      <c r="C15" s="4">
        <f>'２-１'!C15</f>
        <v>178</v>
      </c>
      <c r="D15" s="9">
        <f t="shared" si="3"/>
        <v>7.739803461170537</v>
      </c>
      <c r="E15" s="4">
        <f>'２-１'!F15</f>
        <v>230</v>
      </c>
      <c r="F15" s="9">
        <f t="shared" si="4"/>
        <v>10.000869640838335</v>
      </c>
      <c r="G15" s="4">
        <f>'２-１'!I15</f>
        <v>-52</v>
      </c>
      <c r="H15" s="9">
        <f t="shared" si="0"/>
        <v>-2.261066179667797</v>
      </c>
      <c r="I15" s="4">
        <f>'２-１'!L15</f>
        <v>14</v>
      </c>
      <c r="J15" s="9">
        <f t="shared" si="1"/>
        <v>78.65168539325842</v>
      </c>
      <c r="K15" s="4">
        <f>'２-２'!B15</f>
        <v>0</v>
      </c>
      <c r="L15" s="9">
        <f t="shared" si="2"/>
        <v>0</v>
      </c>
    </row>
    <row r="16" spans="1:12" ht="16.5" customHeight="1" hidden="1">
      <c r="A16" s="5" t="s">
        <v>18</v>
      </c>
      <c r="B16" s="4"/>
      <c r="C16" s="4">
        <f>'２-１'!C16</f>
        <v>16</v>
      </c>
      <c r="D16" s="9" t="e">
        <f t="shared" si="3"/>
        <v>#DIV/0!</v>
      </c>
      <c r="E16" s="4">
        <f>'２-１'!F16</f>
        <v>34</v>
      </c>
      <c r="F16" s="9" t="e">
        <f t="shared" si="4"/>
        <v>#DIV/0!</v>
      </c>
      <c r="G16" s="4">
        <f>'２-１'!I16</f>
        <v>-18</v>
      </c>
      <c r="H16" s="9" t="e">
        <f t="shared" si="0"/>
        <v>#DIV/0!</v>
      </c>
      <c r="I16" s="4">
        <f>'２-１'!L16</f>
        <v>3</v>
      </c>
      <c r="J16" s="9">
        <f t="shared" si="1"/>
        <v>187.5</v>
      </c>
      <c r="K16" s="4">
        <f>'２-２'!B16</f>
        <v>0</v>
      </c>
      <c r="L16" s="9">
        <f t="shared" si="2"/>
        <v>0</v>
      </c>
    </row>
    <row r="17" spans="1:12" ht="16.5" customHeight="1" hidden="1">
      <c r="A17" s="5" t="s">
        <v>19</v>
      </c>
      <c r="B17" s="4"/>
      <c r="C17" s="4">
        <f>'２-１'!C17</f>
        <v>17</v>
      </c>
      <c r="D17" s="9" t="e">
        <f t="shared" si="3"/>
        <v>#DIV/0!</v>
      </c>
      <c r="E17" s="4">
        <f>'２-１'!F17</f>
        <v>29</v>
      </c>
      <c r="F17" s="9" t="e">
        <f t="shared" si="4"/>
        <v>#DIV/0!</v>
      </c>
      <c r="G17" s="4">
        <f>'２-１'!I17</f>
        <v>-12</v>
      </c>
      <c r="H17" s="9" t="e">
        <f t="shared" si="0"/>
        <v>#DIV/0!</v>
      </c>
      <c r="I17" s="4">
        <f>'２-１'!L17</f>
        <v>3</v>
      </c>
      <c r="J17" s="9">
        <f t="shared" si="1"/>
        <v>176.47058823529412</v>
      </c>
      <c r="K17" s="4">
        <f>'２-２'!B17</f>
        <v>0</v>
      </c>
      <c r="L17" s="9">
        <f t="shared" si="2"/>
        <v>0</v>
      </c>
    </row>
    <row r="18" spans="1:12" ht="16.5" customHeight="1">
      <c r="A18" s="5" t="s">
        <v>20</v>
      </c>
      <c r="B18" s="4">
        <v>32094</v>
      </c>
      <c r="C18" s="4">
        <f>'２-１'!C18</f>
        <v>301</v>
      </c>
      <c r="D18" s="9">
        <f t="shared" si="3"/>
        <v>9.378700068548639</v>
      </c>
      <c r="E18" s="4">
        <f>'２-１'!F18</f>
        <v>269</v>
      </c>
      <c r="F18" s="9">
        <f t="shared" si="4"/>
        <v>8.381628964915562</v>
      </c>
      <c r="G18" s="4">
        <f>'２-１'!I18</f>
        <v>32</v>
      </c>
      <c r="H18" s="9">
        <f t="shared" si="0"/>
        <v>0.9970711036330778</v>
      </c>
      <c r="I18" s="4">
        <f>'２-１'!L18</f>
        <v>32</v>
      </c>
      <c r="J18" s="9">
        <f t="shared" si="1"/>
        <v>106.31229235880399</v>
      </c>
      <c r="K18" s="4">
        <f>'２-２'!B18</f>
        <v>1</v>
      </c>
      <c r="L18" s="9">
        <f t="shared" si="2"/>
        <v>3.3222591362126246</v>
      </c>
    </row>
    <row r="19" spans="1:12" ht="16.5" customHeight="1">
      <c r="A19" s="5" t="s">
        <v>21</v>
      </c>
      <c r="B19" s="4">
        <v>23618</v>
      </c>
      <c r="C19" s="4">
        <f>'２-１'!C19</f>
        <v>216</v>
      </c>
      <c r="D19" s="9">
        <f t="shared" si="3"/>
        <v>9.145566940469134</v>
      </c>
      <c r="E19" s="4">
        <f>'２-１'!F19</f>
        <v>187</v>
      </c>
      <c r="F19" s="9">
        <f t="shared" si="4"/>
        <v>7.917689897535778</v>
      </c>
      <c r="G19" s="4">
        <f>'２-１'!I19</f>
        <v>29</v>
      </c>
      <c r="H19" s="9">
        <f t="shared" si="0"/>
        <v>1.2278770429333559</v>
      </c>
      <c r="I19" s="4">
        <f>'２-１'!L19</f>
        <v>14</v>
      </c>
      <c r="J19" s="9">
        <f t="shared" si="1"/>
        <v>64.81481481481481</v>
      </c>
      <c r="K19" s="4">
        <f>'２-２'!B19</f>
        <v>0</v>
      </c>
      <c r="L19" s="9">
        <f t="shared" si="2"/>
        <v>0</v>
      </c>
    </row>
    <row r="20" spans="1:12" ht="16.5" customHeight="1">
      <c r="A20" s="5" t="s">
        <v>22</v>
      </c>
      <c r="B20" s="4">
        <v>12968</v>
      </c>
      <c r="C20" s="4">
        <f>'２-１'!C20</f>
        <v>104</v>
      </c>
      <c r="D20" s="9">
        <f t="shared" si="3"/>
        <v>8.019740900678594</v>
      </c>
      <c r="E20" s="4">
        <f>'２-１'!F20</f>
        <v>101</v>
      </c>
      <c r="F20" s="9">
        <f t="shared" si="4"/>
        <v>7.788402220851327</v>
      </c>
      <c r="G20" s="4">
        <f>'２-１'!I20</f>
        <v>3</v>
      </c>
      <c r="H20" s="9">
        <f t="shared" si="0"/>
        <v>0.2313386798272671</v>
      </c>
      <c r="I20" s="4">
        <f>'２-１'!L20</f>
        <v>11</v>
      </c>
      <c r="J20" s="9">
        <f t="shared" si="1"/>
        <v>105.76923076923077</v>
      </c>
      <c r="K20" s="4">
        <f>'２-２'!B20</f>
        <v>1</v>
      </c>
      <c r="L20" s="9">
        <f t="shared" si="2"/>
        <v>9.615384615384617</v>
      </c>
    </row>
    <row r="21" spans="1:12" ht="16.5" customHeight="1">
      <c r="A21" s="13" t="s">
        <v>16</v>
      </c>
      <c r="B21" s="12">
        <f>SUM(B14:B20)</f>
        <v>122972</v>
      </c>
      <c r="C21" s="12">
        <f>'２-１'!C21</f>
        <v>1026</v>
      </c>
      <c r="D21" s="16">
        <f t="shared" si="3"/>
        <v>8.343362716716001</v>
      </c>
      <c r="E21" s="12">
        <f>'２-１'!F21</f>
        <v>1121</v>
      </c>
      <c r="F21" s="16">
        <f t="shared" si="4"/>
        <v>9.115896301597111</v>
      </c>
      <c r="G21" s="12">
        <f>'２-１'!I21</f>
        <v>-95</v>
      </c>
      <c r="H21" s="16">
        <f t="shared" si="0"/>
        <v>-0.7725335848811111</v>
      </c>
      <c r="I21" s="12">
        <f>'２-１'!L21</f>
        <v>92</v>
      </c>
      <c r="J21" s="16">
        <f t="shared" si="1"/>
        <v>89.66861598440545</v>
      </c>
      <c r="K21" s="12">
        <f>'２-２'!B21</f>
        <v>3</v>
      </c>
      <c r="L21" s="16">
        <f t="shared" si="2"/>
        <v>2.923976608187134</v>
      </c>
    </row>
    <row r="22" spans="1:12" ht="16.5" customHeight="1">
      <c r="A22" s="5" t="s">
        <v>23</v>
      </c>
      <c r="B22" s="4">
        <v>37241</v>
      </c>
      <c r="C22" s="4">
        <f>'２-１'!C22</f>
        <v>271</v>
      </c>
      <c r="D22" s="9">
        <f t="shared" si="3"/>
        <v>7.276925968690422</v>
      </c>
      <c r="E22" s="4">
        <f>'２-１'!F22</f>
        <v>435</v>
      </c>
      <c r="F22" s="9">
        <f t="shared" si="4"/>
        <v>11.680674525388683</v>
      </c>
      <c r="G22" s="4">
        <f>'２-１'!I22</f>
        <v>-164</v>
      </c>
      <c r="H22" s="9">
        <f t="shared" si="0"/>
        <v>-4.403748556698263</v>
      </c>
      <c r="I22" s="4">
        <f>'２-１'!L22</f>
        <v>15</v>
      </c>
      <c r="J22" s="9">
        <f t="shared" si="1"/>
        <v>55.35055350553505</v>
      </c>
      <c r="K22" s="4">
        <f>'２-２'!B22</f>
        <v>1</v>
      </c>
      <c r="L22" s="9">
        <f t="shared" si="2"/>
        <v>3.6900369003690034</v>
      </c>
    </row>
    <row r="23" spans="1:12" ht="16.5" customHeight="1">
      <c r="A23" s="5" t="s">
        <v>24</v>
      </c>
      <c r="B23" s="4">
        <v>26902</v>
      </c>
      <c r="C23" s="4">
        <f>'２-１'!C23</f>
        <v>186</v>
      </c>
      <c r="D23" s="9">
        <f t="shared" si="3"/>
        <v>6.9139840904022005</v>
      </c>
      <c r="E23" s="4">
        <f>'２-１'!F23</f>
        <v>272</v>
      </c>
      <c r="F23" s="9">
        <f t="shared" si="4"/>
        <v>10.110772433276336</v>
      </c>
      <c r="G23" s="4">
        <f>'２-１'!I23</f>
        <v>-86</v>
      </c>
      <c r="H23" s="9">
        <f t="shared" si="0"/>
        <v>-3.1967883428741355</v>
      </c>
      <c r="I23" s="4">
        <f>'２-１'!L23</f>
        <v>16</v>
      </c>
      <c r="J23" s="9">
        <f t="shared" si="1"/>
        <v>86.0215053763441</v>
      </c>
      <c r="K23" s="4">
        <f>'２-２'!B23</f>
        <v>0</v>
      </c>
      <c r="L23" s="9">
        <f t="shared" si="2"/>
        <v>0</v>
      </c>
    </row>
    <row r="24" spans="1:12" ht="16.5" customHeight="1">
      <c r="A24" s="5" t="s">
        <v>25</v>
      </c>
      <c r="B24" s="4">
        <v>695</v>
      </c>
      <c r="C24" s="4">
        <f>'２-１'!C24</f>
        <v>5</v>
      </c>
      <c r="D24" s="9">
        <f t="shared" si="3"/>
        <v>7.194244604316547</v>
      </c>
      <c r="E24" s="4">
        <f>'２-１'!F24</f>
        <v>14</v>
      </c>
      <c r="F24" s="9">
        <f t="shared" si="4"/>
        <v>20.14388489208633</v>
      </c>
      <c r="G24" s="4">
        <f>'２-１'!I24</f>
        <v>-9</v>
      </c>
      <c r="H24" s="9">
        <f t="shared" si="0"/>
        <v>-12.949640287769784</v>
      </c>
      <c r="I24" s="4">
        <f>'２-１'!L24</f>
        <v>0</v>
      </c>
      <c r="J24" s="9">
        <f t="shared" si="1"/>
        <v>0</v>
      </c>
      <c r="K24" s="4">
        <f>'２-２'!B24</f>
        <v>0</v>
      </c>
      <c r="L24" s="9">
        <f t="shared" si="2"/>
        <v>0</v>
      </c>
    </row>
    <row r="25" spans="1:12" ht="16.5" customHeight="1">
      <c r="A25" s="13" t="s">
        <v>16</v>
      </c>
      <c r="B25" s="12">
        <f>SUM(B22:B24)</f>
        <v>64838</v>
      </c>
      <c r="C25" s="12">
        <f>'２-１'!C25</f>
        <v>462</v>
      </c>
      <c r="D25" s="16">
        <f t="shared" si="3"/>
        <v>7.125451124340664</v>
      </c>
      <c r="E25" s="12">
        <f>'２-１'!F25</f>
        <v>721</v>
      </c>
      <c r="F25" s="16">
        <f t="shared" si="4"/>
        <v>11.12002220919831</v>
      </c>
      <c r="G25" s="12">
        <f>'２-１'!I25</f>
        <v>-259</v>
      </c>
      <c r="H25" s="16">
        <f t="shared" si="0"/>
        <v>-3.994571084857645</v>
      </c>
      <c r="I25" s="12">
        <f>'２-１'!L25</f>
        <v>31</v>
      </c>
      <c r="J25" s="16">
        <f t="shared" si="1"/>
        <v>67.09956709956711</v>
      </c>
      <c r="K25" s="12">
        <f>'２-２'!B25</f>
        <v>1</v>
      </c>
      <c r="L25" s="16">
        <f t="shared" si="2"/>
        <v>2.1645021645021645</v>
      </c>
    </row>
    <row r="26" spans="1:12" ht="16.5" customHeight="1">
      <c r="A26" s="5" t="s">
        <v>26</v>
      </c>
      <c r="B26" s="4">
        <v>71393</v>
      </c>
      <c r="C26" s="4">
        <f>'２-１'!C26</f>
        <v>654</v>
      </c>
      <c r="D26" s="9">
        <f t="shared" si="3"/>
        <v>9.160561959856008</v>
      </c>
      <c r="E26" s="4">
        <f>'２-１'!F26</f>
        <v>581</v>
      </c>
      <c r="F26" s="9">
        <f t="shared" si="4"/>
        <v>8.138052750269635</v>
      </c>
      <c r="G26" s="4">
        <f>'２-１'!I26</f>
        <v>73</v>
      </c>
      <c r="H26" s="9">
        <f t="shared" si="0"/>
        <v>1.0225092095863741</v>
      </c>
      <c r="I26" s="4">
        <f>'２-１'!L26</f>
        <v>64</v>
      </c>
      <c r="J26" s="9">
        <f t="shared" si="1"/>
        <v>97.85932721712538</v>
      </c>
      <c r="K26" s="4">
        <f>'２-２'!B26</f>
        <v>3</v>
      </c>
      <c r="L26" s="9">
        <f t="shared" si="2"/>
        <v>4.587155963302752</v>
      </c>
    </row>
    <row r="27" spans="1:12" ht="16.5" customHeight="1">
      <c r="A27" s="5" t="s">
        <v>27</v>
      </c>
      <c r="B27" s="4">
        <v>65587</v>
      </c>
      <c r="C27" s="4">
        <f>'２-１'!C27</f>
        <v>705</v>
      </c>
      <c r="D27" s="9">
        <f t="shared" si="3"/>
        <v>10.74908137283303</v>
      </c>
      <c r="E27" s="4">
        <f>'２-１'!F27</f>
        <v>546</v>
      </c>
      <c r="F27" s="9">
        <f t="shared" si="4"/>
        <v>8.324820467470687</v>
      </c>
      <c r="G27" s="4">
        <f>'２-１'!I27</f>
        <v>159</v>
      </c>
      <c r="H27" s="9">
        <f t="shared" si="0"/>
        <v>2.4242609053623427</v>
      </c>
      <c r="I27" s="4">
        <f>'２-１'!L27</f>
        <v>59</v>
      </c>
      <c r="J27" s="9">
        <f t="shared" si="1"/>
        <v>83.68794326241134</v>
      </c>
      <c r="K27" s="4">
        <f>'２-２'!B27</f>
        <v>0</v>
      </c>
      <c r="L27" s="9">
        <f t="shared" si="2"/>
        <v>0</v>
      </c>
    </row>
    <row r="28" spans="1:12" ht="16.5" customHeight="1">
      <c r="A28" s="5" t="s">
        <v>28</v>
      </c>
      <c r="B28" s="4">
        <v>13357</v>
      </c>
      <c r="C28" s="4">
        <f>'２-１'!C28</f>
        <v>115</v>
      </c>
      <c r="D28" s="9">
        <f t="shared" si="3"/>
        <v>8.609717750991988</v>
      </c>
      <c r="E28" s="4">
        <f>'２-１'!F28</f>
        <v>138</v>
      </c>
      <c r="F28" s="9">
        <f t="shared" si="4"/>
        <v>10.331661301190387</v>
      </c>
      <c r="G28" s="4">
        <f>'２-１'!I28</f>
        <v>-23</v>
      </c>
      <c r="H28" s="9">
        <f t="shared" si="0"/>
        <v>-1.7219435501983977</v>
      </c>
      <c r="I28" s="4">
        <f>'２-１'!L28</f>
        <v>10</v>
      </c>
      <c r="J28" s="9">
        <f t="shared" si="1"/>
        <v>86.95652173913044</v>
      </c>
      <c r="K28" s="4">
        <f>'２-２'!B28</f>
        <v>1</v>
      </c>
      <c r="L28" s="9">
        <f t="shared" si="2"/>
        <v>8.695652173913043</v>
      </c>
    </row>
    <row r="29" spans="1:12" ht="16.5" customHeight="1">
      <c r="A29" s="5" t="s">
        <v>29</v>
      </c>
      <c r="B29" s="4">
        <v>3549</v>
      </c>
      <c r="C29" s="4">
        <f>'２-１'!C29</f>
        <v>8</v>
      </c>
      <c r="D29" s="9">
        <f t="shared" si="3"/>
        <v>2.254156100309946</v>
      </c>
      <c r="E29" s="4">
        <f>'２-１'!F29</f>
        <v>52</v>
      </c>
      <c r="F29" s="9">
        <f t="shared" si="4"/>
        <v>14.652014652014651</v>
      </c>
      <c r="G29" s="4">
        <f>'２-１'!I29</f>
        <v>-44</v>
      </c>
      <c r="H29" s="9">
        <f t="shared" si="0"/>
        <v>-12.397858551704706</v>
      </c>
      <c r="I29" s="4">
        <f>'２-１'!L29</f>
        <v>0</v>
      </c>
      <c r="J29" s="9">
        <f t="shared" si="1"/>
        <v>0</v>
      </c>
      <c r="K29" s="4">
        <f>'２-２'!B29</f>
        <v>0</v>
      </c>
      <c r="L29" s="9">
        <f t="shared" si="2"/>
        <v>0</v>
      </c>
    </row>
    <row r="30" spans="1:12" ht="16.5" customHeight="1">
      <c r="A30" s="5" t="s">
        <v>30</v>
      </c>
      <c r="B30" s="4">
        <v>5751</v>
      </c>
      <c r="C30" s="4">
        <f>'２-１'!C30</f>
        <v>56</v>
      </c>
      <c r="D30" s="9">
        <f t="shared" si="3"/>
        <v>9.737436967483916</v>
      </c>
      <c r="E30" s="4">
        <f>'２-１'!F30</f>
        <v>66</v>
      </c>
      <c r="F30" s="9">
        <f t="shared" si="4"/>
        <v>11.476264997391757</v>
      </c>
      <c r="G30" s="4">
        <f>'２-１'!I30</f>
        <v>-10</v>
      </c>
      <c r="H30" s="9">
        <f t="shared" si="0"/>
        <v>-1.738828029907842</v>
      </c>
      <c r="I30" s="4">
        <f>'２-１'!L30</f>
        <v>2</v>
      </c>
      <c r="J30" s="9">
        <f t="shared" si="1"/>
        <v>35.714285714285715</v>
      </c>
      <c r="K30" s="4">
        <f>'２-２'!B30</f>
        <v>0</v>
      </c>
      <c r="L30" s="9">
        <f t="shared" si="2"/>
        <v>0</v>
      </c>
    </row>
    <row r="31" spans="1:12" ht="16.5" customHeight="1">
      <c r="A31" s="5" t="s">
        <v>31</v>
      </c>
      <c r="B31" s="4">
        <v>4796</v>
      </c>
      <c r="C31" s="4">
        <f>'２-１'!C31</f>
        <v>36</v>
      </c>
      <c r="D31" s="9">
        <f t="shared" si="3"/>
        <v>7.506255212677231</v>
      </c>
      <c r="E31" s="4">
        <f>'２-１'!F31</f>
        <v>50</v>
      </c>
      <c r="F31" s="9">
        <f t="shared" si="4"/>
        <v>10.42535446205171</v>
      </c>
      <c r="G31" s="4">
        <f>'２-１'!I31</f>
        <v>-14</v>
      </c>
      <c r="H31" s="9">
        <f t="shared" si="0"/>
        <v>-2.9190992493744785</v>
      </c>
      <c r="I31" s="4">
        <f>'２-１'!L31</f>
        <v>2</v>
      </c>
      <c r="J31" s="9">
        <f t="shared" si="1"/>
        <v>55.55555555555555</v>
      </c>
      <c r="K31" s="4">
        <f>'２-２'!B31</f>
        <v>0</v>
      </c>
      <c r="L31" s="9">
        <f t="shared" si="2"/>
        <v>0</v>
      </c>
    </row>
    <row r="32" spans="1:12" ht="16.5" customHeight="1">
      <c r="A32" s="5" t="s">
        <v>32</v>
      </c>
      <c r="B32" s="4">
        <v>2079</v>
      </c>
      <c r="C32" s="4">
        <f>'２-１'!C32</f>
        <v>10</v>
      </c>
      <c r="D32" s="9">
        <f t="shared" si="3"/>
        <v>4.81000481000481</v>
      </c>
      <c r="E32" s="4">
        <f>'２-１'!F32</f>
        <v>25</v>
      </c>
      <c r="F32" s="9">
        <f t="shared" si="4"/>
        <v>12.025012025012025</v>
      </c>
      <c r="G32" s="4">
        <f>'２-１'!I32</f>
        <v>-15</v>
      </c>
      <c r="H32" s="9">
        <f t="shared" si="0"/>
        <v>-7.215007215007215</v>
      </c>
      <c r="I32" s="4">
        <f>'２-１'!L32</f>
        <v>0</v>
      </c>
      <c r="J32" s="9">
        <f t="shared" si="1"/>
        <v>0</v>
      </c>
      <c r="K32" s="4">
        <f>'２-２'!B32</f>
        <v>0</v>
      </c>
      <c r="L32" s="9">
        <f t="shared" si="2"/>
        <v>0</v>
      </c>
    </row>
    <row r="33" spans="1:12" ht="16.5" customHeight="1">
      <c r="A33" s="5" t="s">
        <v>33</v>
      </c>
      <c r="B33" s="4">
        <v>9371</v>
      </c>
      <c r="C33" s="4">
        <f>'２-１'!C33</f>
        <v>83</v>
      </c>
      <c r="D33" s="9">
        <f t="shared" si="3"/>
        <v>8.857112367943657</v>
      </c>
      <c r="E33" s="4">
        <f>'２-１'!F33</f>
        <v>96</v>
      </c>
      <c r="F33" s="9">
        <f t="shared" si="4"/>
        <v>10.244370931597482</v>
      </c>
      <c r="G33" s="4">
        <f>'２-１'!I33</f>
        <v>-13</v>
      </c>
      <c r="H33" s="9">
        <f t="shared" si="0"/>
        <v>-1.3872585636538255</v>
      </c>
      <c r="I33" s="4">
        <f>'２-１'!L33</f>
        <v>10</v>
      </c>
      <c r="J33" s="9">
        <f t="shared" si="1"/>
        <v>120.48192771084338</v>
      </c>
      <c r="K33" s="4">
        <f>'２-２'!B33</f>
        <v>0</v>
      </c>
      <c r="L33" s="9">
        <f t="shared" si="2"/>
        <v>0</v>
      </c>
    </row>
    <row r="34" spans="1:12" ht="16.5" customHeight="1">
      <c r="A34" s="5" t="s">
        <v>34</v>
      </c>
      <c r="B34" s="4">
        <v>4028</v>
      </c>
      <c r="C34" s="4">
        <f>'２-１'!C34</f>
        <v>21</v>
      </c>
      <c r="D34" s="9">
        <f t="shared" si="3"/>
        <v>5.213505461767627</v>
      </c>
      <c r="E34" s="4">
        <f>'２-１'!F34</f>
        <v>33</v>
      </c>
      <c r="F34" s="9">
        <f t="shared" si="4"/>
        <v>8.192651439920555</v>
      </c>
      <c r="G34" s="4">
        <f>'２-１'!I34</f>
        <v>-12</v>
      </c>
      <c r="H34" s="9">
        <f t="shared" si="0"/>
        <v>-2.9791459781529297</v>
      </c>
      <c r="I34" s="4">
        <f>'２-１'!L34</f>
        <v>0</v>
      </c>
      <c r="J34" s="9">
        <f t="shared" si="1"/>
        <v>0</v>
      </c>
      <c r="K34" s="4">
        <f>'２-２'!B34</f>
        <v>0</v>
      </c>
      <c r="L34" s="9">
        <f t="shared" si="2"/>
        <v>0</v>
      </c>
    </row>
    <row r="35" spans="1:12" ht="16.5" customHeight="1">
      <c r="A35" s="5" t="s">
        <v>35</v>
      </c>
      <c r="B35" s="4">
        <v>5722</v>
      </c>
      <c r="C35" s="4">
        <f>'２-１'!C35</f>
        <v>35</v>
      </c>
      <c r="D35" s="9">
        <f t="shared" si="3"/>
        <v>6.11674239776302</v>
      </c>
      <c r="E35" s="4">
        <f>'２-１'!F35</f>
        <v>70</v>
      </c>
      <c r="F35" s="9">
        <f t="shared" si="4"/>
        <v>12.23348479552604</v>
      </c>
      <c r="G35" s="4">
        <f>'２-１'!I35</f>
        <v>-35</v>
      </c>
      <c r="H35" s="9">
        <f t="shared" si="0"/>
        <v>-6.11674239776302</v>
      </c>
      <c r="I35" s="4">
        <f>'２-１'!L35</f>
        <v>3</v>
      </c>
      <c r="J35" s="9">
        <f t="shared" si="1"/>
        <v>85.71428571428571</v>
      </c>
      <c r="K35" s="4">
        <f>'２-２'!B35</f>
        <v>0</v>
      </c>
      <c r="L35" s="9">
        <f t="shared" si="2"/>
        <v>0</v>
      </c>
    </row>
    <row r="36" spans="1:12" ht="16.5" customHeight="1">
      <c r="A36" s="5" t="s">
        <v>36</v>
      </c>
      <c r="B36" s="4">
        <v>1766</v>
      </c>
      <c r="C36" s="4">
        <f>'２-１'!C36</f>
        <v>20</v>
      </c>
      <c r="D36" s="9">
        <f t="shared" si="3"/>
        <v>11.325028312570781</v>
      </c>
      <c r="E36" s="4">
        <f>'２-１'!F36</f>
        <v>20</v>
      </c>
      <c r="F36" s="9">
        <f t="shared" si="4"/>
        <v>11.325028312570781</v>
      </c>
      <c r="G36" s="4">
        <f>'２-１'!I36</f>
        <v>0</v>
      </c>
      <c r="H36" s="9">
        <f t="shared" si="0"/>
        <v>0</v>
      </c>
      <c r="I36" s="4">
        <f>'２-１'!L36</f>
        <v>0</v>
      </c>
      <c r="J36" s="9">
        <f t="shared" si="1"/>
        <v>0</v>
      </c>
      <c r="K36" s="4">
        <f>'２-２'!B36</f>
        <v>0</v>
      </c>
      <c r="L36" s="9">
        <f t="shared" si="2"/>
        <v>0</v>
      </c>
    </row>
    <row r="37" spans="1:12" ht="16.5" customHeight="1">
      <c r="A37" s="5" t="s">
        <v>37</v>
      </c>
      <c r="B37" s="4">
        <v>5146</v>
      </c>
      <c r="C37" s="4">
        <f>'２-１'!C37</f>
        <v>37</v>
      </c>
      <c r="D37" s="9">
        <f t="shared" si="3"/>
        <v>7.1900505246793625</v>
      </c>
      <c r="E37" s="4">
        <f>'２-１'!F37</f>
        <v>57</v>
      </c>
      <c r="F37" s="9">
        <f t="shared" si="4"/>
        <v>11.076564321803342</v>
      </c>
      <c r="G37" s="4">
        <f>'２-１'!I37</f>
        <v>-20</v>
      </c>
      <c r="H37" s="9">
        <f t="shared" si="0"/>
        <v>-3.88651379712398</v>
      </c>
      <c r="I37" s="4">
        <f>'２-１'!L37</f>
        <v>5</v>
      </c>
      <c r="J37" s="9">
        <f t="shared" si="1"/>
        <v>135.13513513513513</v>
      </c>
      <c r="K37" s="4">
        <f>'２-２'!B37</f>
        <v>1</v>
      </c>
      <c r="L37" s="9">
        <f t="shared" si="2"/>
        <v>27.027027027027028</v>
      </c>
    </row>
    <row r="38" spans="1:12" ht="16.5" customHeight="1">
      <c r="A38" s="5" t="s">
        <v>38</v>
      </c>
      <c r="B38" s="4">
        <v>10303</v>
      </c>
      <c r="C38" s="4">
        <f>'２-１'!C38</f>
        <v>79</v>
      </c>
      <c r="D38" s="9">
        <f t="shared" si="3"/>
        <v>7.667669610792973</v>
      </c>
      <c r="E38" s="4">
        <f>'２-１'!F38</f>
        <v>81</v>
      </c>
      <c r="F38" s="9">
        <f t="shared" si="4"/>
        <v>7.861787828787731</v>
      </c>
      <c r="G38" s="4">
        <f>'２-１'!I38</f>
        <v>-2</v>
      </c>
      <c r="H38" s="9">
        <f t="shared" si="0"/>
        <v>-0.1941182179947588</v>
      </c>
      <c r="I38" s="4">
        <f>'２-１'!L38</f>
        <v>10</v>
      </c>
      <c r="J38" s="9">
        <f t="shared" si="1"/>
        <v>126.58227848101266</v>
      </c>
      <c r="K38" s="4">
        <f>'２-２'!B38</f>
        <v>0</v>
      </c>
      <c r="L38" s="9">
        <f t="shared" si="2"/>
        <v>0</v>
      </c>
    </row>
    <row r="39" spans="1:12" ht="16.5" customHeight="1">
      <c r="A39" s="13" t="s">
        <v>16</v>
      </c>
      <c r="B39" s="12">
        <f>SUM(B26:B38)</f>
        <v>202848</v>
      </c>
      <c r="C39" s="12">
        <f>'２-１'!C39</f>
        <v>1859</v>
      </c>
      <c r="D39" s="16">
        <f t="shared" si="3"/>
        <v>9.164497554819372</v>
      </c>
      <c r="E39" s="12">
        <f>'２-１'!F39</f>
        <v>1815</v>
      </c>
      <c r="F39" s="16">
        <f t="shared" si="4"/>
        <v>8.947586370089919</v>
      </c>
      <c r="G39" s="12">
        <f>'２-１'!I39</f>
        <v>44</v>
      </c>
      <c r="H39" s="16">
        <f t="shared" si="0"/>
        <v>0.2169111847294526</v>
      </c>
      <c r="I39" s="12">
        <f>'２-１'!L39</f>
        <v>165</v>
      </c>
      <c r="J39" s="16">
        <f t="shared" si="1"/>
        <v>88.75739644970413</v>
      </c>
      <c r="K39" s="12">
        <f>'２-２'!B39</f>
        <v>5</v>
      </c>
      <c r="L39" s="16">
        <f t="shared" si="2"/>
        <v>2.6896180742334588</v>
      </c>
    </row>
    <row r="40" spans="1:12" ht="16.5" customHeight="1">
      <c r="A40" s="5" t="s">
        <v>39</v>
      </c>
      <c r="B40" s="4">
        <v>67589</v>
      </c>
      <c r="C40" s="4">
        <f>'２-１'!C40</f>
        <v>640</v>
      </c>
      <c r="D40" s="9">
        <f t="shared" si="3"/>
        <v>9.46899643433103</v>
      </c>
      <c r="E40" s="4">
        <f>'２-１'!F40</f>
        <v>553</v>
      </c>
      <c r="F40" s="9">
        <f t="shared" si="4"/>
        <v>8.181804731539156</v>
      </c>
      <c r="G40" s="4">
        <f>'２-１'!I40</f>
        <v>87</v>
      </c>
      <c r="H40" s="9">
        <f t="shared" si="0"/>
        <v>1.2871917027918744</v>
      </c>
      <c r="I40" s="4">
        <f>'２-１'!L40</f>
        <v>51</v>
      </c>
      <c r="J40" s="9">
        <f t="shared" si="1"/>
        <v>79.6875</v>
      </c>
      <c r="K40" s="4">
        <f>'２-２'!B40</f>
        <v>3</v>
      </c>
      <c r="L40" s="9">
        <f t="shared" si="2"/>
        <v>4.6875</v>
      </c>
    </row>
    <row r="41" spans="1:12" ht="16.5" customHeight="1">
      <c r="A41" s="5" t="s">
        <v>40</v>
      </c>
      <c r="B41" s="4">
        <v>8991</v>
      </c>
      <c r="C41" s="4">
        <f>'２-１'!C41</f>
        <v>64</v>
      </c>
      <c r="D41" s="9">
        <f t="shared" si="3"/>
        <v>7.118229340451563</v>
      </c>
      <c r="E41" s="4">
        <f>'２-１'!F41</f>
        <v>65</v>
      </c>
      <c r="F41" s="9">
        <f t="shared" si="4"/>
        <v>7.2294516738961185</v>
      </c>
      <c r="G41" s="4">
        <f>'２-１'!I41</f>
        <v>-1</v>
      </c>
      <c r="H41" s="9">
        <f t="shared" si="0"/>
        <v>-0.11122233344455568</v>
      </c>
      <c r="I41" s="4">
        <f>'２-１'!L41</f>
        <v>3</v>
      </c>
      <c r="J41" s="9">
        <f t="shared" si="1"/>
        <v>46.875</v>
      </c>
      <c r="K41" s="4">
        <f>'２-２'!B41</f>
        <v>0</v>
      </c>
      <c r="L41" s="9">
        <f t="shared" si="2"/>
        <v>0</v>
      </c>
    </row>
    <row r="42" spans="1:12" ht="16.5" customHeight="1">
      <c r="A42" s="5" t="s">
        <v>41</v>
      </c>
      <c r="B42" s="4">
        <v>11062</v>
      </c>
      <c r="C42" s="4">
        <f>'２-１'!C42</f>
        <v>81</v>
      </c>
      <c r="D42" s="9">
        <f t="shared" si="3"/>
        <v>7.3223648526487075</v>
      </c>
      <c r="E42" s="4">
        <f>'２-１'!F42</f>
        <v>130</v>
      </c>
      <c r="F42" s="9">
        <f t="shared" si="4"/>
        <v>11.751943590670765</v>
      </c>
      <c r="G42" s="4">
        <f>'２-１'!I42</f>
        <v>-49</v>
      </c>
      <c r="H42" s="9">
        <f t="shared" si="0"/>
        <v>-4.429578738022058</v>
      </c>
      <c r="I42" s="4">
        <f>'２-１'!L42</f>
        <v>7</v>
      </c>
      <c r="J42" s="9">
        <f t="shared" si="1"/>
        <v>86.41975308641975</v>
      </c>
      <c r="K42" s="4">
        <f>'２-２'!B42</f>
        <v>1</v>
      </c>
      <c r="L42" s="9">
        <f t="shared" si="2"/>
        <v>12.345679012345679</v>
      </c>
    </row>
    <row r="43" spans="1:12" ht="16.5" customHeight="1">
      <c r="A43" s="13" t="s">
        <v>16</v>
      </c>
      <c r="B43" s="12">
        <f>SUM(B40:B42)</f>
        <v>87642</v>
      </c>
      <c r="C43" s="12">
        <f>'２-１'!C43</f>
        <v>785</v>
      </c>
      <c r="D43" s="16">
        <f t="shared" si="3"/>
        <v>8.95689281394765</v>
      </c>
      <c r="E43" s="12">
        <f>'２-１'!F43</f>
        <v>748</v>
      </c>
      <c r="F43" s="16">
        <f t="shared" si="4"/>
        <v>8.534720795965406</v>
      </c>
      <c r="G43" s="12">
        <f>'２-１'!I43</f>
        <v>37</v>
      </c>
      <c r="H43" s="16">
        <f t="shared" si="0"/>
        <v>0.42217201798224596</v>
      </c>
      <c r="I43" s="12">
        <f>'２-１'!L43</f>
        <v>61</v>
      </c>
      <c r="J43" s="16">
        <f t="shared" si="1"/>
        <v>77.70700636942675</v>
      </c>
      <c r="K43" s="12">
        <f>'２-２'!B43</f>
        <v>4</v>
      </c>
      <c r="L43" s="16">
        <f t="shared" si="2"/>
        <v>5.095541401273885</v>
      </c>
    </row>
    <row r="44" spans="1:12" ht="16.5" customHeight="1">
      <c r="A44" s="5" t="s">
        <v>42</v>
      </c>
      <c r="B44" s="4">
        <v>32193</v>
      </c>
      <c r="C44" s="4">
        <f>'２-１'!C44</f>
        <v>263</v>
      </c>
      <c r="D44" s="9">
        <f t="shared" si="3"/>
        <v>8.169477836796819</v>
      </c>
      <c r="E44" s="4">
        <f>'２-１'!F44</f>
        <v>358</v>
      </c>
      <c r="F44" s="9">
        <f t="shared" si="4"/>
        <v>11.120429907122666</v>
      </c>
      <c r="G44" s="4">
        <f>'２-１'!I44</f>
        <v>-95</v>
      </c>
      <c r="H44" s="9">
        <f t="shared" si="0"/>
        <v>-2.9509520703258474</v>
      </c>
      <c r="I44" s="4">
        <f>'２-１'!L44</f>
        <v>29</v>
      </c>
      <c r="J44" s="9">
        <f t="shared" si="1"/>
        <v>110.26615969581749</v>
      </c>
      <c r="K44" s="4">
        <f>'２-２'!B44</f>
        <v>0</v>
      </c>
      <c r="L44" s="9">
        <f t="shared" si="2"/>
        <v>0</v>
      </c>
    </row>
    <row r="45" spans="1:12" ht="16.5" customHeight="1">
      <c r="A45" s="5" t="s">
        <v>43</v>
      </c>
      <c r="B45" s="4">
        <v>8203</v>
      </c>
      <c r="C45" s="4">
        <f>'２-１'!C45</f>
        <v>70</v>
      </c>
      <c r="D45" s="9">
        <f t="shared" si="3"/>
        <v>8.53346336706083</v>
      </c>
      <c r="E45" s="4">
        <f>'２-１'!F45</f>
        <v>90</v>
      </c>
      <c r="F45" s="9">
        <f t="shared" si="4"/>
        <v>10.97159575764964</v>
      </c>
      <c r="G45" s="4">
        <f>'２-１'!I45</f>
        <v>-20</v>
      </c>
      <c r="H45" s="9">
        <f t="shared" si="0"/>
        <v>-2.4381323905888093</v>
      </c>
      <c r="I45" s="4">
        <f>'２-１'!L45</f>
        <v>7</v>
      </c>
      <c r="J45" s="9">
        <f t="shared" si="1"/>
        <v>100</v>
      </c>
      <c r="K45" s="4">
        <f>'２-２'!B45</f>
        <v>1</v>
      </c>
      <c r="L45" s="9">
        <f t="shared" si="2"/>
        <v>14.285714285714285</v>
      </c>
    </row>
    <row r="46" spans="1:12" ht="16.5" customHeight="1">
      <c r="A46" s="5" t="s">
        <v>44</v>
      </c>
      <c r="B46" s="4">
        <v>2802</v>
      </c>
      <c r="C46" s="4">
        <f>'２-１'!C46</f>
        <v>20</v>
      </c>
      <c r="D46" s="9">
        <f t="shared" si="3"/>
        <v>7.1377587437544605</v>
      </c>
      <c r="E46" s="4">
        <f>'２-１'!F46</f>
        <v>30</v>
      </c>
      <c r="F46" s="9">
        <f t="shared" si="4"/>
        <v>10.70663811563169</v>
      </c>
      <c r="G46" s="4">
        <f>'２-１'!I46</f>
        <v>-10</v>
      </c>
      <c r="H46" s="9">
        <f t="shared" si="0"/>
        <v>-3.5688793718772303</v>
      </c>
      <c r="I46" s="4">
        <f>'２-１'!L46</f>
        <v>2</v>
      </c>
      <c r="J46" s="9">
        <f t="shared" si="1"/>
        <v>100</v>
      </c>
      <c r="K46" s="4">
        <f>'２-２'!B46</f>
        <v>0</v>
      </c>
      <c r="L46" s="9">
        <f t="shared" si="2"/>
        <v>0</v>
      </c>
    </row>
    <row r="47" spans="1:12" ht="16.5" customHeight="1">
      <c r="A47" s="5" t="s">
        <v>45</v>
      </c>
      <c r="B47" s="4">
        <v>11539</v>
      </c>
      <c r="C47" s="4">
        <f>'２-１'!C47</f>
        <v>118</v>
      </c>
      <c r="D47" s="9">
        <f t="shared" si="3"/>
        <v>10.22618944449259</v>
      </c>
      <c r="E47" s="4">
        <f>'２-１'!F47</f>
        <v>117</v>
      </c>
      <c r="F47" s="9">
        <f t="shared" si="4"/>
        <v>10.139526822081637</v>
      </c>
      <c r="G47" s="4">
        <f>'２-１'!I47</f>
        <v>1</v>
      </c>
      <c r="H47" s="9">
        <f t="shared" si="0"/>
        <v>0.08666262241095417</v>
      </c>
      <c r="I47" s="4">
        <f>'２-１'!L47</f>
        <v>10</v>
      </c>
      <c r="J47" s="9">
        <f t="shared" si="1"/>
        <v>84.7457627118644</v>
      </c>
      <c r="K47" s="4">
        <f>'２-２'!B47</f>
        <v>0</v>
      </c>
      <c r="L47" s="9">
        <f t="shared" si="2"/>
        <v>0</v>
      </c>
    </row>
    <row r="48" spans="1:12" ht="16.5" customHeight="1">
      <c r="A48" s="5" t="s">
        <v>46</v>
      </c>
      <c r="B48" s="4">
        <v>6798</v>
      </c>
      <c r="C48" s="4">
        <f>'２-１'!C48</f>
        <v>66</v>
      </c>
      <c r="D48" s="9">
        <f t="shared" si="3"/>
        <v>9.70873786407767</v>
      </c>
      <c r="E48" s="4">
        <f>'２-１'!F48</f>
        <v>72</v>
      </c>
      <c r="F48" s="9">
        <f t="shared" si="4"/>
        <v>10.59135039717564</v>
      </c>
      <c r="G48" s="4">
        <f>'２-１'!I48</f>
        <v>-6</v>
      </c>
      <c r="H48" s="9">
        <f t="shared" si="0"/>
        <v>-0.88261253309797</v>
      </c>
      <c r="I48" s="4">
        <f>'２-１'!L48</f>
        <v>9</v>
      </c>
      <c r="J48" s="9">
        <f t="shared" si="1"/>
        <v>136.36363636363635</v>
      </c>
      <c r="K48" s="4">
        <f>'２-２'!B48</f>
        <v>1</v>
      </c>
      <c r="L48" s="9">
        <f t="shared" si="2"/>
        <v>15.151515151515152</v>
      </c>
    </row>
    <row r="49" spans="1:12" ht="16.5" customHeight="1">
      <c r="A49" s="13" t="s">
        <v>16</v>
      </c>
      <c r="B49" s="12">
        <f>SUM(B44:B48)</f>
        <v>61535</v>
      </c>
      <c r="C49" s="12">
        <f>'２-１'!C49</f>
        <v>537</v>
      </c>
      <c r="D49" s="16">
        <f t="shared" si="3"/>
        <v>8.726740879174454</v>
      </c>
      <c r="E49" s="12">
        <f>'２-１'!F49</f>
        <v>667</v>
      </c>
      <c r="F49" s="16">
        <f t="shared" si="4"/>
        <v>10.839359713983912</v>
      </c>
      <c r="G49" s="12">
        <f>'２-１'!I49</f>
        <v>-130</v>
      </c>
      <c r="H49" s="16">
        <f t="shared" si="0"/>
        <v>-2.1126188348094583</v>
      </c>
      <c r="I49" s="12">
        <f>'２-１'!L49</f>
        <v>57</v>
      </c>
      <c r="J49" s="16">
        <f t="shared" si="1"/>
        <v>106.14525139664805</v>
      </c>
      <c r="K49" s="12">
        <f>'２-２'!B49</f>
        <v>2</v>
      </c>
      <c r="L49" s="16">
        <f t="shared" si="2"/>
        <v>3.7243947858473</v>
      </c>
    </row>
    <row r="50" spans="1:6" ht="13.5">
      <c r="A50" s="19" t="s">
        <v>128</v>
      </c>
      <c r="B50" s="19"/>
      <c r="C50" s="19"/>
      <c r="D50" s="19"/>
      <c r="E50" s="19"/>
      <c r="F50" s="19"/>
    </row>
    <row r="51" spans="1:6" ht="13.5">
      <c r="A51" s="20"/>
      <c r="B51" s="20"/>
      <c r="C51" s="20"/>
      <c r="D51" s="20"/>
      <c r="E51" s="20"/>
      <c r="F51" s="20"/>
    </row>
  </sheetData>
  <mergeCells count="8">
    <mergeCell ref="A50:F51"/>
    <mergeCell ref="I3:J3"/>
    <mergeCell ref="K3:L3"/>
    <mergeCell ref="B3:B4"/>
    <mergeCell ref="A3:A4"/>
    <mergeCell ref="C3:D3"/>
    <mergeCell ref="E3:F3"/>
    <mergeCell ref="G3:H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53"/>
  <sheetViews>
    <sheetView zoomScale="75" zoomScaleNormal="75" workbookViewId="0" topLeftCell="A1">
      <pane xSplit="2" topLeftCell="C1" activePane="topRight" state="frozen"/>
      <selection pane="topLeft" activeCell="A1" sqref="A1"/>
      <selection pane="topRight" activeCell="H16" sqref="H16"/>
    </sheetView>
  </sheetViews>
  <sheetFormatPr defaultColWidth="9.00390625" defaultRowHeight="13.5"/>
  <cols>
    <col min="1" max="1" width="19.75390625" style="2" customWidth="1"/>
    <col min="2" max="2" width="10.875" style="2" customWidth="1"/>
    <col min="3" max="4" width="10.00390625" style="2" customWidth="1"/>
    <col min="5" max="5" width="10.375" style="2" customWidth="1"/>
    <col min="6" max="6" width="10.875" style="2" hidden="1" customWidth="1"/>
    <col min="7" max="7" width="10.25390625" style="2" hidden="1" customWidth="1"/>
    <col min="8" max="8" width="10.75390625" style="2" customWidth="1"/>
    <col min="9" max="10" width="10.50390625" style="2" customWidth="1"/>
    <col min="11" max="18" width="10.875" style="2" customWidth="1"/>
    <col min="19" max="16384" width="9.00390625" style="2" customWidth="1"/>
  </cols>
  <sheetData>
    <row r="1" ht="18" customHeight="1"/>
    <row r="2" ht="13.5" customHeight="1">
      <c r="A2" s="2" t="s">
        <v>58</v>
      </c>
    </row>
    <row r="3" spans="1:18" ht="13.5" customHeight="1">
      <c r="A3" s="32" t="s">
        <v>0</v>
      </c>
      <c r="B3" s="32" t="s">
        <v>64</v>
      </c>
      <c r="C3" s="27" t="s">
        <v>48</v>
      </c>
      <c r="D3" s="28"/>
      <c r="E3" s="27" t="s">
        <v>49</v>
      </c>
      <c r="F3" s="29"/>
      <c r="G3" s="29"/>
      <c r="H3" s="28"/>
      <c r="I3" s="27" t="s">
        <v>50</v>
      </c>
      <c r="J3" s="29"/>
      <c r="K3" s="29"/>
      <c r="L3" s="29"/>
      <c r="M3" s="29"/>
      <c r="N3" s="28"/>
      <c r="O3" s="23" t="s">
        <v>52</v>
      </c>
      <c r="P3" s="24"/>
      <c r="Q3" s="23" t="s">
        <v>51</v>
      </c>
      <c r="R3" s="24"/>
    </row>
    <row r="4" spans="1:18" ht="15" customHeight="1">
      <c r="A4" s="36"/>
      <c r="B4" s="37"/>
      <c r="C4" s="32" t="s">
        <v>118</v>
      </c>
      <c r="D4" s="32" t="s">
        <v>117</v>
      </c>
      <c r="E4" s="32" t="s">
        <v>118</v>
      </c>
      <c r="F4" s="32" t="s">
        <v>55</v>
      </c>
      <c r="G4" s="34" t="s">
        <v>57</v>
      </c>
      <c r="H4" s="30" t="s">
        <v>60</v>
      </c>
      <c r="I4" s="21" t="s">
        <v>3</v>
      </c>
      <c r="J4" s="22"/>
      <c r="K4" s="21" t="s">
        <v>53</v>
      </c>
      <c r="L4" s="22"/>
      <c r="M4" s="21" t="s">
        <v>54</v>
      </c>
      <c r="N4" s="22"/>
      <c r="O4" s="25"/>
      <c r="P4" s="26"/>
      <c r="Q4" s="25"/>
      <c r="R4" s="26"/>
    </row>
    <row r="5" spans="1:18" ht="15" customHeight="1">
      <c r="A5" s="33"/>
      <c r="B5" s="38"/>
      <c r="C5" s="33"/>
      <c r="D5" s="33"/>
      <c r="E5" s="33"/>
      <c r="F5" s="33"/>
      <c r="G5" s="35"/>
      <c r="H5" s="31"/>
      <c r="I5" s="3" t="s">
        <v>118</v>
      </c>
      <c r="J5" s="10" t="s">
        <v>119</v>
      </c>
      <c r="K5" s="3" t="s">
        <v>118</v>
      </c>
      <c r="L5" s="10" t="s">
        <v>119</v>
      </c>
      <c r="M5" s="3" t="s">
        <v>118</v>
      </c>
      <c r="N5" s="10" t="s">
        <v>119</v>
      </c>
      <c r="O5" s="3" t="s">
        <v>118</v>
      </c>
      <c r="P5" s="3" t="s">
        <v>116</v>
      </c>
      <c r="Q5" s="3" t="s">
        <v>118</v>
      </c>
      <c r="R5" s="3" t="s">
        <v>116</v>
      </c>
    </row>
    <row r="6" spans="1:18" ht="16.5" customHeight="1">
      <c r="A6" s="13" t="s">
        <v>124</v>
      </c>
      <c r="B6" s="12">
        <f>+B14+B22+B26+B40+B44+B50</f>
        <v>814628</v>
      </c>
      <c r="C6" s="12">
        <f>'２-２'!E5</f>
        <v>15</v>
      </c>
      <c r="D6" s="16">
        <f>C6/'人口千対率－１'!C5*1000</f>
        <v>2.0595908279555126</v>
      </c>
      <c r="E6" s="12">
        <f>'２-２'!H5</f>
        <v>36</v>
      </c>
      <c r="F6" s="12">
        <f>F7+F8</f>
        <v>27</v>
      </c>
      <c r="G6" s="12">
        <f>G7+G8</f>
        <v>9</v>
      </c>
      <c r="H6" s="16">
        <f>E6/('人口千対率－１'!C5+'２-２'!I5)*1000</f>
        <v>4.924760601915184</v>
      </c>
      <c r="I6" s="12">
        <f>'２-２'!K5</f>
        <v>204</v>
      </c>
      <c r="J6" s="16">
        <f>I6/('人口千対率－１'!C5+'人口千対率－２'!I6)*1000</f>
        <v>27.247228529451046</v>
      </c>
      <c r="K6" s="12">
        <f>'２-２'!L5</f>
        <v>98</v>
      </c>
      <c r="L6" s="16">
        <f>K6/('人口千対率－１'!C5+'人口千対率－２'!I6)*1000</f>
        <v>13.089354881795112</v>
      </c>
      <c r="M6" s="12">
        <f>'２-２'!M5</f>
        <v>106</v>
      </c>
      <c r="N6" s="16">
        <f>M6/('人口千対率－１'!C5+'人口千対率－２'!I6)*1000</f>
        <v>14.157873647655936</v>
      </c>
      <c r="O6" s="12">
        <f>'２-２'!N5</f>
        <v>4128</v>
      </c>
      <c r="P6" s="16">
        <f aca="true" t="shared" si="0" ref="P6:P50">O6/B6*1000</f>
        <v>5.067343621874033</v>
      </c>
      <c r="Q6" s="12">
        <f>'２-２'!O5</f>
        <v>1421</v>
      </c>
      <c r="R6" s="16">
        <f aca="true" t="shared" si="1" ref="R6:R50">Q6/B6*1000</f>
        <v>1.7443544783631302</v>
      </c>
    </row>
    <row r="7" spans="1:18" ht="16.5" customHeight="1">
      <c r="A7" s="13" t="s">
        <v>9</v>
      </c>
      <c r="B7" s="12">
        <f>B9+B15+B23+B24+B27+B28+B41+B45</f>
        <v>581235</v>
      </c>
      <c r="C7" s="12">
        <f>'２-２'!E6</f>
        <v>10</v>
      </c>
      <c r="D7" s="16">
        <f>C7/'人口千対率－１'!C6*1000</f>
        <v>1.8793459875963165</v>
      </c>
      <c r="E7" s="12">
        <f>'２-２'!H6</f>
        <v>27</v>
      </c>
      <c r="F7" s="12">
        <f>F9+F23+F24+F27+F28+F41+F45</f>
        <v>21</v>
      </c>
      <c r="G7" s="12">
        <f>G9+G23+G24+G27+G28+G41+G45</f>
        <v>6</v>
      </c>
      <c r="H7" s="16">
        <f>E7/('人口千対率－１'!C6+'２-２'!I6)*1000</f>
        <v>5.054286783976039</v>
      </c>
      <c r="I7" s="12">
        <f>'２-２'!K6</f>
        <v>148</v>
      </c>
      <c r="J7" s="16">
        <f>I7/('人口千対率－１'!C6+'人口千対率－２'!I7)*1000</f>
        <v>27.06162004022673</v>
      </c>
      <c r="K7" s="12">
        <f>'２-２'!L6</f>
        <v>73</v>
      </c>
      <c r="L7" s="16">
        <f>K7/('人口千対率－１'!C6+'人口千対率－２'!I7)*1000</f>
        <v>13.34796123605778</v>
      </c>
      <c r="M7" s="12">
        <f>'２-２'!M6</f>
        <v>75</v>
      </c>
      <c r="N7" s="16">
        <f>M7/('人口千対率－１'!C6+'人口千対率－２'!I7)*1000</f>
        <v>13.713658804168952</v>
      </c>
      <c r="O7" s="12">
        <f>'２-２'!N6</f>
        <v>3144</v>
      </c>
      <c r="P7" s="16">
        <f t="shared" si="0"/>
        <v>5.4091718495961185</v>
      </c>
      <c r="Q7" s="12">
        <f>'２-２'!O6</f>
        <v>1086</v>
      </c>
      <c r="R7" s="16">
        <f t="shared" si="1"/>
        <v>1.8684353144597279</v>
      </c>
    </row>
    <row r="8" spans="1:18" ht="16.5" customHeight="1">
      <c r="A8" s="13" t="s">
        <v>10</v>
      </c>
      <c r="B8" s="12">
        <f>B6-B7</f>
        <v>233393</v>
      </c>
      <c r="C8" s="12">
        <f>'２-２'!E7</f>
        <v>5</v>
      </c>
      <c r="D8" s="16">
        <f>C8/'人口千対率－１'!C7*1000</f>
        <v>2.5484199796126403</v>
      </c>
      <c r="E8" s="12">
        <f>'２-２'!H7</f>
        <v>9</v>
      </c>
      <c r="F8" s="12">
        <f>F10+F11+F12+F13+F22+F25+F29+F30+F31+F32+F33+F34+F35+F36+F37+F38+F39+F42+F43+F46+F47+F48+F49</f>
        <v>6</v>
      </c>
      <c r="G8" s="12">
        <f>G10+G11+G12+G13+G22+G25+G29+G30+G31+G32+G33+G34+G35+G36+G37+G38+G39+G42+G43+G46+G47+G48+G49</f>
        <v>3</v>
      </c>
      <c r="H8" s="16">
        <f>E8/('人口千対率－１'!C7+'２-２'!I7)*1000</f>
        <v>4.573170731707317</v>
      </c>
      <c r="I8" s="12">
        <f>'２-２'!K7</f>
        <v>56</v>
      </c>
      <c r="J8" s="16">
        <f>I8/('人口千対率－１'!C7+'人口千対率－２'!I8)*1000</f>
        <v>27.750247770069375</v>
      </c>
      <c r="K8" s="12">
        <f>'２-２'!L7</f>
        <v>25</v>
      </c>
      <c r="L8" s="16">
        <f>K8/('人口千対率－１'!C7+'人口千対率－２'!I8)*1000</f>
        <v>12.388503468780971</v>
      </c>
      <c r="M8" s="12">
        <f>'２-２'!M7</f>
        <v>31</v>
      </c>
      <c r="N8" s="16">
        <f>M8/('人口千対率－１'!C7+'人口千対率－２'!I8)*1000</f>
        <v>15.361744301288404</v>
      </c>
      <c r="O8" s="12">
        <f>'２-２'!N7</f>
        <v>984</v>
      </c>
      <c r="P8" s="16">
        <f t="shared" si="0"/>
        <v>4.216064749157002</v>
      </c>
      <c r="Q8" s="12">
        <f>'２-２'!O7</f>
        <v>335</v>
      </c>
      <c r="R8" s="16">
        <f t="shared" si="1"/>
        <v>1.4353472469182882</v>
      </c>
    </row>
    <row r="9" spans="1:18" ht="16.5" customHeight="1">
      <c r="A9" s="5" t="s">
        <v>11</v>
      </c>
      <c r="B9" s="4">
        <v>249036</v>
      </c>
      <c r="C9" s="4">
        <f>'２-２'!E8</f>
        <v>5</v>
      </c>
      <c r="D9" s="9">
        <f>C9/'人口千対率－１'!C8*1000</f>
        <v>2.0764119601328903</v>
      </c>
      <c r="E9" s="4">
        <f>'２-２'!H8</f>
        <v>13</v>
      </c>
      <c r="F9" s="4">
        <f>'２-２'!I8</f>
        <v>11</v>
      </c>
      <c r="G9" s="4">
        <f>'２-２'!J8</f>
        <v>2</v>
      </c>
      <c r="H9" s="9">
        <f>E9/('人口千対率－１'!C8+'２-２'!I8)*1000</f>
        <v>5.374121537825548</v>
      </c>
      <c r="I9" s="4">
        <f>'２-２'!K8</f>
        <v>74</v>
      </c>
      <c r="J9" s="9">
        <f>I9/('人口千対率－１'!C8+'人口千対率－２'!I9)*1000</f>
        <v>29.814665592264305</v>
      </c>
      <c r="K9" s="4">
        <f>'２-２'!L8</f>
        <v>35</v>
      </c>
      <c r="L9" s="9">
        <f>K9/('人口千対率－１'!C8+'人口千対率－２'!I9)*1000</f>
        <v>14.101531023368253</v>
      </c>
      <c r="M9" s="4">
        <f>'２-２'!M8</f>
        <v>39</v>
      </c>
      <c r="N9" s="9">
        <f>M9/('人口千対率－１'!C8+'人口千対率－２'!I9)*1000</f>
        <v>15.713134568896052</v>
      </c>
      <c r="O9" s="4">
        <f>'２-２'!N8</f>
        <v>1462</v>
      </c>
      <c r="P9" s="9">
        <f t="shared" si="0"/>
        <v>5.870637176954336</v>
      </c>
      <c r="Q9" s="4">
        <f>'２-２'!O8</f>
        <v>512</v>
      </c>
      <c r="R9" s="9">
        <f t="shared" si="1"/>
        <v>2.055927657045568</v>
      </c>
    </row>
    <row r="10" spans="1:18" ht="16.5" customHeight="1">
      <c r="A10" s="5" t="s">
        <v>12</v>
      </c>
      <c r="B10" s="4">
        <v>4970</v>
      </c>
      <c r="C10" s="4">
        <f>'２-２'!E9</f>
        <v>0</v>
      </c>
      <c r="D10" s="9">
        <f>C10/'人口千対率－１'!C9*1000</f>
        <v>0</v>
      </c>
      <c r="E10" s="4">
        <f>'２-２'!H9</f>
        <v>0</v>
      </c>
      <c r="F10" s="4">
        <f>'２-２'!I9</f>
        <v>0</v>
      </c>
      <c r="G10" s="4">
        <f>'２-２'!J9</f>
        <v>0</v>
      </c>
      <c r="H10" s="9">
        <f>E10/('人口千対率－１'!C9+'２-２'!I9)*1000</f>
        <v>0</v>
      </c>
      <c r="I10" s="4">
        <f>'２-２'!K9</f>
        <v>1</v>
      </c>
      <c r="J10" s="9">
        <f>I10/('人口千対率－１'!C9+'人口千対率－２'!I10)*1000</f>
        <v>43.47826086956522</v>
      </c>
      <c r="K10" s="4">
        <f>'２-２'!L9</f>
        <v>0</v>
      </c>
      <c r="L10" s="9">
        <f>K10/('人口千対率－１'!C9+'人口千対率－２'!I10)*1000</f>
        <v>0</v>
      </c>
      <c r="M10" s="4">
        <f>'２-２'!M9</f>
        <v>1</v>
      </c>
      <c r="N10" s="9">
        <f>M10/('人口千対率－１'!C9+'人口千対率－２'!I10)*1000</f>
        <v>43.47826086956522</v>
      </c>
      <c r="O10" s="4">
        <f>'２-２'!N9</f>
        <v>17</v>
      </c>
      <c r="P10" s="9">
        <f t="shared" si="0"/>
        <v>3.420523138832998</v>
      </c>
      <c r="Q10" s="4">
        <f>'２-２'!O9</f>
        <v>3</v>
      </c>
      <c r="R10" s="9">
        <f t="shared" si="1"/>
        <v>0.6036217303822937</v>
      </c>
    </row>
    <row r="11" spans="1:18" ht="16.5" customHeight="1">
      <c r="A11" s="5" t="s">
        <v>13</v>
      </c>
      <c r="B11" s="4">
        <v>10914</v>
      </c>
      <c r="C11" s="4">
        <f>'２-２'!E10</f>
        <v>0</v>
      </c>
      <c r="D11" s="9">
        <f>C11/'人口千対率－１'!C10*1000</f>
        <v>0</v>
      </c>
      <c r="E11" s="4">
        <f>'２-２'!H10</f>
        <v>1</v>
      </c>
      <c r="F11" s="4">
        <f>'２-２'!I10</f>
        <v>1</v>
      </c>
      <c r="G11" s="4">
        <f>'２-２'!J10</f>
        <v>0</v>
      </c>
      <c r="H11" s="9">
        <f>E11/('人口千対率－１'!C10+'２-２'!I10)*1000</f>
        <v>8.849557522123893</v>
      </c>
      <c r="I11" s="4">
        <f>'２-２'!K10</f>
        <v>3</v>
      </c>
      <c r="J11" s="9">
        <f>I11/('人口千対率－１'!C10+'人口千対率－２'!I11)*1000</f>
        <v>26.08695652173913</v>
      </c>
      <c r="K11" s="4">
        <f>'２-２'!L10</f>
        <v>2</v>
      </c>
      <c r="L11" s="9">
        <f>K11/('人口千対率－１'!C10+'人口千対率－２'!I11)*1000</f>
        <v>17.391304347826086</v>
      </c>
      <c r="M11" s="4">
        <f>'２-２'!M10</f>
        <v>1</v>
      </c>
      <c r="N11" s="9">
        <f>M11/('人口千対率－１'!C10+'人口千対率－２'!I11)*1000</f>
        <v>8.695652173913043</v>
      </c>
      <c r="O11" s="4">
        <f>'２-２'!N10</f>
        <v>37</v>
      </c>
      <c r="P11" s="9">
        <f t="shared" si="0"/>
        <v>3.3901411031702398</v>
      </c>
      <c r="Q11" s="4">
        <f>'２-２'!O10</f>
        <v>17</v>
      </c>
      <c r="R11" s="9">
        <f t="shared" si="1"/>
        <v>1.557632398753894</v>
      </c>
    </row>
    <row r="12" spans="1:18" ht="16.5" customHeight="1">
      <c r="A12" s="5" t="s">
        <v>14</v>
      </c>
      <c r="B12" s="4">
        <v>6431</v>
      </c>
      <c r="C12" s="4">
        <f>'２-２'!E11</f>
        <v>0</v>
      </c>
      <c r="D12" s="9">
        <f>C12/'人口千対率－１'!C11*1000</f>
        <v>0</v>
      </c>
      <c r="E12" s="4">
        <f>'２-２'!H11</f>
        <v>1</v>
      </c>
      <c r="F12" s="4">
        <f>'２-２'!I11</f>
        <v>1</v>
      </c>
      <c r="G12" s="4">
        <f>'２-２'!J11</f>
        <v>0</v>
      </c>
      <c r="H12" s="9">
        <f>E12/('人口千対率－１'!C11+'２-２'!I11)*1000</f>
        <v>17.543859649122805</v>
      </c>
      <c r="I12" s="4">
        <f>'２-２'!K11</f>
        <v>3</v>
      </c>
      <c r="J12" s="9">
        <f>I12/('人口千対率－１'!C11+'人口千対率－２'!I12)*1000</f>
        <v>50.84745762711865</v>
      </c>
      <c r="K12" s="4">
        <f>'２-２'!L11</f>
        <v>2</v>
      </c>
      <c r="L12" s="9">
        <f>K12/('人口千対率－１'!C11+'人口千対率－２'!I12)*1000</f>
        <v>33.898305084745765</v>
      </c>
      <c r="M12" s="4">
        <f>'２-２'!M11</f>
        <v>1</v>
      </c>
      <c r="N12" s="9">
        <f>M12/('人口千対率－１'!C11+'人口千対率－２'!I12)*1000</f>
        <v>16.949152542372882</v>
      </c>
      <c r="O12" s="4">
        <f>'２-２'!N11</f>
        <v>21</v>
      </c>
      <c r="P12" s="9">
        <f t="shared" si="0"/>
        <v>3.2654330586222984</v>
      </c>
      <c r="Q12" s="4">
        <f>'２-２'!O11</f>
        <v>13</v>
      </c>
      <c r="R12" s="9">
        <f t="shared" si="1"/>
        <v>2.021458560099518</v>
      </c>
    </row>
    <row r="13" spans="1:18" ht="16.5" customHeight="1">
      <c r="A13" s="5" t="s">
        <v>15</v>
      </c>
      <c r="B13" s="4">
        <v>3442</v>
      </c>
      <c r="C13" s="4">
        <f>'２-２'!E12</f>
        <v>0</v>
      </c>
      <c r="D13" s="9">
        <f>C13/'人口千対率－１'!C12*1000</f>
        <v>0</v>
      </c>
      <c r="E13" s="4">
        <f>'２-２'!H12</f>
        <v>0</v>
      </c>
      <c r="F13" s="4">
        <f>'２-２'!I12</f>
        <v>0</v>
      </c>
      <c r="G13" s="4">
        <f>'２-２'!J12</f>
        <v>0</v>
      </c>
      <c r="H13" s="9">
        <f>E13/('人口千対率－１'!C12+'２-２'!I12)*1000</f>
        <v>0</v>
      </c>
      <c r="I13" s="4">
        <f>'２-２'!K12</f>
        <v>1</v>
      </c>
      <c r="J13" s="9">
        <f>I13/('人口千対率－１'!C12+'人口千対率－２'!I13)*1000</f>
        <v>58.8235294117647</v>
      </c>
      <c r="K13" s="4">
        <f>'２-２'!L12</f>
        <v>0</v>
      </c>
      <c r="L13" s="9">
        <f>K13/('人口千対率－１'!C12+'人口千対率－２'!I13)*1000</f>
        <v>0</v>
      </c>
      <c r="M13" s="4">
        <f>'２-２'!M12</f>
        <v>1</v>
      </c>
      <c r="N13" s="9">
        <f>M13/('人口千対率－１'!C12+'人口千対率－２'!I13)*1000</f>
        <v>58.8235294117647</v>
      </c>
      <c r="O13" s="4">
        <f>'２-２'!N12</f>
        <v>12</v>
      </c>
      <c r="P13" s="9">
        <f t="shared" si="0"/>
        <v>3.486345148169669</v>
      </c>
      <c r="Q13" s="4">
        <f>'２-２'!O12</f>
        <v>4</v>
      </c>
      <c r="R13" s="9">
        <f t="shared" si="1"/>
        <v>1.1621150493898895</v>
      </c>
    </row>
    <row r="14" spans="1:18" ht="16.5" customHeight="1">
      <c r="A14" s="13" t="s">
        <v>16</v>
      </c>
      <c r="B14" s="12">
        <f>SUM(B9:B13)</f>
        <v>274793</v>
      </c>
      <c r="C14" s="12">
        <f>'２-２'!E13</f>
        <v>5</v>
      </c>
      <c r="D14" s="16">
        <f>C14/'人口千対率－１'!C13*1000</f>
        <v>1.9127773527161438</v>
      </c>
      <c r="E14" s="12">
        <f>'２-２'!H13</f>
        <v>15</v>
      </c>
      <c r="F14" s="12">
        <f>SUM(F9:F13)</f>
        <v>13</v>
      </c>
      <c r="G14" s="12">
        <f>SUM(G9:G13)</f>
        <v>2</v>
      </c>
      <c r="H14" s="16">
        <f>E14/('人口千対率－１'!C13+'２-２'!I13)*1000</f>
        <v>5.709935287400076</v>
      </c>
      <c r="I14" s="12">
        <f>'２-２'!K13</f>
        <v>82</v>
      </c>
      <c r="J14" s="16">
        <f>I14/('人口千対率－１'!C13+'人口千対率－２'!I14)*1000</f>
        <v>30.415430267062312</v>
      </c>
      <c r="K14" s="12">
        <f>'２-２'!L13</f>
        <v>39</v>
      </c>
      <c r="L14" s="16">
        <f>K14/('人口千対率－１'!C13+'人口千対率－２'!I14)*1000</f>
        <v>14.465875370919882</v>
      </c>
      <c r="M14" s="12">
        <f>'２-２'!M13</f>
        <v>43</v>
      </c>
      <c r="N14" s="16">
        <f>M14/('人口千対率－１'!C13+'人口千対率－２'!I14)*1000</f>
        <v>15.949554896142432</v>
      </c>
      <c r="O14" s="12">
        <f>'２-２'!N13</f>
        <v>1549</v>
      </c>
      <c r="P14" s="16">
        <f t="shared" si="0"/>
        <v>5.636970374063386</v>
      </c>
      <c r="Q14" s="12">
        <f>'２-２'!O13</f>
        <v>549</v>
      </c>
      <c r="R14" s="16">
        <f t="shared" si="1"/>
        <v>1.9978674857074235</v>
      </c>
    </row>
    <row r="15" spans="1:18" ht="16.5" customHeight="1">
      <c r="A15" s="5" t="s">
        <v>125</v>
      </c>
      <c r="B15" s="4">
        <v>31294</v>
      </c>
      <c r="C15" s="4">
        <f>'２-２'!E14+C17+C18</f>
        <v>0</v>
      </c>
      <c r="D15" s="9">
        <f>C15/'人口千対率－１'!C14*1000</f>
        <v>0</v>
      </c>
      <c r="E15" s="4">
        <f>'２-２'!H14</f>
        <v>0</v>
      </c>
      <c r="F15" s="4">
        <f>'２-２'!I14</f>
        <v>0</v>
      </c>
      <c r="G15" s="4">
        <f>'２-２'!J14</f>
        <v>0</v>
      </c>
      <c r="H15" s="9">
        <f>E15/('人口千対率－１'!C14+'２-２'!I14)*1000</f>
        <v>0</v>
      </c>
      <c r="I15" s="4">
        <f>'２-２'!K14+I17+I18</f>
        <v>8</v>
      </c>
      <c r="J15" s="9">
        <f>I15/('人口千対率－１'!C14+'人口千対率－２'!I15)*1000</f>
        <v>34.04255319148936</v>
      </c>
      <c r="K15" s="4">
        <f>'２-２'!L14+K17+K18</f>
        <v>4</v>
      </c>
      <c r="L15" s="9">
        <f>K15/('人口千対率－１'!C14+'人口千対率－２'!I15)*1000</f>
        <v>17.02127659574468</v>
      </c>
      <c r="M15" s="4">
        <f>'２-２'!M14+M17+M18</f>
        <v>4</v>
      </c>
      <c r="N15" s="9">
        <f>M15/('人口千対率－１'!C14+'人口千対率－２'!I15)*1000</f>
        <v>17.02127659574468</v>
      </c>
      <c r="O15" s="4">
        <f>'２-２'!N14+O17+O18</f>
        <v>131</v>
      </c>
      <c r="P15" s="9">
        <f t="shared" si="0"/>
        <v>4.186105962804372</v>
      </c>
      <c r="Q15" s="4">
        <f>'２-２'!O14+Q17+Q18</f>
        <v>38</v>
      </c>
      <c r="R15" s="9">
        <f t="shared" si="1"/>
        <v>1.2142902792867643</v>
      </c>
    </row>
    <row r="16" spans="1:18" ht="15.75" customHeight="1">
      <c r="A16" s="5" t="s">
        <v>17</v>
      </c>
      <c r="B16" s="4">
        <v>22998</v>
      </c>
      <c r="C16" s="4">
        <f>'２-２'!E15</f>
        <v>0</v>
      </c>
      <c r="D16" s="9">
        <f>C16/'人口千対率－１'!C15*1000</f>
        <v>0</v>
      </c>
      <c r="E16" s="4">
        <f>'２-２'!H15</f>
        <v>1</v>
      </c>
      <c r="F16" s="4">
        <f>'２-２'!I15</f>
        <v>1</v>
      </c>
      <c r="G16" s="4">
        <f>'２-２'!J15</f>
        <v>0</v>
      </c>
      <c r="H16" s="9">
        <f>E16/('人口千対率－１'!C15+'２-２'!I15)*1000</f>
        <v>5.58659217877095</v>
      </c>
      <c r="I16" s="4">
        <f>'２-２'!K15</f>
        <v>4</v>
      </c>
      <c r="J16" s="9">
        <f>I16/('人口千対率－１'!C15+'人口千対率－２'!I16)*1000</f>
        <v>21.978021978021978</v>
      </c>
      <c r="K16" s="4">
        <f>'２-２'!L15</f>
        <v>2</v>
      </c>
      <c r="L16" s="9">
        <f>K16/('人口千対率－１'!C15+'人口千対率－２'!I16)*1000</f>
        <v>10.989010989010989</v>
      </c>
      <c r="M16" s="4">
        <f>'２-２'!M15</f>
        <v>2</v>
      </c>
      <c r="N16" s="9">
        <f>M16/('人口千対率－１'!C15+'人口千対率－２'!I16)*1000</f>
        <v>10.989010989010989</v>
      </c>
      <c r="O16" s="4">
        <f>'２-２'!N15</f>
        <v>98</v>
      </c>
      <c r="P16" s="9">
        <f t="shared" si="0"/>
        <v>4.261240107835464</v>
      </c>
      <c r="Q16" s="4">
        <f>'２-２'!O15</f>
        <v>40</v>
      </c>
      <c r="R16" s="9">
        <f t="shared" si="1"/>
        <v>1.7392816766675363</v>
      </c>
    </row>
    <row r="17" spans="1:18" ht="16.5" customHeight="1" hidden="1">
      <c r="A17" s="5" t="s">
        <v>18</v>
      </c>
      <c r="B17" s="4"/>
      <c r="C17" s="4">
        <f>'２-２'!E16</f>
        <v>0</v>
      </c>
      <c r="D17" s="9">
        <f>C17/'人口千対率－１'!C16*1000</f>
        <v>0</v>
      </c>
      <c r="E17" s="4">
        <f>'２-２'!H16</f>
        <v>0</v>
      </c>
      <c r="F17" s="4">
        <f>'２-２'!I16</f>
        <v>0</v>
      </c>
      <c r="G17" s="4">
        <f>'２-２'!J16</f>
        <v>0</v>
      </c>
      <c r="H17" s="9">
        <f>E17/('人口千対率－１'!C16+'２-２'!I16)*1000</f>
        <v>0</v>
      </c>
      <c r="I17" s="4">
        <f>'２-２'!K16</f>
        <v>0</v>
      </c>
      <c r="J17" s="9">
        <f>I17/('人口千対率－１'!C16+'人口千対率－２'!I17)*1000</f>
        <v>0</v>
      </c>
      <c r="K17" s="4">
        <f>'２-２'!L16</f>
        <v>0</v>
      </c>
      <c r="L17" s="9">
        <f>K17/('人口千対率－１'!C16+'人口千対率－２'!I17)*1000</f>
        <v>0</v>
      </c>
      <c r="M17" s="4">
        <f>'２-２'!M16</f>
        <v>0</v>
      </c>
      <c r="N17" s="9">
        <f>M17/('人口千対率－１'!C16+'人口千対率－２'!I17)*1000</f>
        <v>0</v>
      </c>
      <c r="O17" s="4">
        <f>'２-２'!N16</f>
        <v>6</v>
      </c>
      <c r="P17" s="9" t="e">
        <f t="shared" si="0"/>
        <v>#DIV/0!</v>
      </c>
      <c r="Q17" s="4">
        <f>'２-２'!O16</f>
        <v>1</v>
      </c>
      <c r="R17" s="9" t="e">
        <f t="shared" si="1"/>
        <v>#DIV/0!</v>
      </c>
    </row>
    <row r="18" spans="1:18" ht="16.5" customHeight="1" hidden="1">
      <c r="A18" s="5" t="s">
        <v>19</v>
      </c>
      <c r="B18" s="4"/>
      <c r="C18" s="4">
        <f>'２-２'!E17</f>
        <v>0</v>
      </c>
      <c r="D18" s="9">
        <f>C18/'人口千対率－１'!C17*1000</f>
        <v>0</v>
      </c>
      <c r="E18" s="4">
        <f>'２-２'!H17</f>
        <v>0</v>
      </c>
      <c r="F18" s="4">
        <f>'２-２'!I17</f>
        <v>0</v>
      </c>
      <c r="G18" s="4">
        <f>'２-２'!J17</f>
        <v>0</v>
      </c>
      <c r="H18" s="9">
        <f>E18/('人口千対率－１'!C17+'２-２'!I17)*1000</f>
        <v>0</v>
      </c>
      <c r="I18" s="4">
        <f>'２-２'!K17</f>
        <v>0</v>
      </c>
      <c r="J18" s="9">
        <f>I18/('人口千対率－１'!C17+'人口千対率－２'!I18)*1000</f>
        <v>0</v>
      </c>
      <c r="K18" s="4">
        <f>'２-２'!L17</f>
        <v>0</v>
      </c>
      <c r="L18" s="9">
        <f>K18/('人口千対率－１'!C17+'人口千対率－２'!I18)*1000</f>
        <v>0</v>
      </c>
      <c r="M18" s="4">
        <f>'２-２'!M17</f>
        <v>0</v>
      </c>
      <c r="N18" s="9">
        <f>M18/('人口千対率－１'!C17+'人口千対率－２'!I18)*1000</f>
        <v>0</v>
      </c>
      <c r="O18" s="4">
        <f>'２-２'!N17</f>
        <v>8</v>
      </c>
      <c r="P18" s="9" t="e">
        <f t="shared" si="0"/>
        <v>#DIV/0!</v>
      </c>
      <c r="Q18" s="4">
        <f>'２-２'!O17</f>
        <v>1</v>
      </c>
      <c r="R18" s="9" t="e">
        <f t="shared" si="1"/>
        <v>#DIV/0!</v>
      </c>
    </row>
    <row r="19" spans="1:18" ht="16.5" customHeight="1">
      <c r="A19" s="5" t="s">
        <v>20</v>
      </c>
      <c r="B19" s="4">
        <v>32094</v>
      </c>
      <c r="C19" s="4">
        <f>'２-２'!E18</f>
        <v>1</v>
      </c>
      <c r="D19" s="9">
        <f>C19/'人口千対率－１'!C18*1000</f>
        <v>3.3222591362126246</v>
      </c>
      <c r="E19" s="4">
        <f>'２-２'!H18</f>
        <v>0</v>
      </c>
      <c r="F19" s="4">
        <f>'２-２'!I18</f>
        <v>0</v>
      </c>
      <c r="G19" s="4">
        <f>'２-２'!J18</f>
        <v>0</v>
      </c>
      <c r="H19" s="9">
        <f>E19/('人口千対率－１'!C18+'２-２'!I18)*1000</f>
        <v>0</v>
      </c>
      <c r="I19" s="4">
        <f>'２-２'!K18</f>
        <v>8</v>
      </c>
      <c r="J19" s="9">
        <f>I19/('人口千対率－１'!C18+'人口千対率－２'!I19)*1000</f>
        <v>25.889967637540455</v>
      </c>
      <c r="K19" s="4">
        <f>'２-２'!L18</f>
        <v>3</v>
      </c>
      <c r="L19" s="9">
        <f>K19/('人口千対率－１'!C18+'人口千対率－２'!I19)*1000</f>
        <v>9.70873786407767</v>
      </c>
      <c r="M19" s="4">
        <f>'２-２'!M18</f>
        <v>5</v>
      </c>
      <c r="N19" s="9">
        <f>M19/('人口千対率－１'!C18+'人口千対率－２'!I19)*1000</f>
        <v>16.181229773462782</v>
      </c>
      <c r="O19" s="4">
        <f>'２-２'!N18</f>
        <v>151</v>
      </c>
      <c r="P19" s="9">
        <f t="shared" si="0"/>
        <v>4.704929270268586</v>
      </c>
      <c r="Q19" s="4">
        <f>'２-２'!O18</f>
        <v>46</v>
      </c>
      <c r="R19" s="9">
        <f t="shared" si="1"/>
        <v>1.4332897114725494</v>
      </c>
    </row>
    <row r="20" spans="1:18" ht="16.5" customHeight="1">
      <c r="A20" s="5" t="s">
        <v>21</v>
      </c>
      <c r="B20" s="4">
        <v>23618</v>
      </c>
      <c r="C20" s="4">
        <f>'２-２'!E19</f>
        <v>0</v>
      </c>
      <c r="D20" s="9">
        <f>C20/'人口千対率－１'!C19*1000</f>
        <v>0</v>
      </c>
      <c r="E20" s="4">
        <f>'２-２'!H19</f>
        <v>0</v>
      </c>
      <c r="F20" s="4">
        <f>'２-２'!I19</f>
        <v>0</v>
      </c>
      <c r="G20" s="4">
        <f>'２-２'!J19</f>
        <v>0</v>
      </c>
      <c r="H20" s="9">
        <f>E20/('人口千対率－１'!C19+'２-２'!I19)*1000</f>
        <v>0</v>
      </c>
      <c r="I20" s="4">
        <f>'２-２'!K19</f>
        <v>6</v>
      </c>
      <c r="J20" s="9">
        <f>I20/('人口千対率－１'!C19+'人口千対率－２'!I20)*1000</f>
        <v>27.027027027027028</v>
      </c>
      <c r="K20" s="4">
        <f>'２-２'!L19</f>
        <v>2</v>
      </c>
      <c r="L20" s="9">
        <f>K20/('人口千対率－１'!C19+'人口千対率－２'!I20)*1000</f>
        <v>9.00900900900901</v>
      </c>
      <c r="M20" s="4">
        <f>'２-２'!M19</f>
        <v>4</v>
      </c>
      <c r="N20" s="9">
        <f>M20/('人口千対率－１'!C19+'人口千対率－２'!I20)*1000</f>
        <v>18.01801801801802</v>
      </c>
      <c r="O20" s="4">
        <f>'２-２'!N19</f>
        <v>144</v>
      </c>
      <c r="P20" s="9">
        <f t="shared" si="0"/>
        <v>6.0970446269794225</v>
      </c>
      <c r="Q20" s="4">
        <f>'２-２'!O19</f>
        <v>51</v>
      </c>
      <c r="R20" s="9">
        <f t="shared" si="1"/>
        <v>2.159369972055212</v>
      </c>
    </row>
    <row r="21" spans="1:18" ht="16.5" customHeight="1">
      <c r="A21" s="5" t="s">
        <v>22</v>
      </c>
      <c r="B21" s="4">
        <v>12968</v>
      </c>
      <c r="C21" s="4">
        <f>'２-２'!E20</f>
        <v>1</v>
      </c>
      <c r="D21" s="9">
        <f>C21/'人口千対率－１'!C20*1000</f>
        <v>9.615384615384617</v>
      </c>
      <c r="E21" s="4">
        <f>'２-２'!H20</f>
        <v>1</v>
      </c>
      <c r="F21" s="4">
        <f>'２-２'!I20</f>
        <v>0</v>
      </c>
      <c r="G21" s="4">
        <f>'２-２'!J20</f>
        <v>1</v>
      </c>
      <c r="H21" s="9">
        <f>E21/('人口千対率－１'!C20+'２-２'!I20)*1000</f>
        <v>9.615384615384617</v>
      </c>
      <c r="I21" s="4">
        <f>'２-２'!K20</f>
        <v>7</v>
      </c>
      <c r="J21" s="9">
        <f>I21/('人口千対率－１'!C20+'人口千対率－２'!I21)*1000</f>
        <v>63.063063063063055</v>
      </c>
      <c r="K21" s="4">
        <f>'２-２'!L20</f>
        <v>2</v>
      </c>
      <c r="L21" s="9">
        <f>K21/('人口千対率－１'!C20+'人口千対率－２'!I21)*1000</f>
        <v>18.01801801801802</v>
      </c>
      <c r="M21" s="4">
        <f>'２-２'!M20</f>
        <v>5</v>
      </c>
      <c r="N21" s="9">
        <f>M21/('人口千対率－１'!C20+'人口千対率－２'!I21)*1000</f>
        <v>45.04504504504504</v>
      </c>
      <c r="O21" s="4">
        <f>'２-２'!N20</f>
        <v>51</v>
      </c>
      <c r="P21" s="9">
        <f t="shared" si="0"/>
        <v>3.9327575570635416</v>
      </c>
      <c r="Q21" s="4">
        <f>'２-２'!O20</f>
        <v>18</v>
      </c>
      <c r="R21" s="9">
        <f t="shared" si="1"/>
        <v>1.3880320789636027</v>
      </c>
    </row>
    <row r="22" spans="1:18" ht="16.5" customHeight="1">
      <c r="A22" s="13" t="s">
        <v>16</v>
      </c>
      <c r="B22" s="12">
        <f>SUM(B15:B21)</f>
        <v>122972</v>
      </c>
      <c r="C22" s="12">
        <f>'２-２'!E21</f>
        <v>2</v>
      </c>
      <c r="D22" s="16">
        <f>C22/'人口千対率－１'!C21*1000</f>
        <v>1.949317738791423</v>
      </c>
      <c r="E22" s="12">
        <f>'２-２'!H21</f>
        <v>2</v>
      </c>
      <c r="F22" s="12">
        <f>SUM(F16:F21)</f>
        <v>1</v>
      </c>
      <c r="G22" s="12">
        <f>SUM(G16:G21)</f>
        <v>1</v>
      </c>
      <c r="H22" s="16">
        <f>E22/('人口千対率－１'!C21+'２-２'!I21)*1000</f>
        <v>1.9474196689386563</v>
      </c>
      <c r="I22" s="12">
        <f>'２-２'!K21</f>
        <v>33</v>
      </c>
      <c r="J22" s="16">
        <f>I22/('人口千対率－１'!C21+'人口千対率－２'!I22)*1000</f>
        <v>31.161473087818695</v>
      </c>
      <c r="K22" s="12">
        <f>'２-２'!L21</f>
        <v>13</v>
      </c>
      <c r="L22" s="16">
        <f>K22/('人口千対率－１'!C21+'人口千対率－２'!I22)*1000</f>
        <v>12.27573182247403</v>
      </c>
      <c r="M22" s="12">
        <f>'２-２'!M21</f>
        <v>20</v>
      </c>
      <c r="N22" s="16">
        <f>M22/('人口千対率－１'!C21+'人口千対率－２'!I22)*1000</f>
        <v>18.885741265344663</v>
      </c>
      <c r="O22" s="12">
        <f>'２-２'!N21</f>
        <v>575</v>
      </c>
      <c r="P22" s="16">
        <f t="shared" si="0"/>
        <v>4.6758611716488305</v>
      </c>
      <c r="Q22" s="12">
        <f>'２-２'!O21</f>
        <v>193</v>
      </c>
      <c r="R22" s="16">
        <f t="shared" si="1"/>
        <v>1.5694629671795204</v>
      </c>
    </row>
    <row r="23" spans="1:18" ht="16.5" customHeight="1">
      <c r="A23" s="5" t="s">
        <v>23</v>
      </c>
      <c r="B23" s="4">
        <v>37241</v>
      </c>
      <c r="C23" s="4">
        <f>'２-２'!E22</f>
        <v>1</v>
      </c>
      <c r="D23" s="9">
        <f>C23/'人口千対率－１'!C22*1000</f>
        <v>3.6900369003690034</v>
      </c>
      <c r="E23" s="4">
        <f>'２-２'!H22</f>
        <v>1</v>
      </c>
      <c r="F23" s="4">
        <f>'２-２'!I22</f>
        <v>0</v>
      </c>
      <c r="G23" s="4">
        <f>'２-２'!J22</f>
        <v>1</v>
      </c>
      <c r="H23" s="9">
        <f>E23/('人口千対率－１'!C22+'２-２'!I22)*1000</f>
        <v>3.6900369003690034</v>
      </c>
      <c r="I23" s="4">
        <f>'２-２'!K22</f>
        <v>5</v>
      </c>
      <c r="J23" s="9">
        <f>I23/('人口千対率－１'!C22+'人口千対率－２'!I23)*1000</f>
        <v>18.115942028985508</v>
      </c>
      <c r="K23" s="4">
        <f>'２-２'!L22</f>
        <v>1</v>
      </c>
      <c r="L23" s="9">
        <f>K23/('人口千対率－１'!C22+'人口千対率－２'!I23)*1000</f>
        <v>3.6231884057971016</v>
      </c>
      <c r="M23" s="4">
        <f>'２-２'!M22</f>
        <v>4</v>
      </c>
      <c r="N23" s="9">
        <f>M23/('人口千対率－１'!C22+'人口千対率－２'!I23)*1000</f>
        <v>14.492753623188406</v>
      </c>
      <c r="O23" s="4">
        <f>'２-２'!N22</f>
        <v>153</v>
      </c>
      <c r="P23" s="9">
        <f t="shared" si="0"/>
        <v>4.10837517789533</v>
      </c>
      <c r="Q23" s="4">
        <f>'２-２'!O22</f>
        <v>69</v>
      </c>
      <c r="R23" s="9">
        <f t="shared" si="1"/>
        <v>1.852796648854757</v>
      </c>
    </row>
    <row r="24" spans="1:18" ht="16.5" customHeight="1">
      <c r="A24" s="5" t="s">
        <v>24</v>
      </c>
      <c r="B24" s="4">
        <v>26902</v>
      </c>
      <c r="C24" s="4">
        <f>'２-２'!E23</f>
        <v>0</v>
      </c>
      <c r="D24" s="9">
        <f>C24/'人口千対率－１'!C23*1000</f>
        <v>0</v>
      </c>
      <c r="E24" s="4">
        <f>'２-２'!H23</f>
        <v>0</v>
      </c>
      <c r="F24" s="4">
        <f>'２-２'!I23</f>
        <v>0</v>
      </c>
      <c r="G24" s="4">
        <f>'２-２'!J23</f>
        <v>0</v>
      </c>
      <c r="H24" s="9">
        <f>E24/('人口千対率－１'!C23+'２-２'!I23)*1000</f>
        <v>0</v>
      </c>
      <c r="I24" s="4">
        <f>'２-２'!K23</f>
        <v>3</v>
      </c>
      <c r="J24" s="9">
        <f>I24/('人口千対率－１'!C23+'人口千対率－２'!I24)*1000</f>
        <v>15.873015873015872</v>
      </c>
      <c r="K24" s="4">
        <f>'２-２'!L23</f>
        <v>1</v>
      </c>
      <c r="L24" s="9">
        <f>K24/('人口千対率－１'!C23+'人口千対率－２'!I24)*1000</f>
        <v>5.291005291005291</v>
      </c>
      <c r="M24" s="4">
        <f>'２-２'!M23</f>
        <v>2</v>
      </c>
      <c r="N24" s="9">
        <f>M24/('人口千対率－１'!C23+'人口千対率－２'!I24)*1000</f>
        <v>10.582010582010582</v>
      </c>
      <c r="O24" s="4">
        <f>'２-２'!N23</f>
        <v>124</v>
      </c>
      <c r="P24" s="9">
        <f t="shared" si="0"/>
        <v>4.6093227269348</v>
      </c>
      <c r="Q24" s="4">
        <f>'２-２'!O23</f>
        <v>35</v>
      </c>
      <c r="R24" s="9">
        <f t="shared" si="1"/>
        <v>1.3010185116348227</v>
      </c>
    </row>
    <row r="25" spans="1:18" ht="16.5" customHeight="1">
      <c r="A25" s="5" t="s">
        <v>25</v>
      </c>
      <c r="B25" s="4">
        <v>695</v>
      </c>
      <c r="C25" s="4">
        <f>'２-２'!E24</f>
        <v>0</v>
      </c>
      <c r="D25" s="9">
        <f>C25/'人口千対率－１'!C24*1000</f>
        <v>0</v>
      </c>
      <c r="E25" s="4">
        <f>'２-２'!H24</f>
        <v>0</v>
      </c>
      <c r="F25" s="4">
        <f>'２-２'!I24</f>
        <v>0</v>
      </c>
      <c r="G25" s="4">
        <f>'２-２'!J24</f>
        <v>0</v>
      </c>
      <c r="H25" s="9">
        <f>E25/('人口千対率－１'!C24+'２-２'!I24)*1000</f>
        <v>0</v>
      </c>
      <c r="I25" s="4">
        <f>'２-２'!K24</f>
        <v>1</v>
      </c>
      <c r="J25" s="9">
        <f>I25/('人口千対率－１'!C24+'人口千対率－２'!I25)*1000</f>
        <v>166.66666666666666</v>
      </c>
      <c r="K25" s="4">
        <f>'２-２'!L24</f>
        <v>1</v>
      </c>
      <c r="L25" s="9">
        <f>K25/('人口千対率－１'!C24+'人口千対率－２'!I25)*1000</f>
        <v>166.66666666666666</v>
      </c>
      <c r="M25" s="4">
        <f>'２-２'!M24</f>
        <v>0</v>
      </c>
      <c r="N25" s="9">
        <f>M25/('人口千対率－１'!C24+'人口千対率－２'!I25)*1000</f>
        <v>0</v>
      </c>
      <c r="O25" s="4">
        <f>'２-２'!N24</f>
        <v>3</v>
      </c>
      <c r="P25" s="9">
        <f t="shared" si="0"/>
        <v>4.316546762589928</v>
      </c>
      <c r="Q25" s="4">
        <f>'２-２'!O24</f>
        <v>2</v>
      </c>
      <c r="R25" s="9">
        <f t="shared" si="1"/>
        <v>2.8776978417266186</v>
      </c>
    </row>
    <row r="26" spans="1:18" ht="16.5" customHeight="1">
      <c r="A26" s="13" t="s">
        <v>16</v>
      </c>
      <c r="B26" s="12">
        <f>SUM(B23:B25)</f>
        <v>64838</v>
      </c>
      <c r="C26" s="12">
        <f>'２-２'!E25</f>
        <v>1</v>
      </c>
      <c r="D26" s="16">
        <f>C26/'人口千対率－１'!C25*1000</f>
        <v>2.1645021645021645</v>
      </c>
      <c r="E26" s="12">
        <f>'２-２'!H25</f>
        <v>1</v>
      </c>
      <c r="F26" s="12">
        <f>SUM(F23:F25)</f>
        <v>0</v>
      </c>
      <c r="G26" s="12">
        <f>SUM(G23:G25)</f>
        <v>1</v>
      </c>
      <c r="H26" s="16">
        <f>E26/('人口千対率－１'!C25+'２-２'!I25)*1000</f>
        <v>2.1645021645021645</v>
      </c>
      <c r="I26" s="12">
        <f>'２-２'!K25</f>
        <v>9</v>
      </c>
      <c r="J26" s="16">
        <f>I26/('人口千対率－１'!C25+'人口千対率－２'!I26)*1000</f>
        <v>19.108280254777068</v>
      </c>
      <c r="K26" s="12">
        <f>'２-２'!L25</f>
        <v>3</v>
      </c>
      <c r="L26" s="16">
        <f>K26/('人口千対率－１'!C25+'人口千対率－２'!I26)*1000</f>
        <v>6.369426751592357</v>
      </c>
      <c r="M26" s="12">
        <f>'２-２'!M25</f>
        <v>6</v>
      </c>
      <c r="N26" s="16">
        <f>M26/('人口千対率－１'!C25+'人口千対率－２'!I26)*1000</f>
        <v>12.738853503184714</v>
      </c>
      <c r="O26" s="12">
        <f>'２-２'!N25</f>
        <v>280</v>
      </c>
      <c r="P26" s="16">
        <f t="shared" si="0"/>
        <v>4.31845522687313</v>
      </c>
      <c r="Q26" s="12">
        <f>'２-２'!O25</f>
        <v>106</v>
      </c>
      <c r="R26" s="16">
        <f t="shared" si="1"/>
        <v>1.6348437644591134</v>
      </c>
    </row>
    <row r="27" spans="1:18" ht="16.5" customHeight="1">
      <c r="A27" s="5" t="s">
        <v>26</v>
      </c>
      <c r="B27" s="4">
        <v>71393</v>
      </c>
      <c r="C27" s="4">
        <f>'２-２'!E26</f>
        <v>2</v>
      </c>
      <c r="D27" s="9">
        <f>C27/'人口千対率－１'!C26*1000</f>
        <v>3.058103975535168</v>
      </c>
      <c r="E27" s="4">
        <f>'２-２'!H26</f>
        <v>6</v>
      </c>
      <c r="F27" s="4">
        <f>'２-２'!I26</f>
        <v>5</v>
      </c>
      <c r="G27" s="4">
        <f>'２-２'!J26</f>
        <v>1</v>
      </c>
      <c r="H27" s="9">
        <f>E27/('人口千対率－１'!C26+'２-２'!I26)*1000</f>
        <v>9.104704097116844</v>
      </c>
      <c r="I27" s="4">
        <f>'２-２'!K26</f>
        <v>25</v>
      </c>
      <c r="J27" s="9">
        <f>I27/('人口千対率－１'!C26+'人口千対率－２'!I27)*1000</f>
        <v>36.81885125184095</v>
      </c>
      <c r="K27" s="4">
        <f>'２-２'!L26</f>
        <v>12</v>
      </c>
      <c r="L27" s="9">
        <f>K27/('人口千対率－１'!C26+'人口千対率－２'!I27)*1000</f>
        <v>17.673048600883654</v>
      </c>
      <c r="M27" s="4">
        <f>'２-２'!M26</f>
        <v>13</v>
      </c>
      <c r="N27" s="9">
        <f>M27/('人口千対率－１'!C26+'人口千対率－２'!I27)*1000</f>
        <v>19.145802650957293</v>
      </c>
      <c r="O27" s="4">
        <f>'２-２'!N26</f>
        <v>355</v>
      </c>
      <c r="P27" s="9">
        <f t="shared" si="0"/>
        <v>4.972476293194011</v>
      </c>
      <c r="Q27" s="4">
        <f>'２-２'!O26</f>
        <v>122</v>
      </c>
      <c r="R27" s="9">
        <f t="shared" si="1"/>
        <v>1.7088510078018855</v>
      </c>
    </row>
    <row r="28" spans="1:18" ht="16.5" customHeight="1">
      <c r="A28" s="5" t="s">
        <v>27</v>
      </c>
      <c r="B28" s="4">
        <v>65587</v>
      </c>
      <c r="C28" s="4">
        <f>'２-２'!E27</f>
        <v>0</v>
      </c>
      <c r="D28" s="9">
        <f>C28/'人口千対率－１'!C27*1000</f>
        <v>0</v>
      </c>
      <c r="E28" s="4">
        <f>'２-２'!H27</f>
        <v>2</v>
      </c>
      <c r="F28" s="4">
        <f>'２-２'!I27</f>
        <v>2</v>
      </c>
      <c r="G28" s="4">
        <f>'２-２'!J27</f>
        <v>0</v>
      </c>
      <c r="H28" s="9">
        <f>E28/('人口千対率－１'!C27+'２-２'!I27)*1000</f>
        <v>2.828854314002829</v>
      </c>
      <c r="I28" s="4">
        <f>'２-２'!K27</f>
        <v>19</v>
      </c>
      <c r="J28" s="9">
        <f>I28/('人口千対率－１'!C27+'人口千対率－２'!I28)*1000</f>
        <v>26.243093922651934</v>
      </c>
      <c r="K28" s="4">
        <f>'２-２'!L27</f>
        <v>13</v>
      </c>
      <c r="L28" s="9">
        <f>K28/('人口千対率－１'!C27+'人口千対率－２'!I28)*1000</f>
        <v>17.955801104972377</v>
      </c>
      <c r="M28" s="4">
        <f>'２-２'!M27</f>
        <v>6</v>
      </c>
      <c r="N28" s="9">
        <f>M28/('人口千対率－１'!C27+'人口千対率－２'!I28)*1000</f>
        <v>8.287292817679557</v>
      </c>
      <c r="O28" s="4">
        <f>'２-２'!N27</f>
        <v>378</v>
      </c>
      <c r="P28" s="9">
        <f t="shared" si="0"/>
        <v>5.763337246710476</v>
      </c>
      <c r="Q28" s="4">
        <f>'２-２'!O27</f>
        <v>116</v>
      </c>
      <c r="R28" s="9">
        <f t="shared" si="1"/>
        <v>1.7686431762391936</v>
      </c>
    </row>
    <row r="29" spans="1:18" ht="16.5" customHeight="1">
      <c r="A29" s="5" t="s">
        <v>28</v>
      </c>
      <c r="B29" s="4">
        <v>13357</v>
      </c>
      <c r="C29" s="4">
        <f>'２-２'!E28</f>
        <v>1</v>
      </c>
      <c r="D29" s="9">
        <f>C29/'人口千対率－１'!C28*1000</f>
        <v>8.695652173913043</v>
      </c>
      <c r="E29" s="4">
        <f>'２-２'!H28</f>
        <v>2</v>
      </c>
      <c r="F29" s="4">
        <f>'２-２'!I28</f>
        <v>1</v>
      </c>
      <c r="G29" s="4">
        <f>'２-２'!J28</f>
        <v>1</v>
      </c>
      <c r="H29" s="9">
        <f>E29/('人口千対率－１'!C28+'２-２'!I28)*1000</f>
        <v>17.241379310344826</v>
      </c>
      <c r="I29" s="4">
        <f>'２-２'!K28</f>
        <v>1</v>
      </c>
      <c r="J29" s="9">
        <f>I29/('人口千対率－１'!C28+'人口千対率－２'!I29)*1000</f>
        <v>8.620689655172413</v>
      </c>
      <c r="K29" s="4">
        <f>'２-２'!L28</f>
        <v>1</v>
      </c>
      <c r="L29" s="9">
        <f>K29/('人口千対率－１'!C28+'人口千対率－２'!I29)*1000</f>
        <v>8.620689655172413</v>
      </c>
      <c r="M29" s="4">
        <f>'２-２'!M28</f>
        <v>0</v>
      </c>
      <c r="N29" s="9">
        <f>M29/('人口千対率－１'!C28+'人口千対率－２'!I29)*1000</f>
        <v>0</v>
      </c>
      <c r="O29" s="4">
        <f>'２-２'!N28</f>
        <v>53</v>
      </c>
      <c r="P29" s="9">
        <f t="shared" si="0"/>
        <v>3.967956876544134</v>
      </c>
      <c r="Q29" s="4">
        <f>'２-２'!O28</f>
        <v>22</v>
      </c>
      <c r="R29" s="9">
        <f t="shared" si="1"/>
        <v>1.6470764393202066</v>
      </c>
    </row>
    <row r="30" spans="1:18" ht="16.5" customHeight="1">
      <c r="A30" s="5" t="s">
        <v>29</v>
      </c>
      <c r="B30" s="4">
        <v>3549</v>
      </c>
      <c r="C30" s="4">
        <f>'２-２'!E29</f>
        <v>0</v>
      </c>
      <c r="D30" s="9">
        <f>C30/'人口千対率－１'!C29*1000</f>
        <v>0</v>
      </c>
      <c r="E30" s="4">
        <f>'２-２'!H29</f>
        <v>0</v>
      </c>
      <c r="F30" s="4">
        <f>'２-２'!I29</f>
        <v>0</v>
      </c>
      <c r="G30" s="4">
        <f>'２-２'!J29</f>
        <v>0</v>
      </c>
      <c r="H30" s="9">
        <f>E30/('人口千対率－１'!C29+'２-２'!I29)*1000</f>
        <v>0</v>
      </c>
      <c r="I30" s="4">
        <f>'２-２'!K29</f>
        <v>0</v>
      </c>
      <c r="J30" s="9">
        <f>I30/('人口千対率－１'!C29+'人口千対率－２'!I30)*1000</f>
        <v>0</v>
      </c>
      <c r="K30" s="4">
        <f>'２-２'!L29</f>
        <v>0</v>
      </c>
      <c r="L30" s="9">
        <f>K30/('人口千対率－１'!C29+'人口千対率－２'!I30)*1000</f>
        <v>0</v>
      </c>
      <c r="M30" s="4">
        <f>'２-２'!M29</f>
        <v>0</v>
      </c>
      <c r="N30" s="9">
        <f>M30/('人口千対率－１'!C29+'人口千対率－２'!I30)*1000</f>
        <v>0</v>
      </c>
      <c r="O30" s="4">
        <f>'２-２'!N29</f>
        <v>8</v>
      </c>
      <c r="P30" s="9">
        <f t="shared" si="0"/>
        <v>2.254156100309946</v>
      </c>
      <c r="Q30" s="4">
        <f>'２-２'!O29</f>
        <v>2</v>
      </c>
      <c r="R30" s="9">
        <f t="shared" si="1"/>
        <v>0.5635390250774865</v>
      </c>
    </row>
    <row r="31" spans="1:18" ht="16.5" customHeight="1">
      <c r="A31" s="5" t="s">
        <v>30</v>
      </c>
      <c r="B31" s="4">
        <v>5751</v>
      </c>
      <c r="C31" s="4">
        <f>'２-２'!E30</f>
        <v>0</v>
      </c>
      <c r="D31" s="9">
        <f>C31/'人口千対率－１'!C30*1000</f>
        <v>0</v>
      </c>
      <c r="E31" s="4">
        <f>'２-２'!H30</f>
        <v>0</v>
      </c>
      <c r="F31" s="4">
        <f>'２-２'!I30</f>
        <v>0</v>
      </c>
      <c r="G31" s="4">
        <f>'２-２'!J30</f>
        <v>0</v>
      </c>
      <c r="H31" s="9">
        <f>E31/('人口千対率－１'!C30+'２-２'!I30)*1000</f>
        <v>0</v>
      </c>
      <c r="I31" s="4">
        <f>'２-２'!K30</f>
        <v>3</v>
      </c>
      <c r="J31" s="9">
        <f>I31/('人口千対率－１'!C30+'人口千対率－２'!I31)*1000</f>
        <v>50.84745762711865</v>
      </c>
      <c r="K31" s="4">
        <f>'２-２'!L30</f>
        <v>1</v>
      </c>
      <c r="L31" s="9">
        <f>K31/('人口千対率－１'!C30+'人口千対率－２'!I31)*1000</f>
        <v>16.949152542372882</v>
      </c>
      <c r="M31" s="4">
        <f>'２-２'!M30</f>
        <v>2</v>
      </c>
      <c r="N31" s="9">
        <f>M31/('人口千対率－１'!C30+'人口千対率－２'!I31)*1000</f>
        <v>33.898305084745765</v>
      </c>
      <c r="O31" s="4">
        <f>'２-２'!N30</f>
        <v>16</v>
      </c>
      <c r="P31" s="9">
        <f t="shared" si="0"/>
        <v>2.7821248478525473</v>
      </c>
      <c r="Q31" s="4">
        <f>'２-２'!O30</f>
        <v>5</v>
      </c>
      <c r="R31" s="9">
        <f t="shared" si="1"/>
        <v>0.869414014953921</v>
      </c>
    </row>
    <row r="32" spans="1:18" ht="16.5" customHeight="1">
      <c r="A32" s="5" t="s">
        <v>31</v>
      </c>
      <c r="B32" s="4">
        <v>4796</v>
      </c>
      <c r="C32" s="4">
        <f>'２-２'!E31</f>
        <v>0</v>
      </c>
      <c r="D32" s="9">
        <f>C32/'人口千対率－１'!C31*1000</f>
        <v>0</v>
      </c>
      <c r="E32" s="4">
        <f>'２-２'!H31</f>
        <v>0</v>
      </c>
      <c r="F32" s="4">
        <f>'２-２'!I31</f>
        <v>0</v>
      </c>
      <c r="G32" s="4">
        <f>'２-２'!J31</f>
        <v>0</v>
      </c>
      <c r="H32" s="9">
        <f>E32/('人口千対率－１'!C31+'２-２'!I31)*1000</f>
        <v>0</v>
      </c>
      <c r="I32" s="4">
        <f>'２-２'!K31</f>
        <v>1</v>
      </c>
      <c r="J32" s="9">
        <f>I32/('人口千対率－１'!C31+'人口千対率－２'!I32)*1000</f>
        <v>27.027027027027028</v>
      </c>
      <c r="K32" s="4">
        <f>'２-２'!L31</f>
        <v>0</v>
      </c>
      <c r="L32" s="9">
        <f>K32/('人口千対率－１'!C31+'人口千対率－２'!I32)*1000</f>
        <v>0</v>
      </c>
      <c r="M32" s="4">
        <f>'２-２'!M31</f>
        <v>1</v>
      </c>
      <c r="N32" s="9">
        <f>M32/('人口千対率－１'!C31+'人口千対率－２'!I32)*1000</f>
        <v>27.027027027027028</v>
      </c>
      <c r="O32" s="4">
        <f>'２-２'!N31</f>
        <v>11</v>
      </c>
      <c r="P32" s="9">
        <f t="shared" si="0"/>
        <v>2.293577981651376</v>
      </c>
      <c r="Q32" s="4">
        <f>'２-２'!O31</f>
        <v>7</v>
      </c>
      <c r="R32" s="9">
        <f t="shared" si="1"/>
        <v>1.4595496246872393</v>
      </c>
    </row>
    <row r="33" spans="1:18" ht="16.5" customHeight="1">
      <c r="A33" s="5" t="s">
        <v>32</v>
      </c>
      <c r="B33" s="4">
        <v>2079</v>
      </c>
      <c r="C33" s="4">
        <f>'２-２'!E32</f>
        <v>0</v>
      </c>
      <c r="D33" s="9">
        <f>C33/'人口千対率－１'!C32*1000</f>
        <v>0</v>
      </c>
      <c r="E33" s="4">
        <f>'２-２'!H32</f>
        <v>0</v>
      </c>
      <c r="F33" s="4">
        <f>'２-２'!I32</f>
        <v>0</v>
      </c>
      <c r="G33" s="4">
        <f>'２-２'!J32</f>
        <v>0</v>
      </c>
      <c r="H33" s="9">
        <f>E33/('人口千対率－１'!C32+'２-２'!I32)*1000</f>
        <v>0</v>
      </c>
      <c r="I33" s="4">
        <f>'２-２'!K32</f>
        <v>0</v>
      </c>
      <c r="J33" s="9">
        <f>I33/('人口千対率－１'!C32+'人口千対率－２'!I33)*1000</f>
        <v>0</v>
      </c>
      <c r="K33" s="4">
        <f>'２-２'!L32</f>
        <v>0</v>
      </c>
      <c r="L33" s="9">
        <f>K33/('人口千対率－１'!C32+'人口千対率－２'!I33)*1000</f>
        <v>0</v>
      </c>
      <c r="M33" s="4">
        <f>'２-２'!M32</f>
        <v>0</v>
      </c>
      <c r="N33" s="9">
        <f>M33/('人口千対率－１'!C32+'人口千対率－２'!I33)*1000</f>
        <v>0</v>
      </c>
      <c r="O33" s="4">
        <f>'２-２'!N32</f>
        <v>5</v>
      </c>
      <c r="P33" s="9">
        <f t="shared" si="0"/>
        <v>2.405002405002405</v>
      </c>
      <c r="Q33" s="4">
        <f>'２-２'!O32</f>
        <v>1</v>
      </c>
      <c r="R33" s="9">
        <f t="shared" si="1"/>
        <v>0.48100048100048104</v>
      </c>
    </row>
    <row r="34" spans="1:18" ht="16.5" customHeight="1">
      <c r="A34" s="5" t="s">
        <v>33</v>
      </c>
      <c r="B34" s="4">
        <v>9371</v>
      </c>
      <c r="C34" s="4">
        <f>'２-２'!E33</f>
        <v>0</v>
      </c>
      <c r="D34" s="9">
        <f>C34/'人口千対率－１'!C33*1000</f>
        <v>0</v>
      </c>
      <c r="E34" s="4">
        <f>'２-２'!H33</f>
        <v>1</v>
      </c>
      <c r="F34" s="4">
        <f>'２-２'!I33</f>
        <v>1</v>
      </c>
      <c r="G34" s="4">
        <f>'２-２'!J33</f>
        <v>0</v>
      </c>
      <c r="H34" s="9">
        <f>E34/('人口千対率－１'!C33+'２-２'!I33)*1000</f>
        <v>11.904761904761903</v>
      </c>
      <c r="I34" s="4">
        <f>'２-２'!K33</f>
        <v>2</v>
      </c>
      <c r="J34" s="9">
        <f>I34/('人口千対率－１'!C33+'人口千対率－２'!I34)*1000</f>
        <v>23.52941176470588</v>
      </c>
      <c r="K34" s="4">
        <f>'２-２'!L33</f>
        <v>1</v>
      </c>
      <c r="L34" s="9">
        <f>K34/('人口千対率－１'!C33+'人口千対率－２'!I34)*1000</f>
        <v>11.76470588235294</v>
      </c>
      <c r="M34" s="4">
        <f>'２-２'!M33</f>
        <v>1</v>
      </c>
      <c r="N34" s="9">
        <f>M34/('人口千対率－１'!C33+'人口千対率－２'!I34)*1000</f>
        <v>11.76470588235294</v>
      </c>
      <c r="O34" s="4">
        <f>'２-２'!N33</f>
        <v>38</v>
      </c>
      <c r="P34" s="9">
        <f t="shared" si="0"/>
        <v>4.055063493757337</v>
      </c>
      <c r="Q34" s="4">
        <f>'２-２'!O33</f>
        <v>5</v>
      </c>
      <c r="R34" s="9">
        <f t="shared" si="1"/>
        <v>0.5335609860207021</v>
      </c>
    </row>
    <row r="35" spans="1:18" ht="16.5" customHeight="1">
      <c r="A35" s="5" t="s">
        <v>34</v>
      </c>
      <c r="B35" s="4">
        <v>4028</v>
      </c>
      <c r="C35" s="4">
        <f>'２-２'!E34</f>
        <v>0</v>
      </c>
      <c r="D35" s="9">
        <f>C35/'人口千対率－１'!C34*1000</f>
        <v>0</v>
      </c>
      <c r="E35" s="4">
        <f>'２-２'!H34</f>
        <v>0</v>
      </c>
      <c r="F35" s="4">
        <f>'２-２'!I34</f>
        <v>0</v>
      </c>
      <c r="G35" s="4">
        <f>'２-２'!J34</f>
        <v>0</v>
      </c>
      <c r="H35" s="9">
        <f>E35/('人口千対率－１'!C34+'２-２'!I34)*1000</f>
        <v>0</v>
      </c>
      <c r="I35" s="4">
        <f>'２-２'!K34</f>
        <v>1</v>
      </c>
      <c r="J35" s="9">
        <f>I35/('人口千対率－１'!C34+'人口千対率－２'!I35)*1000</f>
        <v>45.45454545454545</v>
      </c>
      <c r="K35" s="4">
        <f>'２-２'!L34</f>
        <v>0</v>
      </c>
      <c r="L35" s="9">
        <f>K35/('人口千対率－１'!C34+'人口千対率－２'!I35)*1000</f>
        <v>0</v>
      </c>
      <c r="M35" s="4">
        <f>'２-２'!M34</f>
        <v>1</v>
      </c>
      <c r="N35" s="9">
        <f>M35/('人口千対率－１'!C34+'人口千対率－２'!I35)*1000</f>
        <v>45.45454545454545</v>
      </c>
      <c r="O35" s="4">
        <f>'２-２'!N34</f>
        <v>14</v>
      </c>
      <c r="P35" s="9">
        <f t="shared" si="0"/>
        <v>3.475670307845084</v>
      </c>
      <c r="Q35" s="4">
        <f>'２-２'!O34</f>
        <v>2</v>
      </c>
      <c r="R35" s="9">
        <f t="shared" si="1"/>
        <v>0.4965243296921549</v>
      </c>
    </row>
    <row r="36" spans="1:18" ht="16.5" customHeight="1">
      <c r="A36" s="5" t="s">
        <v>35</v>
      </c>
      <c r="B36" s="4">
        <v>5722</v>
      </c>
      <c r="C36" s="4">
        <f>'２-２'!E35</f>
        <v>0</v>
      </c>
      <c r="D36" s="9">
        <f>C36/'人口千対率－１'!C35*1000</f>
        <v>0</v>
      </c>
      <c r="E36" s="4">
        <f>'２-２'!H35</f>
        <v>0</v>
      </c>
      <c r="F36" s="4">
        <f>'２-２'!I35</f>
        <v>0</v>
      </c>
      <c r="G36" s="4">
        <f>'２-２'!J35</f>
        <v>0</v>
      </c>
      <c r="H36" s="9">
        <f>E36/('人口千対率－１'!C35+'２-２'!I35)*1000</f>
        <v>0</v>
      </c>
      <c r="I36" s="4">
        <f>'２-２'!K35</f>
        <v>1</v>
      </c>
      <c r="J36" s="9">
        <f>I36/('人口千対率－１'!C35+'人口千対率－２'!I36)*1000</f>
        <v>27.777777777777775</v>
      </c>
      <c r="K36" s="4">
        <f>'２-２'!L35</f>
        <v>1</v>
      </c>
      <c r="L36" s="9">
        <f>K36/('人口千対率－１'!C35+'人口千対率－２'!I36)*1000</f>
        <v>27.777777777777775</v>
      </c>
      <c r="M36" s="4">
        <f>'２-２'!M35</f>
        <v>0</v>
      </c>
      <c r="N36" s="9">
        <f>M36/('人口千対率－１'!C35+'人口千対率－２'!I36)*1000</f>
        <v>0</v>
      </c>
      <c r="O36" s="4">
        <f>'２-２'!N35</f>
        <v>21</v>
      </c>
      <c r="P36" s="9">
        <f t="shared" si="0"/>
        <v>3.6700454386578123</v>
      </c>
      <c r="Q36" s="4">
        <f>'２-２'!O35</f>
        <v>4</v>
      </c>
      <c r="R36" s="9">
        <f t="shared" si="1"/>
        <v>0.6990562740300593</v>
      </c>
    </row>
    <row r="37" spans="1:18" ht="16.5" customHeight="1">
      <c r="A37" s="5" t="s">
        <v>36</v>
      </c>
      <c r="B37" s="4">
        <v>1766</v>
      </c>
      <c r="C37" s="4">
        <f>'２-２'!E36</f>
        <v>0</v>
      </c>
      <c r="D37" s="9">
        <f>C37/'人口千対率－１'!C36*1000</f>
        <v>0</v>
      </c>
      <c r="E37" s="4">
        <f>'２-２'!H36</f>
        <v>0</v>
      </c>
      <c r="F37" s="4">
        <f>'２-２'!I36</f>
        <v>0</v>
      </c>
      <c r="G37" s="4">
        <f>'２-２'!J36</f>
        <v>0</v>
      </c>
      <c r="H37" s="9">
        <f>E37/('人口千対率－１'!C36+'２-２'!I36)*1000</f>
        <v>0</v>
      </c>
      <c r="I37" s="4">
        <f>'２-２'!K36</f>
        <v>0</v>
      </c>
      <c r="J37" s="9">
        <f>I37/('人口千対率－１'!C36+'人口千対率－２'!I37)*1000</f>
        <v>0</v>
      </c>
      <c r="K37" s="4">
        <f>'２-２'!L36</f>
        <v>0</v>
      </c>
      <c r="L37" s="9">
        <f>K37/('人口千対率－１'!C36+'人口千対率－２'!I37)*1000</f>
        <v>0</v>
      </c>
      <c r="M37" s="4">
        <f>'２-２'!M36</f>
        <v>0</v>
      </c>
      <c r="N37" s="9">
        <f>M37/('人口千対率－１'!C36+'人口千対率－２'!I37)*1000</f>
        <v>0</v>
      </c>
      <c r="O37" s="4">
        <f>'２-２'!N36</f>
        <v>3</v>
      </c>
      <c r="P37" s="9">
        <f t="shared" si="0"/>
        <v>1.6987542468856172</v>
      </c>
      <c r="Q37" s="4">
        <f>'２-２'!O36</f>
        <v>3</v>
      </c>
      <c r="R37" s="9">
        <f t="shared" si="1"/>
        <v>1.6987542468856172</v>
      </c>
    </row>
    <row r="38" spans="1:18" ht="16.5" customHeight="1">
      <c r="A38" s="5" t="s">
        <v>37</v>
      </c>
      <c r="B38" s="4">
        <v>5146</v>
      </c>
      <c r="C38" s="4">
        <f>'２-２'!E37</f>
        <v>0</v>
      </c>
      <c r="D38" s="9">
        <f>C38/'人口千対率－１'!C37*1000</f>
        <v>0</v>
      </c>
      <c r="E38" s="4">
        <f>'２-２'!H37</f>
        <v>0</v>
      </c>
      <c r="F38" s="4">
        <f>'２-２'!I37</f>
        <v>0</v>
      </c>
      <c r="G38" s="4">
        <f>'２-２'!J37</f>
        <v>0</v>
      </c>
      <c r="H38" s="9">
        <f>E38/('人口千対率－１'!C37+'２-２'!I37)*1000</f>
        <v>0</v>
      </c>
      <c r="I38" s="4">
        <f>'２-２'!K37</f>
        <v>2</v>
      </c>
      <c r="J38" s="9">
        <f>I38/('人口千対率－１'!C37+'人口千対率－２'!I38)*1000</f>
        <v>51.28205128205128</v>
      </c>
      <c r="K38" s="4">
        <f>'２-２'!L37</f>
        <v>0</v>
      </c>
      <c r="L38" s="9">
        <f>K38/('人口千対率－１'!C37+'人口千対率－２'!I38)*1000</f>
        <v>0</v>
      </c>
      <c r="M38" s="4">
        <f>'２-２'!M37</f>
        <v>2</v>
      </c>
      <c r="N38" s="9">
        <f>M38/('人口千対率－１'!C37+'人口千対率－２'!I38)*1000</f>
        <v>51.28205128205128</v>
      </c>
      <c r="O38" s="4">
        <f>'２-２'!N37</f>
        <v>19</v>
      </c>
      <c r="P38" s="9">
        <f t="shared" si="0"/>
        <v>3.692188107267781</v>
      </c>
      <c r="Q38" s="4">
        <f>'２-２'!O37</f>
        <v>5</v>
      </c>
      <c r="R38" s="9">
        <f t="shared" si="1"/>
        <v>0.971628449280995</v>
      </c>
    </row>
    <row r="39" spans="1:18" ht="16.5" customHeight="1">
      <c r="A39" s="5" t="s">
        <v>38</v>
      </c>
      <c r="B39" s="4">
        <v>10303</v>
      </c>
      <c r="C39" s="4">
        <f>'２-２'!E38</f>
        <v>0</v>
      </c>
      <c r="D39" s="9">
        <f>C39/'人口千対率－１'!C38*1000</f>
        <v>0</v>
      </c>
      <c r="E39" s="4">
        <f>'２-２'!H38</f>
        <v>0</v>
      </c>
      <c r="F39" s="4">
        <f>'２-２'!I38</f>
        <v>0</v>
      </c>
      <c r="G39" s="4">
        <f>'２-２'!J38</f>
        <v>0</v>
      </c>
      <c r="H39" s="9">
        <f>E39/('人口千対率－１'!C38+'２-２'!I38)*1000</f>
        <v>0</v>
      </c>
      <c r="I39" s="4">
        <f>'２-２'!K38</f>
        <v>1</v>
      </c>
      <c r="J39" s="9">
        <f>I39/('人口千対率－１'!C38+'人口千対率－２'!I39)*1000</f>
        <v>12.5</v>
      </c>
      <c r="K39" s="4">
        <f>'２-２'!L38</f>
        <v>1</v>
      </c>
      <c r="L39" s="9">
        <f>K39/('人口千対率－１'!C38+'人口千対率－２'!I39)*1000</f>
        <v>12.5</v>
      </c>
      <c r="M39" s="4">
        <f>'２-２'!M38</f>
        <v>0</v>
      </c>
      <c r="N39" s="9">
        <f>M39/('人口千対率－１'!C38+'人口千対率－２'!I39)*1000</f>
        <v>0</v>
      </c>
      <c r="O39" s="4">
        <f>'２-２'!N38</f>
        <v>48</v>
      </c>
      <c r="P39" s="9">
        <f t="shared" si="0"/>
        <v>4.6588372318742115</v>
      </c>
      <c r="Q39" s="4">
        <f>'２-２'!O38</f>
        <v>15</v>
      </c>
      <c r="R39" s="9">
        <f t="shared" si="1"/>
        <v>1.455886634960691</v>
      </c>
    </row>
    <row r="40" spans="1:18" ht="16.5" customHeight="1">
      <c r="A40" s="13" t="s">
        <v>16</v>
      </c>
      <c r="B40" s="12">
        <f>SUM(B27:B39)</f>
        <v>202848</v>
      </c>
      <c r="C40" s="12">
        <f>'２-２'!E39</f>
        <v>3</v>
      </c>
      <c r="D40" s="16">
        <f>C40/'人口千対率－１'!C39*1000</f>
        <v>1.6137708445400754</v>
      </c>
      <c r="E40" s="12">
        <f>'２-２'!H39</f>
        <v>11</v>
      </c>
      <c r="F40" s="12">
        <f>SUM(F27:F39)</f>
        <v>9</v>
      </c>
      <c r="G40" s="12">
        <f>SUM(G27:G39)</f>
        <v>2</v>
      </c>
      <c r="H40" s="16">
        <f>E40/('人口千対率－１'!C39+'２-２'!I39)*1000</f>
        <v>5.8886509635974305</v>
      </c>
      <c r="I40" s="12">
        <f>'２-２'!K39</f>
        <v>56</v>
      </c>
      <c r="J40" s="16">
        <f>I40/('人口千対率－１'!C39+'人口千対率－２'!I40)*1000</f>
        <v>29.242819843342033</v>
      </c>
      <c r="K40" s="12">
        <f>'２-２'!L39</f>
        <v>30</v>
      </c>
      <c r="L40" s="16">
        <f>K40/('人口千対率－１'!C39+'人口千対率－２'!I40)*1000</f>
        <v>15.665796344647518</v>
      </c>
      <c r="M40" s="12">
        <f>'２-２'!M39</f>
        <v>26</v>
      </c>
      <c r="N40" s="16">
        <f>M40/('人口千対率－１'!C39+'人口千対率－２'!I40)*1000</f>
        <v>13.577023498694517</v>
      </c>
      <c r="O40" s="12">
        <f>'２-２'!N39</f>
        <v>969</v>
      </c>
      <c r="P40" s="16">
        <f t="shared" si="0"/>
        <v>4.776975863700899</v>
      </c>
      <c r="Q40" s="12">
        <f>'２-２'!O39</f>
        <v>309</v>
      </c>
      <c r="R40" s="16">
        <f t="shared" si="1"/>
        <v>1.5233080927591103</v>
      </c>
    </row>
    <row r="41" spans="1:18" ht="16.5" customHeight="1">
      <c r="A41" s="5" t="s">
        <v>39</v>
      </c>
      <c r="B41" s="4">
        <v>67589</v>
      </c>
      <c r="C41" s="4">
        <f>'２-２'!E40</f>
        <v>2</v>
      </c>
      <c r="D41" s="9">
        <f>C41/'人口千対率－１'!C40*1000</f>
        <v>3.125</v>
      </c>
      <c r="E41" s="4">
        <f>'２-２'!H40</f>
        <v>5</v>
      </c>
      <c r="F41" s="4">
        <f>'２-２'!I40</f>
        <v>3</v>
      </c>
      <c r="G41" s="4">
        <f>'２-２'!J40</f>
        <v>2</v>
      </c>
      <c r="H41" s="9">
        <f>E41/('人口千対率－１'!C40+'２-２'!I40)*1000</f>
        <v>7.776049766718508</v>
      </c>
      <c r="I41" s="4">
        <f>'２-２'!K40</f>
        <v>10</v>
      </c>
      <c r="J41" s="9">
        <f>I41/('人口千対率－１'!C40+'人口千対率－２'!I41)*1000</f>
        <v>15.384615384615385</v>
      </c>
      <c r="K41" s="4">
        <f>'２-２'!L40</f>
        <v>6</v>
      </c>
      <c r="L41" s="9">
        <f>K41/('人口千対率－１'!C40+'人口千対率－２'!I41)*1000</f>
        <v>9.230769230769232</v>
      </c>
      <c r="M41" s="4">
        <f>'２-２'!M40</f>
        <v>4</v>
      </c>
      <c r="N41" s="9">
        <f>M41/('人口千対率－１'!C40+'人口千対率－２'!I41)*1000</f>
        <v>6.153846153846154</v>
      </c>
      <c r="O41" s="4">
        <f>'２-２'!N40</f>
        <v>401</v>
      </c>
      <c r="P41" s="9">
        <f t="shared" si="0"/>
        <v>5.932918078385536</v>
      </c>
      <c r="Q41" s="4">
        <f>'２-２'!O40</f>
        <v>143</v>
      </c>
      <c r="R41" s="9">
        <f t="shared" si="1"/>
        <v>2.1157288907958396</v>
      </c>
    </row>
    <row r="42" spans="1:18" ht="16.5" customHeight="1">
      <c r="A42" s="5" t="s">
        <v>40</v>
      </c>
      <c r="B42" s="4">
        <v>8991</v>
      </c>
      <c r="C42" s="4">
        <f>'２-２'!E41</f>
        <v>0</v>
      </c>
      <c r="D42" s="9">
        <f>C42/'人口千対率－１'!C41*1000</f>
        <v>0</v>
      </c>
      <c r="E42" s="4">
        <f>'２-２'!H41</f>
        <v>0</v>
      </c>
      <c r="F42" s="4">
        <f>'２-２'!I41</f>
        <v>0</v>
      </c>
      <c r="G42" s="4">
        <f>'２-２'!J41</f>
        <v>0</v>
      </c>
      <c r="H42" s="9">
        <f>E42/('人口千対率－１'!C41+'２-２'!I41)*1000</f>
        <v>0</v>
      </c>
      <c r="I42" s="4">
        <f>'２-２'!K41</f>
        <v>1</v>
      </c>
      <c r="J42" s="9">
        <f>I42/('人口千対率－１'!C41+'人口千対率－２'!I42)*1000</f>
        <v>15.384615384615385</v>
      </c>
      <c r="K42" s="4">
        <f>'２-２'!L41</f>
        <v>1</v>
      </c>
      <c r="L42" s="9">
        <f>K42/('人口千対率－１'!C41+'人口千対率－２'!I42)*1000</f>
        <v>15.384615384615385</v>
      </c>
      <c r="M42" s="4">
        <f>'２-２'!M41</f>
        <v>0</v>
      </c>
      <c r="N42" s="9">
        <f>M42/('人口千対率－１'!C41+'人口千対率－２'!I42)*1000</f>
        <v>0</v>
      </c>
      <c r="O42" s="4">
        <f>'２-２'!N41</f>
        <v>40</v>
      </c>
      <c r="P42" s="9">
        <f t="shared" si="0"/>
        <v>4.448893337782226</v>
      </c>
      <c r="Q42" s="4">
        <f>'２-２'!O41</f>
        <v>9</v>
      </c>
      <c r="R42" s="9">
        <f t="shared" si="1"/>
        <v>1.001001001001001</v>
      </c>
    </row>
    <row r="43" spans="1:18" ht="16.5" customHeight="1">
      <c r="A43" s="5" t="s">
        <v>41</v>
      </c>
      <c r="B43" s="4">
        <v>11062</v>
      </c>
      <c r="C43" s="4">
        <f>'２-２'!E42</f>
        <v>1</v>
      </c>
      <c r="D43" s="9">
        <f>C43/'人口千対率－１'!C42*1000</f>
        <v>12.345679012345679</v>
      </c>
      <c r="E43" s="4">
        <f>'２-２'!H42</f>
        <v>1</v>
      </c>
      <c r="F43" s="4">
        <f>'２-２'!I42</f>
        <v>0</v>
      </c>
      <c r="G43" s="4">
        <f>'２-２'!J42</f>
        <v>1</v>
      </c>
      <c r="H43" s="9">
        <f>E43/('人口千対率－１'!C42+'２-２'!I42)*1000</f>
        <v>12.345679012345679</v>
      </c>
      <c r="I43" s="4">
        <f>'２-２'!K42</f>
        <v>2</v>
      </c>
      <c r="J43" s="9">
        <f>I43/('人口千対率－１'!C42+'人口千対率－２'!I43)*1000</f>
        <v>24.096385542168676</v>
      </c>
      <c r="K43" s="4">
        <f>'２-２'!L42</f>
        <v>1</v>
      </c>
      <c r="L43" s="9">
        <f>K43/('人口千対率－１'!C42+'人口千対率－２'!I43)*1000</f>
        <v>12.048192771084338</v>
      </c>
      <c r="M43" s="4">
        <f>'２-２'!M42</f>
        <v>1</v>
      </c>
      <c r="N43" s="9">
        <f>M43/('人口千対率－１'!C42+'人口千対率－２'!I43)*1000</f>
        <v>12.048192771084338</v>
      </c>
      <c r="O43" s="4">
        <f>'２-２'!N42</f>
        <v>42</v>
      </c>
      <c r="P43" s="9">
        <f t="shared" si="0"/>
        <v>3.796781775447478</v>
      </c>
      <c r="Q43" s="4">
        <f>'２-２'!O42</f>
        <v>23</v>
      </c>
      <c r="R43" s="9">
        <f t="shared" si="1"/>
        <v>2.0791900198879048</v>
      </c>
    </row>
    <row r="44" spans="1:18" ht="16.5" customHeight="1">
      <c r="A44" s="13" t="s">
        <v>16</v>
      </c>
      <c r="B44" s="12">
        <f>SUM(B41:B43)</f>
        <v>87642</v>
      </c>
      <c r="C44" s="12">
        <f>'２-２'!E43</f>
        <v>3</v>
      </c>
      <c r="D44" s="16">
        <f>C44/'人口千対率－１'!C43*1000</f>
        <v>3.821656050955414</v>
      </c>
      <c r="E44" s="12">
        <f>'２-２'!H43</f>
        <v>6</v>
      </c>
      <c r="F44" s="12">
        <f>SUM(F41:F43)</f>
        <v>3</v>
      </c>
      <c r="G44" s="12">
        <f>SUM(G41:G43)</f>
        <v>3</v>
      </c>
      <c r="H44" s="16">
        <f>E44/('人口千対率－１'!C43+'２-２'!I43)*1000</f>
        <v>7.614213197969543</v>
      </c>
      <c r="I44" s="12">
        <f>'２-２'!K43</f>
        <v>13</v>
      </c>
      <c r="J44" s="16">
        <f>I44/('人口千対率－１'!C43+'人口千対率－２'!I44)*1000</f>
        <v>16.290726817042607</v>
      </c>
      <c r="K44" s="12">
        <f>'２-２'!L43</f>
        <v>8</v>
      </c>
      <c r="L44" s="16">
        <f>K44/('人口千対率－１'!C43+'人口千対率－２'!I44)*1000</f>
        <v>10.025062656641603</v>
      </c>
      <c r="M44" s="12">
        <f>'２-２'!M43</f>
        <v>5</v>
      </c>
      <c r="N44" s="16">
        <f>M44/('人口千対率－１'!C43+'人口千対率－２'!I44)*1000</f>
        <v>6.265664160401002</v>
      </c>
      <c r="O44" s="12">
        <f>'２-２'!N43</f>
        <v>483</v>
      </c>
      <c r="P44" s="16">
        <f t="shared" si="0"/>
        <v>5.511056342849319</v>
      </c>
      <c r="Q44" s="12">
        <f>'２-２'!O43</f>
        <v>175</v>
      </c>
      <c r="R44" s="16">
        <f t="shared" si="1"/>
        <v>1.9967595445106225</v>
      </c>
    </row>
    <row r="45" spans="1:18" ht="16.5" customHeight="1">
      <c r="A45" s="5" t="s">
        <v>42</v>
      </c>
      <c r="B45" s="4">
        <v>32193</v>
      </c>
      <c r="C45" s="4">
        <f>'２-２'!E44</f>
        <v>0</v>
      </c>
      <c r="D45" s="9">
        <f>C45/'人口千対率－１'!C44*1000</f>
        <v>0</v>
      </c>
      <c r="E45" s="4">
        <f>'２-２'!H44</f>
        <v>0</v>
      </c>
      <c r="F45" s="4">
        <f>'２-２'!I44</f>
        <v>0</v>
      </c>
      <c r="G45" s="4">
        <f>'２-２'!J44</f>
        <v>0</v>
      </c>
      <c r="H45" s="9">
        <f>E45/('人口千対率－１'!C44+'２-２'!I44)*1000</f>
        <v>0</v>
      </c>
      <c r="I45" s="4">
        <f>'２-２'!K44</f>
        <v>4</v>
      </c>
      <c r="J45" s="9">
        <f>I45/('人口千対率－１'!C44+'人口千対率－２'!I45)*1000</f>
        <v>14.9812734082397</v>
      </c>
      <c r="K45" s="4">
        <f>'２-２'!L44</f>
        <v>1</v>
      </c>
      <c r="L45" s="9">
        <f>K45/('人口千対率－１'!C44+'人口千対率－２'!I45)*1000</f>
        <v>3.745318352059925</v>
      </c>
      <c r="M45" s="4">
        <f>'２-２'!M44</f>
        <v>3</v>
      </c>
      <c r="N45" s="9">
        <f>M45/('人口千対率－１'!C44+'人口千対率－２'!I45)*1000</f>
        <v>11.235955056179774</v>
      </c>
      <c r="O45" s="4">
        <f>'２-２'!N44</f>
        <v>154</v>
      </c>
      <c r="P45" s="9">
        <f t="shared" si="0"/>
        <v>4.783648619265057</v>
      </c>
      <c r="Q45" s="4">
        <f>'２-２'!O44</f>
        <v>53</v>
      </c>
      <c r="R45" s="9">
        <f t="shared" si="1"/>
        <v>1.6463206287081043</v>
      </c>
    </row>
    <row r="46" spans="1:18" ht="16.5" customHeight="1">
      <c r="A46" s="5" t="s">
        <v>43</v>
      </c>
      <c r="B46" s="4">
        <v>8203</v>
      </c>
      <c r="C46" s="4">
        <f>'２-２'!E45</f>
        <v>1</v>
      </c>
      <c r="D46" s="9">
        <f>C46/'人口千対率－１'!C45*1000</f>
        <v>14.285714285714285</v>
      </c>
      <c r="E46" s="4">
        <f>'２-２'!H45</f>
        <v>0</v>
      </c>
      <c r="F46" s="4">
        <f>'２-２'!I45</f>
        <v>0</v>
      </c>
      <c r="G46" s="4">
        <f>'２-２'!J45</f>
        <v>0</v>
      </c>
      <c r="H46" s="9">
        <f>E46/('人口千対率－１'!C45+'２-２'!I45)*1000</f>
        <v>0</v>
      </c>
      <c r="I46" s="4">
        <f>'２-２'!K45</f>
        <v>2</v>
      </c>
      <c r="J46" s="9">
        <f>I46/('人口千対率－１'!C45+'人口千対率－２'!I46)*1000</f>
        <v>27.777777777777775</v>
      </c>
      <c r="K46" s="4">
        <f>'２-２'!L45</f>
        <v>2</v>
      </c>
      <c r="L46" s="9">
        <f>K46/('人口千対率－１'!C45+'人口千対率－２'!I46)*1000</f>
        <v>27.777777777777775</v>
      </c>
      <c r="M46" s="4">
        <f>'２-２'!M45</f>
        <v>0</v>
      </c>
      <c r="N46" s="9">
        <f>M46/('人口千対率－１'!C45+'人口千対率－２'!I46)*1000</f>
        <v>0</v>
      </c>
      <c r="O46" s="4">
        <f>'２-２'!N45</f>
        <v>25</v>
      </c>
      <c r="P46" s="9">
        <f t="shared" si="0"/>
        <v>3.0476654882360115</v>
      </c>
      <c r="Q46" s="4">
        <f>'２-２'!O45</f>
        <v>10</v>
      </c>
      <c r="R46" s="9">
        <f t="shared" si="1"/>
        <v>1.2190661952944046</v>
      </c>
    </row>
    <row r="47" spans="1:18" ht="16.5" customHeight="1">
      <c r="A47" s="5" t="s">
        <v>44</v>
      </c>
      <c r="B47" s="4">
        <v>2802</v>
      </c>
      <c r="C47" s="4">
        <f>'２-２'!E46</f>
        <v>0</v>
      </c>
      <c r="D47" s="9">
        <f>C47/'人口千対率－１'!C46*1000</f>
        <v>0</v>
      </c>
      <c r="E47" s="4">
        <f>'２-２'!H46</f>
        <v>0</v>
      </c>
      <c r="F47" s="4">
        <f>'２-２'!I46</f>
        <v>0</v>
      </c>
      <c r="G47" s="4">
        <f>'２-２'!J46</f>
        <v>0</v>
      </c>
      <c r="H47" s="9">
        <f>E47/('人口千対率－１'!C46+'２-２'!I46)*1000</f>
        <v>0</v>
      </c>
      <c r="I47" s="4">
        <f>'２-２'!K46</f>
        <v>0</v>
      </c>
      <c r="J47" s="9">
        <f>I47/('人口千対率－１'!C46+'人口千対率－２'!I47)*1000</f>
        <v>0</v>
      </c>
      <c r="K47" s="4">
        <f>'２-２'!L46</f>
        <v>0</v>
      </c>
      <c r="L47" s="9">
        <f>K47/('人口千対率－１'!C46+'人口千対率－２'!I47)*1000</f>
        <v>0</v>
      </c>
      <c r="M47" s="4">
        <f>'２-２'!M46</f>
        <v>0</v>
      </c>
      <c r="N47" s="9">
        <f>M47/('人口千対率－１'!C46+'人口千対率－２'!I47)*1000</f>
        <v>0</v>
      </c>
      <c r="O47" s="4">
        <f>'２-２'!N46</f>
        <v>10</v>
      </c>
      <c r="P47" s="9">
        <f t="shared" si="0"/>
        <v>3.5688793718772303</v>
      </c>
      <c r="Q47" s="4">
        <f>'２-２'!O46</f>
        <v>3</v>
      </c>
      <c r="R47" s="9">
        <f t="shared" si="1"/>
        <v>1.0706638115631693</v>
      </c>
    </row>
    <row r="48" spans="1:18" ht="16.5" customHeight="1">
      <c r="A48" s="5" t="s">
        <v>45</v>
      </c>
      <c r="B48" s="4">
        <v>11539</v>
      </c>
      <c r="C48" s="4">
        <f>'２-２'!E47</f>
        <v>0</v>
      </c>
      <c r="D48" s="9">
        <f>C48/'人口千対率－１'!C47*1000</f>
        <v>0</v>
      </c>
      <c r="E48" s="4">
        <f>'２-２'!H47</f>
        <v>1</v>
      </c>
      <c r="F48" s="4">
        <f>'２-２'!I47</f>
        <v>1</v>
      </c>
      <c r="G48" s="4">
        <f>'２-２'!J47</f>
        <v>0</v>
      </c>
      <c r="H48" s="9">
        <f>E48/('人口千対率－１'!C47+'２-２'!I47)*1000</f>
        <v>8.403361344537815</v>
      </c>
      <c r="I48" s="4">
        <f>'２-２'!K47</f>
        <v>3</v>
      </c>
      <c r="J48" s="9">
        <f>I48/('人口千対率－１'!C47+'人口千対率－２'!I48)*1000</f>
        <v>24.793388429752067</v>
      </c>
      <c r="K48" s="4">
        <f>'２-２'!L47</f>
        <v>1</v>
      </c>
      <c r="L48" s="9">
        <f>K48/('人口千対率－１'!C47+'人口千対率－２'!I48)*1000</f>
        <v>8.264462809917356</v>
      </c>
      <c r="M48" s="4">
        <f>'２-２'!M47</f>
        <v>2</v>
      </c>
      <c r="N48" s="9">
        <f>M48/('人口千対率－１'!C47+'人口千対率－２'!I48)*1000</f>
        <v>16.528925619834713</v>
      </c>
      <c r="O48" s="4">
        <f>'２-２'!N47</f>
        <v>48</v>
      </c>
      <c r="P48" s="9">
        <f t="shared" si="0"/>
        <v>4.159805875725799</v>
      </c>
      <c r="Q48" s="4">
        <f>'２-２'!O47</f>
        <v>14</v>
      </c>
      <c r="R48" s="9">
        <f t="shared" si="1"/>
        <v>1.2132767137533582</v>
      </c>
    </row>
    <row r="49" spans="1:18" ht="16.5" customHeight="1">
      <c r="A49" s="5" t="s">
        <v>46</v>
      </c>
      <c r="B49" s="4">
        <v>6798</v>
      </c>
      <c r="C49" s="4">
        <f>'２-２'!E48</f>
        <v>0</v>
      </c>
      <c r="D49" s="9">
        <f>C49/'人口千対率－１'!C48*1000</f>
        <v>0</v>
      </c>
      <c r="E49" s="4">
        <f>'２-２'!H48</f>
        <v>0</v>
      </c>
      <c r="F49" s="4">
        <f>'２-２'!I48</f>
        <v>0</v>
      </c>
      <c r="G49" s="4">
        <f>'２-２'!J48</f>
        <v>0</v>
      </c>
      <c r="H49" s="9">
        <f>E49/('人口千対率－１'!C48+'２-２'!I48)*1000</f>
        <v>0</v>
      </c>
      <c r="I49" s="4">
        <f>'２-２'!K48</f>
        <v>2</v>
      </c>
      <c r="J49" s="9">
        <f>I49/('人口千対率－１'!C48+'人口千対率－２'!I49)*1000</f>
        <v>29.41176470588235</v>
      </c>
      <c r="K49" s="4">
        <f>'２-２'!L48</f>
        <v>1</v>
      </c>
      <c r="L49" s="9">
        <f>K49/('人口千対率－１'!C48+'人口千対率－２'!I49)*1000</f>
        <v>14.705882352941176</v>
      </c>
      <c r="M49" s="4">
        <f>'２-２'!M48</f>
        <v>1</v>
      </c>
      <c r="N49" s="9">
        <f>M49/('人口千対率－１'!C48+'人口千対率－２'!I49)*1000</f>
        <v>14.705882352941176</v>
      </c>
      <c r="O49" s="4">
        <f>'２-２'!N48</f>
        <v>35</v>
      </c>
      <c r="P49" s="9">
        <f t="shared" si="0"/>
        <v>5.148573109738159</v>
      </c>
      <c r="Q49" s="4">
        <f>'２-２'!O48</f>
        <v>9</v>
      </c>
      <c r="R49" s="9">
        <f t="shared" si="1"/>
        <v>1.323918799646955</v>
      </c>
    </row>
    <row r="50" spans="1:18" ht="16.5" customHeight="1">
      <c r="A50" s="13" t="s">
        <v>16</v>
      </c>
      <c r="B50" s="12">
        <f>SUM(B45:B49)</f>
        <v>61535</v>
      </c>
      <c r="C50" s="12">
        <f>'２-２'!E49</f>
        <v>1</v>
      </c>
      <c r="D50" s="16">
        <f>C50/'人口千対率－１'!C49*1000</f>
        <v>1.86219739292365</v>
      </c>
      <c r="E50" s="12">
        <f>'２-２'!H49</f>
        <v>1</v>
      </c>
      <c r="F50" s="12">
        <f>SUM(F45:F49)</f>
        <v>1</v>
      </c>
      <c r="G50" s="12">
        <f>SUM(G45:G49)</f>
        <v>0</v>
      </c>
      <c r="H50" s="16">
        <f>E50/('人口千対率－１'!C49+'２-２'!I49)*1000</f>
        <v>1.858736059479554</v>
      </c>
      <c r="I50" s="12">
        <f>'２-２'!K49</f>
        <v>11</v>
      </c>
      <c r="J50" s="16">
        <f>I50/('人口千対率－１'!C49+'人口千対率－２'!I50)*1000</f>
        <v>20.072992700729927</v>
      </c>
      <c r="K50" s="12">
        <f>'２-２'!L49</f>
        <v>5</v>
      </c>
      <c r="L50" s="16">
        <f>K50/('人口千対率－１'!C49+'人口千対率－２'!I50)*1000</f>
        <v>9.124087591240874</v>
      </c>
      <c r="M50" s="12">
        <f>'２-２'!M49</f>
        <v>6</v>
      </c>
      <c r="N50" s="16">
        <f>M50/('人口千対率－１'!C49+'人口千対率－２'!I50)*1000</f>
        <v>10.948905109489052</v>
      </c>
      <c r="O50" s="12">
        <f>'２-２'!N49</f>
        <v>272</v>
      </c>
      <c r="P50" s="16">
        <f t="shared" si="0"/>
        <v>4.420248638985943</v>
      </c>
      <c r="Q50" s="12">
        <f>'２-２'!O49</f>
        <v>89</v>
      </c>
      <c r="R50" s="16">
        <f t="shared" si="1"/>
        <v>1.446331356138783</v>
      </c>
    </row>
    <row r="51" spans="1:5" ht="13.5">
      <c r="A51" s="2" t="s">
        <v>126</v>
      </c>
      <c r="E51" s="2" t="s">
        <v>127</v>
      </c>
    </row>
    <row r="52" spans="1:10" ht="13.5">
      <c r="A52" s="20" t="s">
        <v>128</v>
      </c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3.5">
      <c r="A53" s="20"/>
      <c r="B53" s="20"/>
      <c r="C53" s="20"/>
      <c r="D53" s="20"/>
      <c r="E53" s="20"/>
      <c r="F53" s="20"/>
      <c r="G53" s="20"/>
      <c r="H53" s="20"/>
      <c r="I53" s="20"/>
      <c r="J53" s="20"/>
    </row>
  </sheetData>
  <mergeCells count="17">
    <mergeCell ref="A52:J53"/>
    <mergeCell ref="E4:E5"/>
    <mergeCell ref="F4:F5"/>
    <mergeCell ref="G4:G5"/>
    <mergeCell ref="A3:A5"/>
    <mergeCell ref="C4:C5"/>
    <mergeCell ref="B3:B5"/>
    <mergeCell ref="O3:P4"/>
    <mergeCell ref="Q3:R4"/>
    <mergeCell ref="C3:D3"/>
    <mergeCell ref="E3:H3"/>
    <mergeCell ref="I3:N3"/>
    <mergeCell ref="K4:L4"/>
    <mergeCell ref="M4:N4"/>
    <mergeCell ref="H4:H5"/>
    <mergeCell ref="I4:J4"/>
    <mergeCell ref="D4:D5"/>
  </mergeCells>
  <printOptions/>
  <pageMargins left="0.63" right="0.46" top="0.5905511811023623" bottom="0.5905511811023623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2006-02-28T04:15:58Z</cp:lastPrinted>
  <dcterms:created xsi:type="dcterms:W3CDTF">2000-06-01T05:02:46Z</dcterms:created>
  <dcterms:modified xsi:type="dcterms:W3CDTF">2006-03-01T02:37:36Z</dcterms:modified>
  <cp:category/>
  <cp:version/>
  <cp:contentType/>
  <cp:contentStatus/>
</cp:coreProperties>
</file>