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<sst xmlns="http://schemas.openxmlformats.org/spreadsheetml/2006/main" count="164" uniqueCount="80">
  <si>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</si>
  <si>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</si>
  <si>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</si>
  <si>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</si>
  <si>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</si>
  <si>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</si>
  <si>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</si>
  <si>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</si>
  <si>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</si>
  <si>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</si>
  <si>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</si>
  <si>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</si>
  <si>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</si>
  <si>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</si>
  <si>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</si>
  <si>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</si>
  <si>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</si>
  <si>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</si>
  <si>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</si>
  <si>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</si>
  <si>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</si>
  <si>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</si>
  <si>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</si>
  <si>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</si>
  <si>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</si>
  <si>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</si>
  <si>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</si>
  <si>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</si>
  <si>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</si>
  <si>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</si>
  <si>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</si>
  <si>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</si>
  <si>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</si>
  <si>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</si>
  <si>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</si>
  <si>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</si>
  <si>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</si>
  <si>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</si>
  <si>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</si>
  <si>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</si>
  <si>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</si>
  <si>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</si>
  <si>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</si>
  <si>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</si>
  <si>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</si>
  <si>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</si>
  <si>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</si>
  <si>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</si>
  <si>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</si>
  <si>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</si>
  <si>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</si>
  <si>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</si>
  <si>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</si>
  <si>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</si>
  <si>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</si>
  <si>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</si>
  <si>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</si>
  <si>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</si>
  <si>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</si>
  <si>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</si>
  <si>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</si>
  <si>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</si>
  <si>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</si>
  <si>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</si>
  <si>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</si>
  <si>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</si>
  <si>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</si>
  <si>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</si>
  <si>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</si>
  <si>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</si>
  <si>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</si>
  <si>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</si>
  <si>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>実　　数</t>
  </si>
  <si>
    <t>実　数</t>
  </si>
  <si>
    <t xml:space="preserve"> </t>
  </si>
  <si>
    <t>人  口</t>
  </si>
  <si>
    <t>（出生千対）</t>
  </si>
  <si>
    <t xml:space="preserve">　 (千人）  </t>
  </si>
  <si>
    <t>（平成１８年）　</t>
  </si>
  <si>
    <t>１．人口は、平成１８年１０月１日現在推計人口（総務省統計局）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</si>
</sst>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  <numFmt numFmtId="186" formatCode="#,##0.0_);[Red]\(#,##0.0\)"/>
    <numFmt numFmtId="187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81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182" fontId="3" fillId="0" borderId="5" xfId="0" applyNumberFormat="1" applyFont="1" applyBorder="1" applyAlignment="1">
      <alignment vertical="center" wrapText="1"/>
    </xf>
    <xf numFmtId="38" fontId="3" fillId="0" borderId="4" xfId="16" applyFont="1" applyBorder="1" applyAlignment="1" quotePrefix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 quotePrefix="1">
      <alignment vertical="center"/>
    </xf>
    <xf numFmtId="177" fontId="3" fillId="0" borderId="9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38" fontId="3" fillId="0" borderId="14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125" style="2" customWidth="1"/>
    <col min="2" max="2" width="11.75390625" style="2" customWidth="1"/>
    <col min="3" max="3" width="10.25390625" style="2" customWidth="1"/>
    <col min="4" max="4" width="5.875" style="2" customWidth="1"/>
    <col min="5" max="5" width="10.25390625" style="2" customWidth="1"/>
    <col min="6" max="6" width="5.75390625" style="2" customWidth="1"/>
    <col min="7" max="7" width="9.00390625" style="2" customWidth="1"/>
    <col min="8" max="8" width="5.625" style="2" customWidth="1"/>
    <col min="9" max="9" width="8.75390625" style="2" customWidth="1"/>
    <col min="10" max="10" width="5.625" style="2" customWidth="1"/>
    <col min="11" max="11" width="9.625" style="2" customWidth="1"/>
    <col min="12" max="12" width="6.875" style="2" customWidth="1"/>
    <col min="13" max="13" width="9.625" style="2" customWidth="1"/>
    <col min="14" max="14" width="5.625" style="2" customWidth="1"/>
    <col min="15" max="15" width="8.625" style="2" customWidth="1"/>
    <col min="16" max="16" width="5.625" style="2" customWidth="1"/>
    <col min="17" max="17" width="8.625" style="2" customWidth="1"/>
    <col min="18" max="18" width="5.50390625" style="2" customWidth="1"/>
    <col min="19" max="19" width="6.625" style="2" customWidth="1"/>
    <col min="20" max="20" width="5.625" style="2" customWidth="1"/>
    <col min="21" max="21" width="6.625" style="2" customWidth="1"/>
    <col min="22" max="22" width="5.625" style="2" customWidth="1"/>
    <col min="23" max="23" width="6.625" style="2" customWidth="1"/>
    <col min="24" max="24" width="5.625" style="2" customWidth="1"/>
    <col min="25" max="25" width="8.625" style="2" customWidth="1"/>
    <col min="26" max="26" width="6.25390625" style="2" customWidth="1"/>
    <col min="27" max="27" width="8.75390625" style="2" customWidth="1"/>
    <col min="28" max="28" width="6.25390625" style="2" customWidth="1"/>
    <col min="29" max="29" width="8.125" style="2" customWidth="1"/>
    <col min="30" max="16384" width="9.00390625" style="2" customWidth="1"/>
  </cols>
  <sheetData>
    <row r="1" spans="1:30" ht="18.75">
      <c r="A1" s="1" t="s">
        <v>8</v>
      </c>
      <c r="B1" s="1"/>
      <c r="S1" s="3"/>
      <c r="AD1" s="4" t="s">
        <v>78</v>
      </c>
    </row>
    <row r="2" spans="1:30" ht="19.5" thickBot="1">
      <c r="A2" s="1"/>
      <c r="B2" s="1"/>
      <c r="S2" s="3"/>
      <c r="AD2" s="4"/>
    </row>
    <row r="3" spans="1:30" ht="15.75" customHeight="1">
      <c r="A3" s="76" t="s">
        <v>9</v>
      </c>
      <c r="B3" s="71" t="s">
        <v>75</v>
      </c>
      <c r="C3" s="78" t="s">
        <v>60</v>
      </c>
      <c r="D3" s="79"/>
      <c r="E3" s="57" t="s">
        <v>61</v>
      </c>
      <c r="F3" s="58"/>
      <c r="G3" s="63" t="s">
        <v>62</v>
      </c>
      <c r="H3" s="64"/>
      <c r="I3" s="64"/>
      <c r="J3" s="65"/>
      <c r="K3" s="57" t="s">
        <v>4</v>
      </c>
      <c r="L3" s="58"/>
      <c r="M3" s="63" t="s">
        <v>63</v>
      </c>
      <c r="N3" s="64"/>
      <c r="O3" s="64"/>
      <c r="P3" s="64"/>
      <c r="Q3" s="64"/>
      <c r="R3" s="65"/>
      <c r="S3" s="63" t="s">
        <v>64</v>
      </c>
      <c r="T3" s="64"/>
      <c r="U3" s="64"/>
      <c r="V3" s="64"/>
      <c r="W3" s="64"/>
      <c r="X3" s="65"/>
      <c r="Y3" s="57" t="s">
        <v>65</v>
      </c>
      <c r="Z3" s="58"/>
      <c r="AA3" s="57" t="s">
        <v>66</v>
      </c>
      <c r="AB3" s="58"/>
      <c r="AC3" s="54" t="s">
        <v>67</v>
      </c>
      <c r="AD3" s="74" t="s">
        <v>9</v>
      </c>
    </row>
    <row r="4" spans="1:30" ht="15.75" customHeight="1">
      <c r="A4" s="77"/>
      <c r="B4" s="72"/>
      <c r="C4" s="80"/>
      <c r="D4" s="81"/>
      <c r="E4" s="59"/>
      <c r="F4" s="60"/>
      <c r="G4" s="68" t="s">
        <v>2</v>
      </c>
      <c r="H4" s="69"/>
      <c r="I4" s="68" t="s">
        <v>3</v>
      </c>
      <c r="J4" s="69"/>
      <c r="K4" s="59"/>
      <c r="L4" s="60"/>
      <c r="M4" s="68" t="s">
        <v>68</v>
      </c>
      <c r="N4" s="69"/>
      <c r="O4" s="68" t="s">
        <v>69</v>
      </c>
      <c r="P4" s="69"/>
      <c r="Q4" s="68" t="s">
        <v>70</v>
      </c>
      <c r="R4" s="69"/>
      <c r="S4" s="68" t="s">
        <v>71</v>
      </c>
      <c r="T4" s="69"/>
      <c r="U4" s="70" t="s">
        <v>6</v>
      </c>
      <c r="V4" s="70"/>
      <c r="W4" s="66" t="s">
        <v>7</v>
      </c>
      <c r="X4" s="67"/>
      <c r="Y4" s="59"/>
      <c r="Z4" s="60"/>
      <c r="AA4" s="59"/>
      <c r="AB4" s="60"/>
      <c r="AC4" s="55"/>
      <c r="AD4" s="75"/>
    </row>
    <row r="5" spans="1:30" ht="15.75" customHeight="1">
      <c r="A5" s="77"/>
      <c r="B5" s="72" t="s">
        <v>77</v>
      </c>
      <c r="C5" s="61" t="s">
        <v>72</v>
      </c>
      <c r="D5" s="5" t="s">
        <v>0</v>
      </c>
      <c r="E5" s="61" t="s">
        <v>72</v>
      </c>
      <c r="F5" s="5" t="s">
        <v>0</v>
      </c>
      <c r="G5" s="61" t="s">
        <v>72</v>
      </c>
      <c r="H5" s="5" t="s">
        <v>0</v>
      </c>
      <c r="I5" s="61" t="s">
        <v>72</v>
      </c>
      <c r="J5" s="5" t="s">
        <v>0</v>
      </c>
      <c r="K5" s="61" t="s">
        <v>72</v>
      </c>
      <c r="L5" s="5" t="s">
        <v>0</v>
      </c>
      <c r="M5" s="61" t="s">
        <v>72</v>
      </c>
      <c r="N5" s="5" t="s">
        <v>0</v>
      </c>
      <c r="O5" s="61" t="s">
        <v>72</v>
      </c>
      <c r="P5" s="5" t="s">
        <v>0</v>
      </c>
      <c r="Q5" s="61" t="s">
        <v>72</v>
      </c>
      <c r="R5" s="5" t="s">
        <v>0</v>
      </c>
      <c r="S5" s="61" t="s">
        <v>73</v>
      </c>
      <c r="T5" s="5" t="s">
        <v>0</v>
      </c>
      <c r="U5" s="61" t="s">
        <v>73</v>
      </c>
      <c r="V5" s="5" t="s">
        <v>0</v>
      </c>
      <c r="W5" s="61" t="s">
        <v>73</v>
      </c>
      <c r="X5" s="5" t="s">
        <v>0</v>
      </c>
      <c r="Y5" s="61" t="s">
        <v>72</v>
      </c>
      <c r="Z5" s="5" t="s">
        <v>0</v>
      </c>
      <c r="AA5" s="61" t="s">
        <v>72</v>
      </c>
      <c r="AB5" s="5" t="s">
        <v>0</v>
      </c>
      <c r="AC5" s="55"/>
      <c r="AD5" s="75"/>
    </row>
    <row r="6" spans="1:30" ht="15.75" customHeight="1">
      <c r="A6" s="77"/>
      <c r="B6" s="73"/>
      <c r="C6" s="62"/>
      <c r="D6" s="6" t="s">
        <v>1</v>
      </c>
      <c r="E6" s="62"/>
      <c r="F6" s="6" t="s">
        <v>1</v>
      </c>
      <c r="G6" s="62"/>
      <c r="H6" s="6" t="s">
        <v>76</v>
      </c>
      <c r="I6" s="62"/>
      <c r="J6" s="6" t="s">
        <v>76</v>
      </c>
      <c r="K6" s="62"/>
      <c r="L6" s="6" t="s">
        <v>1</v>
      </c>
      <c r="M6" s="62"/>
      <c r="N6" s="6" t="s">
        <v>5</v>
      </c>
      <c r="O6" s="62"/>
      <c r="P6" s="6" t="s">
        <v>5</v>
      </c>
      <c r="Q6" s="62"/>
      <c r="R6" s="6" t="s">
        <v>5</v>
      </c>
      <c r="S6" s="62"/>
      <c r="T6" s="6" t="s">
        <v>5</v>
      </c>
      <c r="U6" s="62"/>
      <c r="V6" s="6" t="s">
        <v>5</v>
      </c>
      <c r="W6" s="62"/>
      <c r="X6" s="6" t="s">
        <v>76</v>
      </c>
      <c r="Y6" s="62"/>
      <c r="Z6" s="6" t="s">
        <v>1</v>
      </c>
      <c r="AA6" s="62"/>
      <c r="AB6" s="6" t="s">
        <v>1</v>
      </c>
      <c r="AC6" s="56"/>
      <c r="AD6" s="75"/>
    </row>
    <row r="7" spans="1:32" ht="15.75" customHeight="1">
      <c r="A7" s="7" t="s">
        <v>10</v>
      </c>
      <c r="B7" s="36">
        <f>SUM(B9:B66)</f>
        <v>126154</v>
      </c>
      <c r="C7" s="48">
        <f>SUM(C9:C66)</f>
        <v>1092674</v>
      </c>
      <c r="D7" s="9">
        <f>C7/$B7</f>
        <v>8.661429681183316</v>
      </c>
      <c r="E7" s="36">
        <f>SUM(E9:E66)</f>
        <v>1084450</v>
      </c>
      <c r="F7" s="9">
        <f>E7/$B7</f>
        <v>8.596239516781077</v>
      </c>
      <c r="G7" s="36">
        <f>SUM(G9:G66)</f>
        <v>2864</v>
      </c>
      <c r="H7" s="9">
        <f>G7/$C7*1000</f>
        <v>2.621092841963843</v>
      </c>
      <c r="I7" s="36">
        <f>SUM(I9:I66)</f>
        <v>1444</v>
      </c>
      <c r="J7" s="9">
        <f>I7/$C7*1000</f>
        <v>1.3215286535599822</v>
      </c>
      <c r="K7" s="8">
        <f>C7-E7</f>
        <v>8224</v>
      </c>
      <c r="L7" s="9">
        <f>K7/$B7</f>
        <v>0.06519016440223853</v>
      </c>
      <c r="M7" s="36">
        <f>SUM(M9:M66)</f>
        <v>30911</v>
      </c>
      <c r="N7" s="9">
        <f>M7/($M7+$C7)*1000</f>
        <v>27.511047228291584</v>
      </c>
      <c r="O7" s="36">
        <f>SUM(O9:O66)</f>
        <v>13424</v>
      </c>
      <c r="P7" s="9">
        <f>O7/($M7+$C7)*1000</f>
        <v>11.947471708860478</v>
      </c>
      <c r="Q7" s="36">
        <f>SUM(Q9:Q66)</f>
        <v>17487</v>
      </c>
      <c r="R7" s="9">
        <f>Q7/($M7+$C7)*1000</f>
        <v>15.563575519431106</v>
      </c>
      <c r="S7" s="36">
        <f>SUM(S9:S66)</f>
        <v>5100</v>
      </c>
      <c r="T7" s="9">
        <f>S7/($U7+$C7)*1000</f>
        <v>4.650225535938493</v>
      </c>
      <c r="U7" s="36">
        <f>SUM(U9:U66)</f>
        <v>4047</v>
      </c>
      <c r="V7" s="9">
        <f>U7/($U7+$C7)*1000</f>
        <v>3.6900907341064864</v>
      </c>
      <c r="W7" s="36">
        <f>SUM(W9:W66)</f>
        <v>1053</v>
      </c>
      <c r="X7" s="10">
        <f>+W7/C7*1000</f>
        <v>0.9636909087248346</v>
      </c>
      <c r="Y7" s="36">
        <f>SUM(Y9:Y66)</f>
        <v>730971</v>
      </c>
      <c r="Z7" s="9">
        <f>Y7/$B7</f>
        <v>5.794275250883841</v>
      </c>
      <c r="AA7" s="36">
        <f>SUM(AA9:AA66)</f>
        <v>257475</v>
      </c>
      <c r="AB7" s="51">
        <f>AA7/$B7</f>
        <v>2.040957876880638</v>
      </c>
      <c r="AC7" s="12">
        <v>1.32</v>
      </c>
      <c r="AD7" s="13" t="s">
        <v>10</v>
      </c>
      <c r="AE7" s="14"/>
      <c r="AF7" s="14"/>
    </row>
    <row r="8" spans="1:30" ht="15.75" customHeight="1">
      <c r="A8" s="7"/>
      <c r="B8" s="37"/>
      <c r="C8" s="15"/>
      <c r="D8" s="16"/>
      <c r="E8" s="15"/>
      <c r="F8" s="16"/>
      <c r="G8" s="15"/>
      <c r="H8" s="16"/>
      <c r="I8" s="15"/>
      <c r="J8" s="16"/>
      <c r="K8" s="15"/>
      <c r="L8" s="16"/>
      <c r="M8" s="8"/>
      <c r="N8" s="16"/>
      <c r="O8" s="18"/>
      <c r="P8" s="16"/>
      <c r="Q8" s="15"/>
      <c r="R8" s="16"/>
      <c r="S8" s="11"/>
      <c r="T8" s="16"/>
      <c r="U8" s="15"/>
      <c r="V8" s="16"/>
      <c r="W8" s="15"/>
      <c r="X8" s="17"/>
      <c r="Y8" s="15"/>
      <c r="Z8" s="16"/>
      <c r="AA8" s="15"/>
      <c r="AB8" s="52"/>
      <c r="AC8" s="19"/>
      <c r="AD8" s="13"/>
    </row>
    <row r="9" spans="1:32" ht="15.75" customHeight="1">
      <c r="A9" s="7" t="s">
        <v>11</v>
      </c>
      <c r="B9" s="11">
        <v>5585</v>
      </c>
      <c r="C9" s="8">
        <v>42204</v>
      </c>
      <c r="D9" s="9">
        <f>C9/$B9</f>
        <v>7.556669650850492</v>
      </c>
      <c r="E9" s="8">
        <v>50229</v>
      </c>
      <c r="F9" s="9">
        <f>E9/$B9</f>
        <v>8.993554162936437</v>
      </c>
      <c r="G9" s="8">
        <v>116</v>
      </c>
      <c r="H9" s="9">
        <f aca="true" t="shared" si="0" ref="H9:J64">+G9/$C9*1000</f>
        <v>2.7485546393706755</v>
      </c>
      <c r="I9" s="11">
        <v>53</v>
      </c>
      <c r="J9" s="9">
        <f t="shared" si="0"/>
        <v>1.2558051369538432</v>
      </c>
      <c r="K9" s="8">
        <f>C9-E9</f>
        <v>-8025</v>
      </c>
      <c r="L9" s="9">
        <f>K9/$B9</f>
        <v>-1.4368845120859446</v>
      </c>
      <c r="M9" s="8">
        <v>1552</v>
      </c>
      <c r="N9" s="9">
        <f aca="true" t="shared" si="1" ref="N9:P64">M9/($M9+$C9)*1000</f>
        <v>35.46942133650242</v>
      </c>
      <c r="O9" s="11">
        <v>612</v>
      </c>
      <c r="P9" s="9">
        <f t="shared" si="1"/>
        <v>13.986653258981626</v>
      </c>
      <c r="Q9" s="11">
        <v>940</v>
      </c>
      <c r="R9" s="9">
        <f>Q9/($M9+$C9)*1000</f>
        <v>21.4827680775208</v>
      </c>
      <c r="S9" s="11">
        <v>215</v>
      </c>
      <c r="T9" s="9">
        <f aca="true" t="shared" si="2" ref="T9:V64">S9/($U9+$C9)*1000</f>
        <v>5.073267420184526</v>
      </c>
      <c r="U9" s="11">
        <v>175</v>
      </c>
      <c r="V9" s="9">
        <f t="shared" si="2"/>
        <v>4.129403714103684</v>
      </c>
      <c r="W9" s="11">
        <v>40</v>
      </c>
      <c r="X9" s="10">
        <f aca="true" t="shared" si="3" ref="X9:X64">+W9/C9*1000</f>
        <v>0.9477774618519572</v>
      </c>
      <c r="Y9" s="8">
        <v>30210</v>
      </c>
      <c r="Z9" s="9">
        <f>Y9/$B9</f>
        <v>5.409131602506714</v>
      </c>
      <c r="AA9" s="8">
        <v>13182</v>
      </c>
      <c r="AB9" s="51">
        <f>AA9/$B9</f>
        <v>2.360250671441361</v>
      </c>
      <c r="AC9" s="12">
        <v>1.18</v>
      </c>
      <c r="AD9" s="13" t="s">
        <v>11</v>
      </c>
      <c r="AE9" s="14"/>
      <c r="AF9" s="14"/>
    </row>
    <row r="10" spans="1:32" ht="15.75" customHeight="1">
      <c r="A10" s="7" t="s">
        <v>12</v>
      </c>
      <c r="B10" s="11">
        <v>1419</v>
      </c>
      <c r="C10" s="8">
        <v>10556</v>
      </c>
      <c r="D10" s="9">
        <f aca="true" t="shared" si="4" ref="D10:F13">C10/$B10</f>
        <v>7.439041578576462</v>
      </c>
      <c r="E10" s="8">
        <v>14733</v>
      </c>
      <c r="F10" s="9">
        <f t="shared" si="4"/>
        <v>10.382663847780126</v>
      </c>
      <c r="G10" s="8">
        <v>32</v>
      </c>
      <c r="H10" s="9">
        <f t="shared" si="0"/>
        <v>3.031451307313376</v>
      </c>
      <c r="I10" s="11">
        <v>22</v>
      </c>
      <c r="J10" s="9">
        <f t="shared" si="0"/>
        <v>2.084122773777946</v>
      </c>
      <c r="K10" s="8">
        <f>C10-E10</f>
        <v>-4177</v>
      </c>
      <c r="L10" s="9">
        <f>K10/$B10</f>
        <v>-2.9436222692036647</v>
      </c>
      <c r="M10" s="8">
        <v>382</v>
      </c>
      <c r="N10" s="9">
        <f t="shared" si="1"/>
        <v>34.92411775461693</v>
      </c>
      <c r="O10" s="11">
        <v>166</v>
      </c>
      <c r="P10" s="9">
        <f t="shared" si="1"/>
        <v>15.17644907661364</v>
      </c>
      <c r="Q10" s="11">
        <v>216</v>
      </c>
      <c r="R10" s="9">
        <f>Q10/($M10+$C10)*1000</f>
        <v>19.747668678003294</v>
      </c>
      <c r="S10" s="11">
        <v>68</v>
      </c>
      <c r="T10" s="9">
        <f t="shared" si="2"/>
        <v>6.411465208372619</v>
      </c>
      <c r="U10" s="11">
        <v>50</v>
      </c>
      <c r="V10" s="9">
        <f t="shared" si="2"/>
        <v>4.714312653215161</v>
      </c>
      <c r="W10" s="11">
        <v>18</v>
      </c>
      <c r="X10" s="10">
        <f t="shared" si="3"/>
        <v>1.7051913603637743</v>
      </c>
      <c r="Y10" s="8">
        <v>6642</v>
      </c>
      <c r="Z10" s="9">
        <f>Y10/$B10</f>
        <v>4.680761099365751</v>
      </c>
      <c r="AA10" s="8">
        <v>3044</v>
      </c>
      <c r="AB10" s="51">
        <f>AA10/$B10</f>
        <v>2.145172656800564</v>
      </c>
      <c r="AC10" s="12">
        <v>1.31</v>
      </c>
      <c r="AD10" s="13" t="s">
        <v>12</v>
      </c>
      <c r="AE10" s="14"/>
      <c r="AF10" s="14"/>
    </row>
    <row r="11" spans="1:32" ht="15.75" customHeight="1">
      <c r="A11" s="7" t="s">
        <v>13</v>
      </c>
      <c r="B11" s="11">
        <v>1370</v>
      </c>
      <c r="C11" s="8">
        <v>10556</v>
      </c>
      <c r="D11" s="9">
        <f t="shared" si="4"/>
        <v>7.705109489051095</v>
      </c>
      <c r="E11" s="8">
        <v>14552</v>
      </c>
      <c r="F11" s="9">
        <f t="shared" si="4"/>
        <v>10.621897810218979</v>
      </c>
      <c r="G11" s="8">
        <v>26</v>
      </c>
      <c r="H11" s="9">
        <f t="shared" si="0"/>
        <v>2.4630541871921183</v>
      </c>
      <c r="I11" s="11">
        <v>19</v>
      </c>
      <c r="J11" s="9">
        <f t="shared" si="0"/>
        <v>1.799924213717317</v>
      </c>
      <c r="K11" s="8">
        <f>C11-E11</f>
        <v>-3996</v>
      </c>
      <c r="L11" s="9">
        <f>K11/$B11</f>
        <v>-2.9167883211678833</v>
      </c>
      <c r="M11" s="8">
        <v>338</v>
      </c>
      <c r="N11" s="9">
        <f t="shared" si="1"/>
        <v>31.026252983293556</v>
      </c>
      <c r="O11" s="11">
        <v>131</v>
      </c>
      <c r="P11" s="9">
        <f t="shared" si="1"/>
        <v>12.024967872223243</v>
      </c>
      <c r="Q11" s="11">
        <v>207</v>
      </c>
      <c r="R11" s="9">
        <f>Q11/($M11+$C11)*1000</f>
        <v>19.001285111070313</v>
      </c>
      <c r="S11" s="11">
        <v>53</v>
      </c>
      <c r="T11" s="9">
        <f t="shared" si="2"/>
        <v>5.00283179158014</v>
      </c>
      <c r="U11" s="11">
        <v>38</v>
      </c>
      <c r="V11" s="9">
        <f t="shared" si="2"/>
        <v>3.5869360015102885</v>
      </c>
      <c r="W11" s="11">
        <v>15</v>
      </c>
      <c r="X11" s="10">
        <f t="shared" si="3"/>
        <v>1.4209928003031451</v>
      </c>
      <c r="Y11" s="8">
        <v>6458</v>
      </c>
      <c r="Z11" s="9">
        <f>Y11/$B11</f>
        <v>4.713868613138686</v>
      </c>
      <c r="AA11" s="8">
        <v>2391</v>
      </c>
      <c r="AB11" s="51">
        <f>AA11/$B11</f>
        <v>1.7452554744525548</v>
      </c>
      <c r="AC11" s="12">
        <v>1.39</v>
      </c>
      <c r="AD11" s="13" t="s">
        <v>13</v>
      </c>
      <c r="AE11" s="14"/>
      <c r="AF11" s="14"/>
    </row>
    <row r="12" spans="1:32" ht="15.75" customHeight="1">
      <c r="A12" s="7" t="s">
        <v>14</v>
      </c>
      <c r="B12" s="11">
        <v>2343</v>
      </c>
      <c r="C12" s="8">
        <v>19706</v>
      </c>
      <c r="D12" s="9">
        <f t="shared" si="4"/>
        <v>8.410584720443875</v>
      </c>
      <c r="E12" s="8">
        <v>19796</v>
      </c>
      <c r="F12" s="9">
        <f t="shared" si="4"/>
        <v>8.448997012377294</v>
      </c>
      <c r="G12" s="8">
        <v>41</v>
      </c>
      <c r="H12" s="9">
        <f t="shared" si="0"/>
        <v>2.0805845935248146</v>
      </c>
      <c r="I12" s="11">
        <v>23</v>
      </c>
      <c r="J12" s="9">
        <f t="shared" si="0"/>
        <v>1.1671572110017254</v>
      </c>
      <c r="K12" s="8">
        <f>C12-E12</f>
        <v>-90</v>
      </c>
      <c r="L12" s="9">
        <f>K12/$B12</f>
        <v>-0.03841229193341869</v>
      </c>
      <c r="M12" s="8">
        <v>610</v>
      </c>
      <c r="N12" s="9">
        <f t="shared" si="1"/>
        <v>30.02559558968301</v>
      </c>
      <c r="O12" s="11">
        <v>238</v>
      </c>
      <c r="P12" s="9">
        <f t="shared" si="1"/>
        <v>11.714904508761567</v>
      </c>
      <c r="Q12" s="11">
        <v>372</v>
      </c>
      <c r="R12" s="9">
        <f>Q12/($M12+$C12)*1000</f>
        <v>18.31069108092144</v>
      </c>
      <c r="S12" s="11">
        <v>101</v>
      </c>
      <c r="T12" s="9">
        <f t="shared" si="2"/>
        <v>5.103071948261924</v>
      </c>
      <c r="U12" s="11">
        <v>86</v>
      </c>
      <c r="V12" s="9">
        <f t="shared" si="2"/>
        <v>4.345189975747777</v>
      </c>
      <c r="W12" s="11">
        <v>15</v>
      </c>
      <c r="X12" s="10">
        <f t="shared" si="3"/>
        <v>0.7611894854359078</v>
      </c>
      <c r="Y12" s="8">
        <v>13035</v>
      </c>
      <c r="Z12" s="9">
        <f>Y12/$B12</f>
        <v>5.563380281690141</v>
      </c>
      <c r="AA12" s="8">
        <v>4757</v>
      </c>
      <c r="AB12" s="51">
        <f>AA12/$B12</f>
        <v>2.0303030303030303</v>
      </c>
      <c r="AC12" s="12">
        <v>1.25</v>
      </c>
      <c r="AD12" s="13" t="s">
        <v>14</v>
      </c>
      <c r="AE12" s="14"/>
      <c r="AF12" s="14"/>
    </row>
    <row r="13" spans="1:32" ht="15.75" customHeight="1">
      <c r="A13" s="7" t="s">
        <v>15</v>
      </c>
      <c r="B13" s="11">
        <v>1130</v>
      </c>
      <c r="C13" s="8">
        <v>7726</v>
      </c>
      <c r="D13" s="9">
        <f t="shared" si="4"/>
        <v>6.837168141592921</v>
      </c>
      <c r="E13" s="8">
        <v>13558</v>
      </c>
      <c r="F13" s="9">
        <f t="shared" si="4"/>
        <v>11.998230088495575</v>
      </c>
      <c r="G13" s="8">
        <v>21</v>
      </c>
      <c r="H13" s="9">
        <f t="shared" si="0"/>
        <v>2.7180947450168262</v>
      </c>
      <c r="I13" s="11">
        <v>11</v>
      </c>
      <c r="J13" s="9">
        <f t="shared" si="0"/>
        <v>1.4237639140564327</v>
      </c>
      <c r="K13" s="8">
        <f>C13-E13</f>
        <v>-5832</v>
      </c>
      <c r="L13" s="9">
        <f>K13/$B13</f>
        <v>-5.161061946902655</v>
      </c>
      <c r="M13" s="8">
        <v>262</v>
      </c>
      <c r="N13" s="9">
        <f t="shared" si="1"/>
        <v>32.799198798197295</v>
      </c>
      <c r="O13" s="11">
        <v>110</v>
      </c>
      <c r="P13" s="9">
        <f t="shared" si="1"/>
        <v>13.770655983975965</v>
      </c>
      <c r="Q13" s="11">
        <v>152</v>
      </c>
      <c r="R13" s="9">
        <f>Q13/($M13+$C13)*1000</f>
        <v>19.028542814221332</v>
      </c>
      <c r="S13" s="11">
        <v>46</v>
      </c>
      <c r="T13" s="9">
        <f t="shared" si="2"/>
        <v>5.9255442483575935</v>
      </c>
      <c r="U13" s="11">
        <v>37</v>
      </c>
      <c r="V13" s="9">
        <f t="shared" si="2"/>
        <v>4.766198634548499</v>
      </c>
      <c r="W13" s="11">
        <v>9</v>
      </c>
      <c r="X13" s="10">
        <f t="shared" si="3"/>
        <v>1.1648977478643543</v>
      </c>
      <c r="Y13" s="8">
        <v>4785</v>
      </c>
      <c r="Z13" s="9">
        <f>Y13/$B13</f>
        <v>4.234513274336283</v>
      </c>
      <c r="AA13" s="8">
        <v>1899</v>
      </c>
      <c r="AB13" s="51">
        <f>AA13/$B13</f>
        <v>1.6805309734513274</v>
      </c>
      <c r="AC13" s="12">
        <v>1.34</v>
      </c>
      <c r="AD13" s="13" t="s">
        <v>15</v>
      </c>
      <c r="AE13" s="14"/>
      <c r="AF13" s="14"/>
    </row>
    <row r="14" spans="1:32" ht="15.75" customHeight="1">
      <c r="A14" s="7"/>
      <c r="B14" s="11"/>
      <c r="C14" s="8"/>
      <c r="D14" s="9"/>
      <c r="E14" s="8"/>
      <c r="F14" s="9"/>
      <c r="G14" s="8"/>
      <c r="H14" s="9"/>
      <c r="I14" s="11"/>
      <c r="J14" s="9"/>
      <c r="K14" s="11"/>
      <c r="L14" s="9"/>
      <c r="M14" s="8"/>
      <c r="N14" s="9"/>
      <c r="O14" s="11"/>
      <c r="P14" s="9"/>
      <c r="Q14" s="11"/>
      <c r="R14" s="9"/>
      <c r="S14" s="11"/>
      <c r="T14" s="9"/>
      <c r="U14" s="11"/>
      <c r="V14" s="9"/>
      <c r="W14" s="11"/>
      <c r="X14" s="10"/>
      <c r="Y14" s="8"/>
      <c r="Z14" s="9"/>
      <c r="AA14" s="8"/>
      <c r="AB14" s="51"/>
      <c r="AC14" s="12"/>
      <c r="AD14" s="13"/>
      <c r="AE14" s="14"/>
      <c r="AF14" s="14"/>
    </row>
    <row r="15" spans="1:32" ht="15.75" customHeight="1">
      <c r="A15" s="7" t="s">
        <v>16</v>
      </c>
      <c r="B15" s="11">
        <v>1201</v>
      </c>
      <c r="C15" s="8">
        <v>9513</v>
      </c>
      <c r="D15" s="9">
        <f aca="true" t="shared" si="5" ref="D15:F19">C15/$B15</f>
        <v>7.92089925062448</v>
      </c>
      <c r="E15" s="8">
        <v>13231</v>
      </c>
      <c r="F15" s="9">
        <f t="shared" si="5"/>
        <v>11.016652789342215</v>
      </c>
      <c r="G15" s="8">
        <v>31</v>
      </c>
      <c r="H15" s="9">
        <f t="shared" si="0"/>
        <v>3.2586986229370334</v>
      </c>
      <c r="I15" s="11">
        <v>17</v>
      </c>
      <c r="J15" s="9">
        <f t="shared" si="0"/>
        <v>1.7870282770945023</v>
      </c>
      <c r="K15" s="8">
        <f>C15-E15</f>
        <v>-3718</v>
      </c>
      <c r="L15" s="9">
        <f>K15/$B15</f>
        <v>-3.095753538717735</v>
      </c>
      <c r="M15" s="8">
        <v>267</v>
      </c>
      <c r="N15" s="9">
        <f t="shared" si="1"/>
        <v>27.300613496932513</v>
      </c>
      <c r="O15" s="11">
        <v>117</v>
      </c>
      <c r="P15" s="9">
        <f t="shared" si="1"/>
        <v>11.96319018404908</v>
      </c>
      <c r="Q15" s="11">
        <v>150</v>
      </c>
      <c r="R15" s="9">
        <f>Q15/($M15+$C15)*1000</f>
        <v>15.337423312883436</v>
      </c>
      <c r="S15" s="11">
        <v>45</v>
      </c>
      <c r="T15" s="9">
        <f t="shared" si="2"/>
        <v>4.714016341923318</v>
      </c>
      <c r="U15" s="11">
        <v>33</v>
      </c>
      <c r="V15" s="9">
        <f t="shared" si="2"/>
        <v>3.4569453174104336</v>
      </c>
      <c r="W15" s="11">
        <v>12</v>
      </c>
      <c r="X15" s="10">
        <f t="shared" si="3"/>
        <v>1.261431725007884</v>
      </c>
      <c r="Y15" s="8">
        <v>5661</v>
      </c>
      <c r="Z15" s="9">
        <f>Y15/$B15</f>
        <v>4.713572023313905</v>
      </c>
      <c r="AA15" s="8">
        <v>2036</v>
      </c>
      <c r="AB15" s="51">
        <f>AA15/$B15</f>
        <v>1.6952539550374688</v>
      </c>
      <c r="AC15" s="12">
        <v>1.45</v>
      </c>
      <c r="AD15" s="13" t="s">
        <v>16</v>
      </c>
      <c r="AE15" s="14"/>
      <c r="AF15" s="14"/>
    </row>
    <row r="16" spans="1:32" ht="15.75" customHeight="1">
      <c r="A16" s="7" t="s">
        <v>17</v>
      </c>
      <c r="B16" s="11">
        <v>2070</v>
      </c>
      <c r="C16" s="8">
        <v>17541</v>
      </c>
      <c r="D16" s="9">
        <f t="shared" si="5"/>
        <v>8.47391304347826</v>
      </c>
      <c r="E16" s="8">
        <v>20528</v>
      </c>
      <c r="F16" s="9">
        <f t="shared" si="5"/>
        <v>9.916908212560386</v>
      </c>
      <c r="G16" s="8">
        <v>41</v>
      </c>
      <c r="H16" s="9">
        <f t="shared" si="0"/>
        <v>2.3373809931018754</v>
      </c>
      <c r="I16" s="11">
        <v>19</v>
      </c>
      <c r="J16" s="9">
        <f t="shared" si="0"/>
        <v>1.083176557778918</v>
      </c>
      <c r="K16" s="8">
        <f>C16-E16</f>
        <v>-2987</v>
      </c>
      <c r="L16" s="9">
        <f>K16/$B16</f>
        <v>-1.4429951690821257</v>
      </c>
      <c r="M16" s="8">
        <v>525</v>
      </c>
      <c r="N16" s="9">
        <f t="shared" si="1"/>
        <v>29.060112919295918</v>
      </c>
      <c r="O16" s="11">
        <v>202</v>
      </c>
      <c r="P16" s="9">
        <f t="shared" si="1"/>
        <v>11.181224399424332</v>
      </c>
      <c r="Q16" s="11">
        <v>323</v>
      </c>
      <c r="R16" s="9">
        <f>Q16/($M16+$C16)*1000</f>
        <v>17.878888519871584</v>
      </c>
      <c r="S16" s="11">
        <v>71</v>
      </c>
      <c r="T16" s="9">
        <f t="shared" si="2"/>
        <v>4.035237283319125</v>
      </c>
      <c r="U16" s="11">
        <v>54</v>
      </c>
      <c r="V16" s="9">
        <f t="shared" si="2"/>
        <v>3.0690537084398977</v>
      </c>
      <c r="W16" s="11">
        <v>17</v>
      </c>
      <c r="X16" s="10">
        <f t="shared" si="3"/>
        <v>0.9691579727495582</v>
      </c>
      <c r="Y16" s="8">
        <v>10512</v>
      </c>
      <c r="Z16" s="9">
        <f>Y16/$B16</f>
        <v>5.078260869565217</v>
      </c>
      <c r="AA16" s="8">
        <v>4152</v>
      </c>
      <c r="AB16" s="51">
        <f>AA16/$B16</f>
        <v>2.0057971014492755</v>
      </c>
      <c r="AC16" s="12">
        <v>1.49</v>
      </c>
      <c r="AD16" s="13" t="s">
        <v>17</v>
      </c>
      <c r="AE16" s="14"/>
      <c r="AF16" s="14"/>
    </row>
    <row r="17" spans="1:32" ht="15.75" customHeight="1">
      <c r="A17" s="7" t="s">
        <v>18</v>
      </c>
      <c r="B17" s="11">
        <v>2934</v>
      </c>
      <c r="C17" s="8">
        <v>25128</v>
      </c>
      <c r="D17" s="9">
        <f t="shared" si="5"/>
        <v>8.56441717791411</v>
      </c>
      <c r="E17" s="8">
        <v>26061</v>
      </c>
      <c r="F17" s="9">
        <f t="shared" si="5"/>
        <v>8.88241308793456</v>
      </c>
      <c r="G17" s="8">
        <v>65</v>
      </c>
      <c r="H17" s="9">
        <f t="shared" si="0"/>
        <v>2.5867558102515122</v>
      </c>
      <c r="I17" s="11">
        <v>32</v>
      </c>
      <c r="J17" s="9">
        <f t="shared" si="0"/>
        <v>1.2734797835084368</v>
      </c>
      <c r="K17" s="8">
        <f>C17-E17</f>
        <v>-933</v>
      </c>
      <c r="L17" s="9">
        <f>K17/$B17</f>
        <v>-0.3179959100204499</v>
      </c>
      <c r="M17" s="8">
        <v>744</v>
      </c>
      <c r="N17" s="9">
        <f t="shared" si="1"/>
        <v>28.7569573283859</v>
      </c>
      <c r="O17" s="11">
        <v>318</v>
      </c>
      <c r="P17" s="9">
        <f t="shared" si="1"/>
        <v>12.291280148423004</v>
      </c>
      <c r="Q17" s="11">
        <v>426</v>
      </c>
      <c r="R17" s="9">
        <f>Q17/($M17+$C17)*1000</f>
        <v>16.465677179962892</v>
      </c>
      <c r="S17" s="11">
        <v>116</v>
      </c>
      <c r="T17" s="9">
        <f t="shared" si="2"/>
        <v>4.599888968197319</v>
      </c>
      <c r="U17" s="11">
        <v>90</v>
      </c>
      <c r="V17" s="9">
        <f t="shared" si="2"/>
        <v>3.5688793718772303</v>
      </c>
      <c r="W17" s="11">
        <v>26</v>
      </c>
      <c r="X17" s="10">
        <f t="shared" si="3"/>
        <v>1.0347023241006048</v>
      </c>
      <c r="Y17" s="8">
        <v>16029</v>
      </c>
      <c r="Z17" s="9">
        <f>Y17/$B17</f>
        <v>5.46319018404908</v>
      </c>
      <c r="AA17" s="8">
        <v>5877</v>
      </c>
      <c r="AB17" s="51">
        <f>AA17/$B17</f>
        <v>2.003067484662577</v>
      </c>
      <c r="AC17" s="12">
        <v>1.35</v>
      </c>
      <c r="AD17" s="13" t="s">
        <v>18</v>
      </c>
      <c r="AE17" s="14"/>
      <c r="AF17" s="14"/>
    </row>
    <row r="18" spans="1:32" ht="15.75" customHeight="1">
      <c r="A18" s="7" t="s">
        <v>19</v>
      </c>
      <c r="B18" s="11">
        <v>1988</v>
      </c>
      <c r="C18" s="8">
        <v>17647</v>
      </c>
      <c r="D18" s="9">
        <f t="shared" si="5"/>
        <v>8.876760563380282</v>
      </c>
      <c r="E18" s="8">
        <v>17947</v>
      </c>
      <c r="F18" s="9">
        <f t="shared" si="5"/>
        <v>9.027665995975855</v>
      </c>
      <c r="G18" s="8">
        <v>56</v>
      </c>
      <c r="H18" s="9">
        <f t="shared" si="0"/>
        <v>3.1733439111463704</v>
      </c>
      <c r="I18" s="11">
        <v>28</v>
      </c>
      <c r="J18" s="9">
        <f t="shared" si="0"/>
        <v>1.5866719555731852</v>
      </c>
      <c r="K18" s="8">
        <f>C18-E18</f>
        <v>-300</v>
      </c>
      <c r="L18" s="9">
        <f>K18/$B18</f>
        <v>-0.15090543259557343</v>
      </c>
      <c r="M18" s="8">
        <v>502</v>
      </c>
      <c r="N18" s="9">
        <f t="shared" si="1"/>
        <v>27.65992616673095</v>
      </c>
      <c r="O18" s="11">
        <v>216</v>
      </c>
      <c r="P18" s="9">
        <f t="shared" si="1"/>
        <v>11.901482175326464</v>
      </c>
      <c r="Q18" s="11">
        <v>286</v>
      </c>
      <c r="R18" s="9">
        <f>Q18/($M18+$C18)*1000</f>
        <v>15.758443991404487</v>
      </c>
      <c r="S18" s="11">
        <v>85</v>
      </c>
      <c r="T18" s="9">
        <f t="shared" si="2"/>
        <v>4.799006323396567</v>
      </c>
      <c r="U18" s="11">
        <v>65</v>
      </c>
      <c r="V18" s="9">
        <f t="shared" si="2"/>
        <v>3.669828364950316</v>
      </c>
      <c r="W18" s="11">
        <v>20</v>
      </c>
      <c r="X18" s="10">
        <f t="shared" si="3"/>
        <v>1.1333371111237036</v>
      </c>
      <c r="Y18" s="8">
        <v>11331</v>
      </c>
      <c r="Z18" s="9">
        <f>Y18/$B18</f>
        <v>5.699698189134809</v>
      </c>
      <c r="AA18" s="8">
        <v>4083</v>
      </c>
      <c r="AB18" s="51">
        <f>AA18/$B18</f>
        <v>2.0538229376257546</v>
      </c>
      <c r="AC18" s="12">
        <v>1.4</v>
      </c>
      <c r="AD18" s="13" t="s">
        <v>19</v>
      </c>
      <c r="AE18" s="14"/>
      <c r="AF18" s="14"/>
    </row>
    <row r="19" spans="1:32" ht="15.75" customHeight="1">
      <c r="A19" s="7" t="s">
        <v>20</v>
      </c>
      <c r="B19" s="11">
        <v>1985</v>
      </c>
      <c r="C19" s="8">
        <v>17061</v>
      </c>
      <c r="D19" s="9">
        <f t="shared" si="5"/>
        <v>8.594962216624685</v>
      </c>
      <c r="E19" s="8">
        <v>18061</v>
      </c>
      <c r="F19" s="9">
        <f t="shared" si="5"/>
        <v>9.098740554156171</v>
      </c>
      <c r="G19" s="8">
        <v>40</v>
      </c>
      <c r="H19" s="9">
        <f t="shared" si="0"/>
        <v>2.3445284567141433</v>
      </c>
      <c r="I19" s="11">
        <v>21</v>
      </c>
      <c r="J19" s="9">
        <f t="shared" si="0"/>
        <v>1.2308774397749254</v>
      </c>
      <c r="K19" s="8">
        <f>C19-E19</f>
        <v>-1000</v>
      </c>
      <c r="L19" s="9">
        <f>K19/$B19</f>
        <v>-0.5037783375314862</v>
      </c>
      <c r="M19" s="8">
        <v>447</v>
      </c>
      <c r="N19" s="9">
        <f t="shared" si="1"/>
        <v>25.531185743660043</v>
      </c>
      <c r="O19" s="11">
        <v>200</v>
      </c>
      <c r="P19" s="9">
        <f t="shared" si="1"/>
        <v>11.42334932602239</v>
      </c>
      <c r="Q19" s="11">
        <v>247</v>
      </c>
      <c r="R19" s="9">
        <f>Q19/($M19+$C19)*1000</f>
        <v>14.107836417637651</v>
      </c>
      <c r="S19" s="11">
        <v>96</v>
      </c>
      <c r="T19" s="9">
        <f t="shared" si="2"/>
        <v>5.600933488914819</v>
      </c>
      <c r="U19" s="11">
        <v>79</v>
      </c>
      <c r="V19" s="9">
        <f t="shared" si="2"/>
        <v>4.609101516919487</v>
      </c>
      <c r="W19" s="11">
        <v>17</v>
      </c>
      <c r="X19" s="10">
        <f t="shared" si="3"/>
        <v>0.9964245941035108</v>
      </c>
      <c r="Y19" s="8">
        <v>10877</v>
      </c>
      <c r="Z19" s="9">
        <f>Y19/$B19</f>
        <v>5.479596977329975</v>
      </c>
      <c r="AA19" s="8">
        <v>3899</v>
      </c>
      <c r="AB19" s="51">
        <f>AA19/$B19</f>
        <v>1.9642317380352645</v>
      </c>
      <c r="AC19" s="12">
        <v>1.36</v>
      </c>
      <c r="AD19" s="13" t="s">
        <v>20</v>
      </c>
      <c r="AE19" s="14"/>
      <c r="AF19" s="14"/>
    </row>
    <row r="20" spans="1:32" ht="15.75" customHeight="1">
      <c r="A20" s="7"/>
      <c r="B20" s="11"/>
      <c r="C20" s="8"/>
      <c r="D20" s="9"/>
      <c r="E20" s="8"/>
      <c r="F20" s="9"/>
      <c r="G20" s="8"/>
      <c r="H20" s="9"/>
      <c r="I20" s="8"/>
      <c r="J20" s="9"/>
      <c r="K20" s="11"/>
      <c r="L20" s="9"/>
      <c r="M20" s="8"/>
      <c r="N20" s="9"/>
      <c r="O20" s="11"/>
      <c r="P20" s="9"/>
      <c r="Q20" s="11"/>
      <c r="R20" s="9"/>
      <c r="S20" s="11"/>
      <c r="T20" s="9"/>
      <c r="U20" s="11"/>
      <c r="V20" s="9"/>
      <c r="W20" s="11"/>
      <c r="X20" s="10"/>
      <c r="Y20" s="8"/>
      <c r="Z20" s="9"/>
      <c r="AA20" s="8"/>
      <c r="AB20" s="51"/>
      <c r="AC20" s="12"/>
      <c r="AD20" s="13"/>
      <c r="AE20" s="14"/>
      <c r="AF20" s="14"/>
    </row>
    <row r="21" spans="1:32" ht="15.75" customHeight="1">
      <c r="A21" s="7" t="s">
        <v>21</v>
      </c>
      <c r="B21" s="11">
        <v>6989</v>
      </c>
      <c r="C21" s="8">
        <v>61201</v>
      </c>
      <c r="D21" s="9">
        <f aca="true" t="shared" si="6" ref="D21:F25">C21/$B21</f>
        <v>8.756760623837458</v>
      </c>
      <c r="E21" s="8">
        <v>48579</v>
      </c>
      <c r="F21" s="9">
        <f t="shared" si="6"/>
        <v>6.95077979682358</v>
      </c>
      <c r="G21" s="8">
        <v>163</v>
      </c>
      <c r="H21" s="9">
        <f t="shared" si="0"/>
        <v>2.6633551739350665</v>
      </c>
      <c r="I21" s="21">
        <v>78</v>
      </c>
      <c r="J21" s="9">
        <f t="shared" si="0"/>
        <v>1.2744889789382525</v>
      </c>
      <c r="K21" s="8">
        <f>C21-E21</f>
        <v>12622</v>
      </c>
      <c r="L21" s="9">
        <f>K21/$B21</f>
        <v>1.8059808270138789</v>
      </c>
      <c r="M21" s="8">
        <v>1602</v>
      </c>
      <c r="N21" s="9">
        <f t="shared" si="1"/>
        <v>25.508335589064217</v>
      </c>
      <c r="O21" s="11">
        <v>797</v>
      </c>
      <c r="P21" s="9">
        <f t="shared" si="1"/>
        <v>12.690476569590624</v>
      </c>
      <c r="Q21" s="11">
        <v>805</v>
      </c>
      <c r="R21" s="9">
        <f>Q21/($M21+$C21)*1000</f>
        <v>12.817859019473593</v>
      </c>
      <c r="S21" s="11">
        <v>313</v>
      </c>
      <c r="T21" s="9">
        <f t="shared" si="2"/>
        <v>5.092577527578016</v>
      </c>
      <c r="U21" s="11">
        <v>261</v>
      </c>
      <c r="V21" s="9">
        <f t="shared" si="2"/>
        <v>4.246526308938857</v>
      </c>
      <c r="W21" s="11">
        <v>52</v>
      </c>
      <c r="X21" s="10">
        <f t="shared" si="3"/>
        <v>0.8496593192921684</v>
      </c>
      <c r="Y21" s="8">
        <v>40907</v>
      </c>
      <c r="Z21" s="9">
        <f>Y21/$B21</f>
        <v>5.8530548004006295</v>
      </c>
      <c r="AA21" s="8">
        <v>14117</v>
      </c>
      <c r="AB21" s="51">
        <f>AA21/$B21</f>
        <v>2.0198883960509373</v>
      </c>
      <c r="AC21" s="12">
        <v>1.24</v>
      </c>
      <c r="AD21" s="13" t="s">
        <v>21</v>
      </c>
      <c r="AE21" s="14"/>
      <c r="AF21" s="14"/>
    </row>
    <row r="22" spans="1:32" ht="15.75" customHeight="1">
      <c r="A22" s="7" t="s">
        <v>22</v>
      </c>
      <c r="B22" s="11">
        <v>5999</v>
      </c>
      <c r="C22" s="8">
        <v>51762</v>
      </c>
      <c r="D22" s="9">
        <f t="shared" si="6"/>
        <v>8.628438073012168</v>
      </c>
      <c r="E22" s="8">
        <v>44778</v>
      </c>
      <c r="F22" s="9">
        <f t="shared" si="6"/>
        <v>7.464244040673446</v>
      </c>
      <c r="G22" s="8">
        <v>136</v>
      </c>
      <c r="H22" s="9">
        <f t="shared" si="0"/>
        <v>2.627410069162706</v>
      </c>
      <c r="I22" s="21">
        <v>72</v>
      </c>
      <c r="J22" s="9">
        <f t="shared" si="0"/>
        <v>1.3909818013214328</v>
      </c>
      <c r="K22" s="8">
        <f>C22-E22</f>
        <v>6984</v>
      </c>
      <c r="L22" s="9">
        <f>K22/$B22</f>
        <v>1.1641940323387232</v>
      </c>
      <c r="M22" s="8">
        <v>1338</v>
      </c>
      <c r="N22" s="9">
        <f t="shared" si="1"/>
        <v>25.19774011299435</v>
      </c>
      <c r="O22" s="11">
        <v>706</v>
      </c>
      <c r="P22" s="9">
        <f t="shared" si="1"/>
        <v>13.295668549905837</v>
      </c>
      <c r="Q22" s="11">
        <v>632</v>
      </c>
      <c r="R22" s="9">
        <f>Q22/($M22+$C22)*1000</f>
        <v>11.902071563088512</v>
      </c>
      <c r="S22" s="11">
        <v>242</v>
      </c>
      <c r="T22" s="9">
        <f t="shared" si="2"/>
        <v>4.657877008950053</v>
      </c>
      <c r="U22" s="11">
        <v>193</v>
      </c>
      <c r="V22" s="9">
        <f t="shared" si="2"/>
        <v>3.7147531517659513</v>
      </c>
      <c r="W22" s="11">
        <v>49</v>
      </c>
      <c r="X22" s="10">
        <f t="shared" si="3"/>
        <v>0.9466403925659751</v>
      </c>
      <c r="Y22" s="8">
        <v>36389</v>
      </c>
      <c r="Z22" s="9">
        <f>Y22/$B22</f>
        <v>6.065844307384564</v>
      </c>
      <c r="AA22" s="8">
        <v>12440</v>
      </c>
      <c r="AB22" s="51">
        <f>AA22/$B22</f>
        <v>2.0736789464910816</v>
      </c>
      <c r="AC22" s="12">
        <v>1.23</v>
      </c>
      <c r="AD22" s="13" t="s">
        <v>22</v>
      </c>
      <c r="AE22" s="14"/>
      <c r="AF22" s="14"/>
    </row>
    <row r="23" spans="1:32" ht="15.75" customHeight="1">
      <c r="A23" s="7" t="s">
        <v>23</v>
      </c>
      <c r="B23" s="11">
        <v>12405</v>
      </c>
      <c r="C23" s="8">
        <v>101674</v>
      </c>
      <c r="D23" s="9">
        <f t="shared" si="6"/>
        <v>8.19621120515921</v>
      </c>
      <c r="E23" s="8">
        <v>93596</v>
      </c>
      <c r="F23" s="9">
        <f t="shared" si="6"/>
        <v>7.545022168480451</v>
      </c>
      <c r="G23" s="8">
        <v>290</v>
      </c>
      <c r="H23" s="9">
        <f t="shared" si="0"/>
        <v>2.852253280091272</v>
      </c>
      <c r="I23" s="21">
        <v>154</v>
      </c>
      <c r="J23" s="9">
        <f t="shared" si="0"/>
        <v>1.514644845289848</v>
      </c>
      <c r="K23" s="8">
        <f>C23-E23</f>
        <v>8078</v>
      </c>
      <c r="L23" s="9">
        <f>K23/$B23</f>
        <v>0.6511890366787586</v>
      </c>
      <c r="M23" s="8">
        <v>2782</v>
      </c>
      <c r="N23" s="9">
        <f t="shared" si="1"/>
        <v>26.63322355824462</v>
      </c>
      <c r="O23" s="11">
        <v>1247</v>
      </c>
      <c r="P23" s="9">
        <f t="shared" si="1"/>
        <v>11.93804089760282</v>
      </c>
      <c r="Q23" s="11">
        <v>1535</v>
      </c>
      <c r="R23" s="9">
        <f>Q23/($M23+$C23)*1000</f>
        <v>14.695182660641802</v>
      </c>
      <c r="S23" s="11">
        <v>478</v>
      </c>
      <c r="T23" s="9">
        <f t="shared" si="2"/>
        <v>4.684437475499804</v>
      </c>
      <c r="U23" s="11">
        <v>366</v>
      </c>
      <c r="V23" s="9">
        <f t="shared" si="2"/>
        <v>3.586828694629557</v>
      </c>
      <c r="W23" s="11">
        <v>112</v>
      </c>
      <c r="X23" s="10">
        <f t="shared" si="3"/>
        <v>1.1015598874835257</v>
      </c>
      <c r="Y23" s="8">
        <v>89413</v>
      </c>
      <c r="Z23" s="9">
        <f>Y23/$B23</f>
        <v>7.207819427650141</v>
      </c>
      <c r="AA23" s="8">
        <v>26347</v>
      </c>
      <c r="AB23" s="51">
        <f>AA23/$B23</f>
        <v>2.123901652559452</v>
      </c>
      <c r="AC23" s="12">
        <v>1.02</v>
      </c>
      <c r="AD23" s="13" t="s">
        <v>23</v>
      </c>
      <c r="AE23" s="14"/>
      <c r="AF23" s="14"/>
    </row>
    <row r="24" spans="1:32" ht="15.75" customHeight="1">
      <c r="A24" s="7" t="s">
        <v>24</v>
      </c>
      <c r="B24" s="11">
        <v>8710</v>
      </c>
      <c r="C24" s="8">
        <v>79118</v>
      </c>
      <c r="D24" s="9">
        <f t="shared" si="6"/>
        <v>9.08358208955224</v>
      </c>
      <c r="E24" s="8">
        <v>58898</v>
      </c>
      <c r="F24" s="9">
        <f t="shared" si="6"/>
        <v>6.76211251435132</v>
      </c>
      <c r="G24" s="8">
        <v>236</v>
      </c>
      <c r="H24" s="9">
        <f t="shared" si="0"/>
        <v>2.9828863216967063</v>
      </c>
      <c r="I24" s="21">
        <v>127</v>
      </c>
      <c r="J24" s="9">
        <f t="shared" si="0"/>
        <v>1.6051973002350919</v>
      </c>
      <c r="K24" s="8">
        <f>C24-E24</f>
        <v>20220</v>
      </c>
      <c r="L24" s="9">
        <f>K24/$B24</f>
        <v>2.3214695752009185</v>
      </c>
      <c r="M24" s="8">
        <v>1875</v>
      </c>
      <c r="N24" s="9">
        <f t="shared" si="1"/>
        <v>23.15014877828948</v>
      </c>
      <c r="O24" s="11">
        <v>929</v>
      </c>
      <c r="P24" s="9">
        <f t="shared" si="1"/>
        <v>11.470127048016495</v>
      </c>
      <c r="Q24" s="11">
        <v>946</v>
      </c>
      <c r="R24" s="9">
        <f>Q24/($M24+$C24)*1000</f>
        <v>11.680021730272987</v>
      </c>
      <c r="S24" s="11">
        <v>397</v>
      </c>
      <c r="T24" s="9">
        <f t="shared" si="2"/>
        <v>4.9985520567090145</v>
      </c>
      <c r="U24" s="11">
        <v>305</v>
      </c>
      <c r="V24" s="9">
        <f t="shared" si="2"/>
        <v>3.8401974239200234</v>
      </c>
      <c r="W24" s="11">
        <v>92</v>
      </c>
      <c r="X24" s="10">
        <f t="shared" si="3"/>
        <v>1.1628200915088855</v>
      </c>
      <c r="Y24" s="8">
        <v>57046</v>
      </c>
      <c r="Z24" s="9">
        <f>Y24/$B24</f>
        <v>6.549483352468427</v>
      </c>
      <c r="AA24" s="8">
        <v>18447</v>
      </c>
      <c r="AB24" s="51">
        <f>AA24/$B24</f>
        <v>2.117910447761194</v>
      </c>
      <c r="AC24" s="12">
        <v>1.23</v>
      </c>
      <c r="AD24" s="13" t="s">
        <v>24</v>
      </c>
      <c r="AE24" s="14"/>
      <c r="AF24" s="14"/>
    </row>
    <row r="25" spans="1:32" ht="15.75" customHeight="1">
      <c r="A25" s="7" t="s">
        <v>25</v>
      </c>
      <c r="B25" s="11">
        <v>2408</v>
      </c>
      <c r="C25" s="8">
        <v>18985</v>
      </c>
      <c r="D25" s="9">
        <f t="shared" si="6"/>
        <v>7.884136212624584</v>
      </c>
      <c r="E25" s="8">
        <v>23939</v>
      </c>
      <c r="F25" s="9">
        <f t="shared" si="6"/>
        <v>9.941445182724253</v>
      </c>
      <c r="G25" s="8">
        <v>46</v>
      </c>
      <c r="H25" s="9">
        <f t="shared" si="0"/>
        <v>2.4229654990782197</v>
      </c>
      <c r="I25" s="21">
        <v>29</v>
      </c>
      <c r="J25" s="9">
        <f t="shared" si="0"/>
        <v>1.5275217276797473</v>
      </c>
      <c r="K25" s="8">
        <f>C25-E25</f>
        <v>-4954</v>
      </c>
      <c r="L25" s="9">
        <f>K25/$B25</f>
        <v>-2.0573089700996676</v>
      </c>
      <c r="M25" s="8">
        <v>532</v>
      </c>
      <c r="N25" s="9">
        <f t="shared" si="1"/>
        <v>27.258287646667007</v>
      </c>
      <c r="O25" s="11">
        <v>255</v>
      </c>
      <c r="P25" s="9">
        <f t="shared" si="1"/>
        <v>13.065532612594149</v>
      </c>
      <c r="Q25" s="11">
        <v>277</v>
      </c>
      <c r="R25" s="9">
        <f>Q25/($M25+$C25)*1000</f>
        <v>14.192755034072858</v>
      </c>
      <c r="S25" s="11">
        <v>100</v>
      </c>
      <c r="T25" s="9">
        <f t="shared" si="2"/>
        <v>5.246039240373518</v>
      </c>
      <c r="U25" s="11">
        <v>77</v>
      </c>
      <c r="V25" s="9">
        <f t="shared" si="2"/>
        <v>4.0394502150876095</v>
      </c>
      <c r="W25" s="11">
        <v>23</v>
      </c>
      <c r="X25" s="10">
        <f t="shared" si="3"/>
        <v>1.2114827495391098</v>
      </c>
      <c r="Y25" s="8">
        <v>11437</v>
      </c>
      <c r="Z25" s="9">
        <f>Y25/$B25</f>
        <v>4.7495847176079735</v>
      </c>
      <c r="AA25" s="8">
        <v>3660</v>
      </c>
      <c r="AB25" s="51">
        <f>AA25/$B25</f>
        <v>1.5199335548172757</v>
      </c>
      <c r="AC25" s="12">
        <v>1.37</v>
      </c>
      <c r="AD25" s="13" t="s">
        <v>25</v>
      </c>
      <c r="AE25" s="14"/>
      <c r="AF25" s="14"/>
    </row>
    <row r="26" spans="1:32" ht="15.75" customHeight="1">
      <c r="A26" s="7"/>
      <c r="B26" s="11"/>
      <c r="C26" s="8"/>
      <c r="D26" s="9"/>
      <c r="E26" s="8"/>
      <c r="F26" s="9"/>
      <c r="G26" s="8"/>
      <c r="H26" s="9"/>
      <c r="I26" s="8"/>
      <c r="J26" s="9"/>
      <c r="K26" s="11"/>
      <c r="L26" s="9"/>
      <c r="M26" s="8"/>
      <c r="N26" s="9"/>
      <c r="O26" s="11"/>
      <c r="P26" s="9"/>
      <c r="Q26" s="11"/>
      <c r="R26" s="9"/>
      <c r="S26" s="11"/>
      <c r="T26" s="9"/>
      <c r="U26" s="11"/>
      <c r="V26" s="9"/>
      <c r="W26" s="11"/>
      <c r="X26" s="10"/>
      <c r="Y26" s="8"/>
      <c r="Z26" s="9"/>
      <c r="AA26" s="8"/>
      <c r="AB26" s="51"/>
      <c r="AC26" s="12"/>
      <c r="AD26" s="13"/>
      <c r="AE26" s="14"/>
      <c r="AF26" s="14"/>
    </row>
    <row r="27" spans="1:32" ht="15.75" customHeight="1">
      <c r="A27" s="7" t="s">
        <v>26</v>
      </c>
      <c r="B27" s="11">
        <v>1098</v>
      </c>
      <c r="C27" s="8">
        <v>8965</v>
      </c>
      <c r="D27" s="9">
        <f aca="true" t="shared" si="7" ref="D27:F31">C27/$B27</f>
        <v>8.164845173041895</v>
      </c>
      <c r="E27" s="8">
        <v>10963</v>
      </c>
      <c r="F27" s="9">
        <f t="shared" si="7"/>
        <v>9.984517304189435</v>
      </c>
      <c r="G27" s="8">
        <v>24</v>
      </c>
      <c r="H27" s="9">
        <f t="shared" si="0"/>
        <v>2.6770775237032907</v>
      </c>
      <c r="I27" s="21">
        <v>17</v>
      </c>
      <c r="J27" s="9">
        <f t="shared" si="0"/>
        <v>1.8962632459564974</v>
      </c>
      <c r="K27" s="11">
        <f>C27-E27</f>
        <v>-1998</v>
      </c>
      <c r="L27" s="9">
        <f>K27/$B27</f>
        <v>-1.819672131147541</v>
      </c>
      <c r="M27" s="8">
        <v>248</v>
      </c>
      <c r="N27" s="9">
        <f t="shared" si="1"/>
        <v>26.91848474981005</v>
      </c>
      <c r="O27" s="11">
        <v>141</v>
      </c>
      <c r="P27" s="9">
        <f t="shared" si="1"/>
        <v>15.304461087593618</v>
      </c>
      <c r="Q27" s="11">
        <v>107</v>
      </c>
      <c r="R27" s="9">
        <f>Q27/($M27+$C27)*1000</f>
        <v>11.614023662216434</v>
      </c>
      <c r="S27" s="11">
        <v>61</v>
      </c>
      <c r="T27" s="9">
        <f t="shared" si="2"/>
        <v>6.76800177521358</v>
      </c>
      <c r="U27" s="11">
        <v>48</v>
      </c>
      <c r="V27" s="9">
        <f t="shared" si="2"/>
        <v>5.32564074115167</v>
      </c>
      <c r="W27" s="11">
        <v>13</v>
      </c>
      <c r="X27" s="10">
        <f t="shared" si="3"/>
        <v>1.4500836586726158</v>
      </c>
      <c r="Y27" s="8">
        <v>5342</v>
      </c>
      <c r="Z27" s="9">
        <f>Y27/$B27</f>
        <v>4.865209471766849</v>
      </c>
      <c r="AA27" s="8">
        <v>1768</v>
      </c>
      <c r="AB27" s="51">
        <f>AA27/$B27</f>
        <v>1.610200364298725</v>
      </c>
      <c r="AC27" s="12">
        <v>1.34</v>
      </c>
      <c r="AD27" s="13" t="s">
        <v>26</v>
      </c>
      <c r="AE27" s="14"/>
      <c r="AF27" s="14"/>
    </row>
    <row r="28" spans="1:32" ht="15.75" customHeight="1">
      <c r="A28" s="7" t="s">
        <v>27</v>
      </c>
      <c r="B28" s="11">
        <v>1163</v>
      </c>
      <c r="C28" s="8">
        <v>10235</v>
      </c>
      <c r="D28" s="9">
        <f t="shared" si="7"/>
        <v>8.800515907136715</v>
      </c>
      <c r="E28" s="8">
        <v>10294</v>
      </c>
      <c r="F28" s="9">
        <f t="shared" si="7"/>
        <v>8.851246775580396</v>
      </c>
      <c r="G28" s="8">
        <v>25</v>
      </c>
      <c r="H28" s="9">
        <f t="shared" si="0"/>
        <v>2.4425989252564726</v>
      </c>
      <c r="I28" s="21">
        <v>11</v>
      </c>
      <c r="J28" s="9">
        <f t="shared" si="0"/>
        <v>1.074743527112848</v>
      </c>
      <c r="K28" s="11">
        <f>C28-E28</f>
        <v>-59</v>
      </c>
      <c r="L28" s="9">
        <f>K28/$B28</f>
        <v>-0.05073086844368014</v>
      </c>
      <c r="M28" s="8">
        <v>245</v>
      </c>
      <c r="N28" s="9">
        <f t="shared" si="1"/>
        <v>23.37786259541985</v>
      </c>
      <c r="O28" s="11">
        <v>144</v>
      </c>
      <c r="P28" s="9">
        <f t="shared" si="1"/>
        <v>13.740458015267174</v>
      </c>
      <c r="Q28" s="11">
        <v>101</v>
      </c>
      <c r="R28" s="9">
        <f>Q28/($M28+$C28)*1000</f>
        <v>9.63740458015267</v>
      </c>
      <c r="S28" s="11">
        <v>52</v>
      </c>
      <c r="T28" s="9">
        <f t="shared" si="2"/>
        <v>5.058857865551124</v>
      </c>
      <c r="U28" s="11">
        <v>44</v>
      </c>
      <c r="V28" s="9">
        <f t="shared" si="2"/>
        <v>4.2805720400817195</v>
      </c>
      <c r="W28" s="11">
        <v>8</v>
      </c>
      <c r="X28" s="10">
        <f t="shared" si="3"/>
        <v>0.7816316560820713</v>
      </c>
      <c r="Y28" s="8">
        <v>6267</v>
      </c>
      <c r="Z28" s="9">
        <f>Y28/$B28</f>
        <v>5.3886500429922615</v>
      </c>
      <c r="AA28" s="8">
        <v>2007</v>
      </c>
      <c r="AB28" s="51">
        <f>AA28/$B28</f>
        <v>1.7257093723129837</v>
      </c>
      <c r="AC28" s="12">
        <v>1.36</v>
      </c>
      <c r="AD28" s="13" t="s">
        <v>27</v>
      </c>
      <c r="AE28" s="14"/>
      <c r="AF28" s="14"/>
    </row>
    <row r="29" spans="1:32" s="47" customFormat="1" ht="15.75" customHeight="1">
      <c r="A29" s="38" t="s">
        <v>28</v>
      </c>
      <c r="B29" s="43">
        <v>808</v>
      </c>
      <c r="C29" s="39">
        <v>7324</v>
      </c>
      <c r="D29" s="40">
        <f t="shared" si="7"/>
        <v>9.064356435643564</v>
      </c>
      <c r="E29" s="39">
        <v>7725</v>
      </c>
      <c r="F29" s="40">
        <f t="shared" si="7"/>
        <v>9.560643564356436</v>
      </c>
      <c r="G29" s="39">
        <v>17</v>
      </c>
      <c r="H29" s="40">
        <f t="shared" si="0"/>
        <v>2.3211359912616056</v>
      </c>
      <c r="I29" s="41">
        <v>8</v>
      </c>
      <c r="J29" s="40">
        <f t="shared" si="0"/>
        <v>1.0922992900054613</v>
      </c>
      <c r="K29" s="43">
        <f>C29-E29</f>
        <v>-401</v>
      </c>
      <c r="L29" s="40">
        <f>K29/$B29</f>
        <v>-0.4962871287128713</v>
      </c>
      <c r="M29" s="39">
        <v>181</v>
      </c>
      <c r="N29" s="40">
        <f t="shared" si="1"/>
        <v>24.117255163224517</v>
      </c>
      <c r="O29" s="43">
        <v>68</v>
      </c>
      <c r="P29" s="40">
        <f t="shared" si="1"/>
        <v>9.060626249167221</v>
      </c>
      <c r="Q29" s="43">
        <v>113</v>
      </c>
      <c r="R29" s="40">
        <f>Q29/($M29+$C29)*1000</f>
        <v>15.056628914057296</v>
      </c>
      <c r="S29" s="43">
        <v>31</v>
      </c>
      <c r="T29" s="40">
        <f t="shared" si="2"/>
        <v>4.219409282700422</v>
      </c>
      <c r="U29" s="43">
        <v>23</v>
      </c>
      <c r="V29" s="40">
        <f t="shared" si="2"/>
        <v>3.1305294678099904</v>
      </c>
      <c r="W29" s="43">
        <v>8</v>
      </c>
      <c r="X29" s="42">
        <f t="shared" si="3"/>
        <v>1.0922992900054613</v>
      </c>
      <c r="Y29" s="39">
        <v>4224</v>
      </c>
      <c r="Z29" s="9">
        <f>Y29/$B29</f>
        <v>5.227722772277228</v>
      </c>
      <c r="AA29" s="39">
        <v>1342</v>
      </c>
      <c r="AB29" s="51">
        <f>AA29/$B29</f>
        <v>1.6608910891089108</v>
      </c>
      <c r="AC29" s="44">
        <v>1.5</v>
      </c>
      <c r="AD29" s="45" t="s">
        <v>28</v>
      </c>
      <c r="AE29" s="46"/>
      <c r="AF29" s="46"/>
    </row>
    <row r="30" spans="1:32" ht="15.75" customHeight="1">
      <c r="A30" s="7" t="s">
        <v>29</v>
      </c>
      <c r="B30" s="11">
        <v>867</v>
      </c>
      <c r="C30" s="8">
        <v>7094</v>
      </c>
      <c r="D30" s="9">
        <f t="shared" si="7"/>
        <v>8.182237600922722</v>
      </c>
      <c r="E30" s="8">
        <v>8380</v>
      </c>
      <c r="F30" s="9">
        <f t="shared" si="7"/>
        <v>9.665513264129181</v>
      </c>
      <c r="G30" s="8">
        <v>22</v>
      </c>
      <c r="H30" s="9">
        <f t="shared" si="0"/>
        <v>3.1012122920778125</v>
      </c>
      <c r="I30" s="21">
        <v>7</v>
      </c>
      <c r="J30" s="9">
        <f t="shared" si="0"/>
        <v>0.9867493656611221</v>
      </c>
      <c r="K30" s="11">
        <f>C30-E30</f>
        <v>-1286</v>
      </c>
      <c r="L30" s="9">
        <f>K30/$B30</f>
        <v>-1.483275663206459</v>
      </c>
      <c r="M30" s="8">
        <v>176</v>
      </c>
      <c r="N30" s="9">
        <f t="shared" si="1"/>
        <v>24.209078404401648</v>
      </c>
      <c r="O30" s="11">
        <v>76</v>
      </c>
      <c r="P30" s="9">
        <f t="shared" si="1"/>
        <v>10.45392022008253</v>
      </c>
      <c r="Q30" s="11">
        <v>100</v>
      </c>
      <c r="R30" s="9">
        <f>Q30/($M30+$C30)*1000</f>
        <v>13.75515818431912</v>
      </c>
      <c r="S30" s="11">
        <v>26</v>
      </c>
      <c r="T30" s="9">
        <f t="shared" si="2"/>
        <v>3.654765251616531</v>
      </c>
      <c r="U30" s="11">
        <v>20</v>
      </c>
      <c r="V30" s="9">
        <f t="shared" si="2"/>
        <v>2.81135788585887</v>
      </c>
      <c r="W30" s="11">
        <v>6</v>
      </c>
      <c r="X30" s="10">
        <f t="shared" si="3"/>
        <v>0.845785170566676</v>
      </c>
      <c r="Y30" s="8">
        <v>4588</v>
      </c>
      <c r="Z30" s="9">
        <f>Y30/$B30</f>
        <v>5.291810841983852</v>
      </c>
      <c r="AA30" s="8">
        <v>1707</v>
      </c>
      <c r="AB30" s="51">
        <f>AA30/$B30</f>
        <v>1.9688581314878892</v>
      </c>
      <c r="AC30" s="12">
        <v>1.34</v>
      </c>
      <c r="AD30" s="13" t="s">
        <v>29</v>
      </c>
      <c r="AE30" s="14"/>
      <c r="AF30" s="14"/>
    </row>
    <row r="31" spans="1:32" ht="15.75" customHeight="1">
      <c r="A31" s="7" t="s">
        <v>30</v>
      </c>
      <c r="B31" s="11">
        <v>2154</v>
      </c>
      <c r="C31" s="8">
        <v>18775</v>
      </c>
      <c r="D31" s="9">
        <f t="shared" si="7"/>
        <v>8.716341689879295</v>
      </c>
      <c r="E31" s="8">
        <v>21116</v>
      </c>
      <c r="F31" s="9">
        <f t="shared" si="7"/>
        <v>9.803156917363046</v>
      </c>
      <c r="G31" s="8">
        <v>39</v>
      </c>
      <c r="H31" s="9">
        <f t="shared" si="0"/>
        <v>2.077230359520639</v>
      </c>
      <c r="I31" s="21">
        <v>13</v>
      </c>
      <c r="J31" s="9">
        <f t="shared" si="0"/>
        <v>0.6924101198402131</v>
      </c>
      <c r="K31" s="11">
        <f>C31-E31</f>
        <v>-2341</v>
      </c>
      <c r="L31" s="9">
        <f>K31/$B31</f>
        <v>-1.0868152274837513</v>
      </c>
      <c r="M31" s="8">
        <v>485</v>
      </c>
      <c r="N31" s="9">
        <f t="shared" si="1"/>
        <v>25.18172377985462</v>
      </c>
      <c r="O31" s="11">
        <v>219</v>
      </c>
      <c r="P31" s="9">
        <f t="shared" si="1"/>
        <v>11.370716510903426</v>
      </c>
      <c r="Q31" s="11">
        <v>266</v>
      </c>
      <c r="R31" s="9">
        <f>Q31/($M31+$C31)*1000</f>
        <v>13.811007268951196</v>
      </c>
      <c r="S31" s="11">
        <v>83</v>
      </c>
      <c r="T31" s="9">
        <f t="shared" si="2"/>
        <v>4.404117584633345</v>
      </c>
      <c r="U31" s="11">
        <v>71</v>
      </c>
      <c r="V31" s="9">
        <f t="shared" si="2"/>
        <v>3.767377692879126</v>
      </c>
      <c r="W31" s="11">
        <v>12</v>
      </c>
      <c r="X31" s="10">
        <f t="shared" si="3"/>
        <v>0.6391478029294274</v>
      </c>
      <c r="Y31" s="8">
        <v>11756</v>
      </c>
      <c r="Z31" s="9">
        <f>Y31/$B31</f>
        <v>5.457753017641597</v>
      </c>
      <c r="AA31" s="8">
        <v>3872</v>
      </c>
      <c r="AB31" s="51">
        <f>AA31/$B31</f>
        <v>1.797585886722377</v>
      </c>
      <c r="AC31" s="12">
        <v>1.44</v>
      </c>
      <c r="AD31" s="13" t="s">
        <v>30</v>
      </c>
      <c r="AE31" s="14"/>
      <c r="AF31" s="14"/>
    </row>
    <row r="32" spans="1:32" ht="15.75" customHeight="1">
      <c r="A32" s="7"/>
      <c r="B32" s="11"/>
      <c r="C32" s="8"/>
      <c r="D32" s="9"/>
      <c r="E32" s="8"/>
      <c r="F32" s="9"/>
      <c r="G32" s="8"/>
      <c r="H32" s="9"/>
      <c r="I32" s="8"/>
      <c r="J32" s="9"/>
      <c r="K32" s="11"/>
      <c r="L32" s="9"/>
      <c r="M32" s="8"/>
      <c r="N32" s="9"/>
      <c r="O32" s="11"/>
      <c r="P32" s="9"/>
      <c r="Q32" s="11"/>
      <c r="R32" s="9"/>
      <c r="S32" s="11"/>
      <c r="T32" s="9"/>
      <c r="U32" s="11"/>
      <c r="V32" s="9"/>
      <c r="W32" s="11"/>
      <c r="X32" s="10"/>
      <c r="Y32" s="8"/>
      <c r="Z32" s="9"/>
      <c r="AA32" s="8"/>
      <c r="AB32" s="51"/>
      <c r="AC32" s="12"/>
      <c r="AD32" s="13"/>
      <c r="AE32" s="14"/>
      <c r="AF32" s="14"/>
    </row>
    <row r="33" spans="1:32" ht="15.75" customHeight="1">
      <c r="A33" s="7" t="s">
        <v>31</v>
      </c>
      <c r="B33" s="11">
        <v>2064</v>
      </c>
      <c r="C33" s="8">
        <v>18092</v>
      </c>
      <c r="D33" s="9">
        <f aca="true" t="shared" si="8" ref="D33:F37">C33/$B33</f>
        <v>8.765503875968992</v>
      </c>
      <c r="E33" s="8">
        <v>18638</v>
      </c>
      <c r="F33" s="9">
        <f t="shared" si="8"/>
        <v>9.030038759689923</v>
      </c>
      <c r="G33" s="8">
        <v>60</v>
      </c>
      <c r="H33" s="9">
        <f t="shared" si="0"/>
        <v>3.3163829316825115</v>
      </c>
      <c r="I33" s="21">
        <v>35</v>
      </c>
      <c r="J33" s="9">
        <f t="shared" si="0"/>
        <v>1.9345567101481318</v>
      </c>
      <c r="K33" s="8">
        <f>C33-E33</f>
        <v>-546</v>
      </c>
      <c r="L33" s="9">
        <f>K33/$B33</f>
        <v>-0.26453488372093026</v>
      </c>
      <c r="M33" s="8">
        <v>461</v>
      </c>
      <c r="N33" s="9">
        <f t="shared" si="1"/>
        <v>24.847733520185415</v>
      </c>
      <c r="O33" s="11">
        <v>207</v>
      </c>
      <c r="P33" s="9">
        <f t="shared" si="1"/>
        <v>11.157225246590848</v>
      </c>
      <c r="Q33" s="11">
        <v>254</v>
      </c>
      <c r="R33" s="9">
        <f>Q33/($M33+$C33)*1000</f>
        <v>13.690508273594567</v>
      </c>
      <c r="S33" s="11">
        <v>99</v>
      </c>
      <c r="T33" s="9">
        <f t="shared" si="2"/>
        <v>5.449741274909171</v>
      </c>
      <c r="U33" s="11">
        <v>74</v>
      </c>
      <c r="V33" s="9">
        <f t="shared" si="2"/>
        <v>4.073543983265441</v>
      </c>
      <c r="W33" s="11">
        <v>25</v>
      </c>
      <c r="X33" s="10">
        <f t="shared" si="3"/>
        <v>1.38182622153438</v>
      </c>
      <c r="Y33" s="8">
        <v>10772</v>
      </c>
      <c r="Z33" s="9">
        <f>Y33/$B33</f>
        <v>5.2189922480620154</v>
      </c>
      <c r="AA33" s="8">
        <v>3447</v>
      </c>
      <c r="AB33" s="51">
        <f>AA33/$B33</f>
        <v>1.6700581395348837</v>
      </c>
      <c r="AC33" s="12">
        <v>1.35</v>
      </c>
      <c r="AD33" s="13" t="s">
        <v>31</v>
      </c>
      <c r="AE33" s="14"/>
      <c r="AF33" s="14"/>
    </row>
    <row r="34" spans="1:32" ht="15.75" customHeight="1">
      <c r="A34" s="7" t="s">
        <v>32</v>
      </c>
      <c r="B34" s="11">
        <v>3719</v>
      </c>
      <c r="C34" s="8">
        <v>32905</v>
      </c>
      <c r="D34" s="9">
        <f t="shared" si="8"/>
        <v>8.847808550685668</v>
      </c>
      <c r="E34" s="8">
        <v>32001</v>
      </c>
      <c r="F34" s="9">
        <f t="shared" si="8"/>
        <v>8.604732454961011</v>
      </c>
      <c r="G34" s="8">
        <v>87</v>
      </c>
      <c r="H34" s="9">
        <f t="shared" si="0"/>
        <v>2.6439750797751103</v>
      </c>
      <c r="I34" s="21">
        <v>43</v>
      </c>
      <c r="J34" s="9">
        <f t="shared" si="0"/>
        <v>1.3067922808083878</v>
      </c>
      <c r="K34" s="8">
        <f>C34-E34</f>
        <v>904</v>
      </c>
      <c r="L34" s="9">
        <f>K34/$B34</f>
        <v>0.24307609572465716</v>
      </c>
      <c r="M34" s="8">
        <v>840</v>
      </c>
      <c r="N34" s="9">
        <f t="shared" si="1"/>
        <v>24.892576678026373</v>
      </c>
      <c r="O34" s="11">
        <v>401</v>
      </c>
      <c r="P34" s="9">
        <f t="shared" si="1"/>
        <v>11.883241961772114</v>
      </c>
      <c r="Q34" s="11">
        <v>439</v>
      </c>
      <c r="R34" s="9">
        <f>Q34/($M34+$C34)*1000</f>
        <v>13.00933471625426</v>
      </c>
      <c r="S34" s="11">
        <v>136</v>
      </c>
      <c r="T34" s="9">
        <f t="shared" si="2"/>
        <v>4.119589252718626</v>
      </c>
      <c r="U34" s="11">
        <v>108</v>
      </c>
      <c r="V34" s="9">
        <f t="shared" si="2"/>
        <v>3.271438524217732</v>
      </c>
      <c r="W34" s="11">
        <v>28</v>
      </c>
      <c r="X34" s="10">
        <f t="shared" si="3"/>
        <v>0.8509345084333688</v>
      </c>
      <c r="Y34" s="8">
        <v>21663</v>
      </c>
      <c r="Z34" s="9">
        <f>Y34/$B34</f>
        <v>5.824952944339876</v>
      </c>
      <c r="AA34" s="8">
        <v>7281</v>
      </c>
      <c r="AB34" s="51">
        <f>AA34/$B34</f>
        <v>1.9577843506318904</v>
      </c>
      <c r="AC34" s="12">
        <v>1.39</v>
      </c>
      <c r="AD34" s="13" t="s">
        <v>32</v>
      </c>
      <c r="AE34" s="14"/>
      <c r="AF34" s="14"/>
    </row>
    <row r="35" spans="1:32" ht="15.75" customHeight="1">
      <c r="A35" s="7" t="s">
        <v>33</v>
      </c>
      <c r="B35" s="11">
        <v>7136</v>
      </c>
      <c r="C35" s="8">
        <v>69999</v>
      </c>
      <c r="D35" s="9">
        <f t="shared" si="8"/>
        <v>9.809276905829597</v>
      </c>
      <c r="E35" s="8">
        <v>52294</v>
      </c>
      <c r="F35" s="9">
        <f t="shared" si="8"/>
        <v>7.328195067264574</v>
      </c>
      <c r="G35" s="8">
        <v>188</v>
      </c>
      <c r="H35" s="9">
        <f t="shared" si="0"/>
        <v>2.6857526536093372</v>
      </c>
      <c r="I35" s="21">
        <v>72</v>
      </c>
      <c r="J35" s="9">
        <f t="shared" si="0"/>
        <v>1.028586122658895</v>
      </c>
      <c r="K35" s="8">
        <f>C35-E35</f>
        <v>17705</v>
      </c>
      <c r="L35" s="9">
        <f>K35/$B35</f>
        <v>2.4810818385650224</v>
      </c>
      <c r="M35" s="8">
        <v>1700</v>
      </c>
      <c r="N35" s="9">
        <f t="shared" si="1"/>
        <v>23.710233057643762</v>
      </c>
      <c r="O35" s="11">
        <v>780</v>
      </c>
      <c r="P35" s="9">
        <f t="shared" si="1"/>
        <v>10.87881281468361</v>
      </c>
      <c r="Q35" s="11">
        <v>920</v>
      </c>
      <c r="R35" s="9">
        <f>Q35/($M35+$C35)*1000</f>
        <v>12.831420242960153</v>
      </c>
      <c r="S35" s="11">
        <v>297</v>
      </c>
      <c r="T35" s="9">
        <f t="shared" si="2"/>
        <v>4.228119127612322</v>
      </c>
      <c r="U35" s="11">
        <v>245</v>
      </c>
      <c r="V35" s="9">
        <f t="shared" si="2"/>
        <v>3.4878423779966976</v>
      </c>
      <c r="W35" s="11">
        <v>52</v>
      </c>
      <c r="X35" s="10">
        <f t="shared" si="3"/>
        <v>0.7428677552536465</v>
      </c>
      <c r="Y35" s="8">
        <v>46374</v>
      </c>
      <c r="Z35" s="9">
        <f>Y35/$B35</f>
        <v>6.498598654708521</v>
      </c>
      <c r="AA35" s="8">
        <v>13861</v>
      </c>
      <c r="AB35" s="51">
        <f>AA35/$B35</f>
        <v>1.9424047085201794</v>
      </c>
      <c r="AC35" s="12">
        <v>1.36</v>
      </c>
      <c r="AD35" s="13" t="s">
        <v>33</v>
      </c>
      <c r="AE35" s="14"/>
      <c r="AF35" s="14"/>
    </row>
    <row r="36" spans="1:32" ht="15.75" customHeight="1">
      <c r="A36" s="7" t="s">
        <v>34</v>
      </c>
      <c r="B36" s="11">
        <v>1832</v>
      </c>
      <c r="C36" s="8">
        <v>15816</v>
      </c>
      <c r="D36" s="9">
        <f t="shared" si="8"/>
        <v>8.633187772925764</v>
      </c>
      <c r="E36" s="8">
        <v>17156</v>
      </c>
      <c r="F36" s="9">
        <f t="shared" si="8"/>
        <v>9.364628820960698</v>
      </c>
      <c r="G36" s="8">
        <v>45</v>
      </c>
      <c r="H36" s="9">
        <f t="shared" si="0"/>
        <v>2.8452200303490134</v>
      </c>
      <c r="I36" s="21">
        <v>25</v>
      </c>
      <c r="J36" s="9">
        <f t="shared" si="0"/>
        <v>1.580677794638341</v>
      </c>
      <c r="K36" s="8">
        <f>C36-E36</f>
        <v>-1340</v>
      </c>
      <c r="L36" s="9">
        <f>K36/$B36</f>
        <v>-0.7314410480349345</v>
      </c>
      <c r="M36" s="8">
        <v>426</v>
      </c>
      <c r="N36" s="9">
        <f t="shared" si="1"/>
        <v>26.228297007757664</v>
      </c>
      <c r="O36" s="11">
        <v>198</v>
      </c>
      <c r="P36" s="9">
        <f t="shared" si="1"/>
        <v>12.190616919098634</v>
      </c>
      <c r="Q36" s="11">
        <v>228</v>
      </c>
      <c r="R36" s="9">
        <f>Q36/($M36+$C36)*1000</f>
        <v>14.037680088659032</v>
      </c>
      <c r="S36" s="11">
        <v>83</v>
      </c>
      <c r="T36" s="9">
        <f t="shared" si="2"/>
        <v>5.226700251889169</v>
      </c>
      <c r="U36" s="11">
        <v>64</v>
      </c>
      <c r="V36" s="9">
        <f t="shared" si="2"/>
        <v>4.030226700251889</v>
      </c>
      <c r="W36" s="11">
        <v>19</v>
      </c>
      <c r="X36" s="10">
        <f t="shared" si="3"/>
        <v>1.2013151239251392</v>
      </c>
      <c r="Y36" s="8">
        <v>9889</v>
      </c>
      <c r="Z36" s="9">
        <f>Y36/$B36</f>
        <v>5.39792576419214</v>
      </c>
      <c r="AA36" s="8">
        <v>3508</v>
      </c>
      <c r="AB36" s="51">
        <f>AA36/$B36</f>
        <v>1.9148471615720524</v>
      </c>
      <c r="AC36" s="12">
        <v>1.35</v>
      </c>
      <c r="AD36" s="13" t="s">
        <v>34</v>
      </c>
      <c r="AE36" s="14"/>
      <c r="AF36" s="14"/>
    </row>
    <row r="37" spans="1:32" ht="15.75" customHeight="1">
      <c r="A37" s="7" t="s">
        <v>35</v>
      </c>
      <c r="B37" s="11">
        <v>1363</v>
      </c>
      <c r="C37" s="8">
        <v>13448</v>
      </c>
      <c r="D37" s="9">
        <f t="shared" si="8"/>
        <v>9.866471019809245</v>
      </c>
      <c r="E37" s="8">
        <v>10507</v>
      </c>
      <c r="F37" s="9">
        <f t="shared" si="8"/>
        <v>7.708730741012473</v>
      </c>
      <c r="G37" s="8">
        <v>41</v>
      </c>
      <c r="H37" s="9">
        <f t="shared" si="0"/>
        <v>3.048780487804878</v>
      </c>
      <c r="I37" s="21">
        <v>27</v>
      </c>
      <c r="J37" s="9">
        <f t="shared" si="0"/>
        <v>2.007733491969066</v>
      </c>
      <c r="K37" s="8">
        <f>C37-E37</f>
        <v>2941</v>
      </c>
      <c r="L37" s="9">
        <f>K37/$B37</f>
        <v>2.157740278796772</v>
      </c>
      <c r="M37" s="8">
        <v>329</v>
      </c>
      <c r="N37" s="9">
        <f t="shared" si="1"/>
        <v>23.88038034405168</v>
      </c>
      <c r="O37" s="11">
        <v>190</v>
      </c>
      <c r="P37" s="9">
        <f t="shared" si="1"/>
        <v>13.791101110546563</v>
      </c>
      <c r="Q37" s="11">
        <v>139</v>
      </c>
      <c r="R37" s="9">
        <f>Q37/($M37+$C37)*1000</f>
        <v>10.089279233505117</v>
      </c>
      <c r="S37" s="11">
        <v>84</v>
      </c>
      <c r="T37" s="9">
        <f t="shared" si="2"/>
        <v>6.217156391088743</v>
      </c>
      <c r="U37" s="11">
        <v>63</v>
      </c>
      <c r="V37" s="9">
        <f t="shared" si="2"/>
        <v>4.662867293316557</v>
      </c>
      <c r="W37" s="11">
        <v>21</v>
      </c>
      <c r="X37" s="10">
        <f t="shared" si="3"/>
        <v>1.561570493753718</v>
      </c>
      <c r="Y37" s="8">
        <v>7705</v>
      </c>
      <c r="Z37" s="9">
        <f>Y37/$B37</f>
        <v>5.652971386647102</v>
      </c>
      <c r="AA37" s="8">
        <v>2459</v>
      </c>
      <c r="AB37" s="51">
        <f>AA37/$B37</f>
        <v>1.8041085840058695</v>
      </c>
      <c r="AC37" s="12">
        <v>1.41</v>
      </c>
      <c r="AD37" s="13" t="s">
        <v>35</v>
      </c>
      <c r="AE37" s="14"/>
      <c r="AF37" s="14"/>
    </row>
    <row r="38" spans="1:32" ht="15.75" customHeight="1">
      <c r="A38" s="7"/>
      <c r="B38" s="11"/>
      <c r="C38" s="8"/>
      <c r="D38" s="9"/>
      <c r="E38" s="8"/>
      <c r="F38" s="9"/>
      <c r="G38" s="8"/>
      <c r="H38" s="9"/>
      <c r="I38" s="8"/>
      <c r="J38" s="9"/>
      <c r="K38" s="11"/>
      <c r="L38" s="9"/>
      <c r="M38" s="8"/>
      <c r="N38" s="9"/>
      <c r="O38" s="11"/>
      <c r="P38" s="9"/>
      <c r="Q38" s="11"/>
      <c r="R38" s="9"/>
      <c r="S38" s="11"/>
      <c r="T38" s="9"/>
      <c r="U38" s="11"/>
      <c r="V38" s="9"/>
      <c r="W38" s="11"/>
      <c r="X38" s="10"/>
      <c r="Y38" s="8"/>
      <c r="Z38" s="9"/>
      <c r="AA38" s="8"/>
      <c r="AB38" s="51"/>
      <c r="AC38" s="12"/>
      <c r="AD38" s="13"/>
      <c r="AE38" s="14"/>
      <c r="AF38" s="14"/>
    </row>
    <row r="39" spans="1:32" ht="15.75" customHeight="1">
      <c r="A39" s="7" t="s">
        <v>36</v>
      </c>
      <c r="B39" s="11">
        <v>2598</v>
      </c>
      <c r="C39" s="8">
        <v>22100</v>
      </c>
      <c r="D39" s="9">
        <f aca="true" t="shared" si="9" ref="D39:F43">C39/$B39</f>
        <v>8.506543494996151</v>
      </c>
      <c r="E39" s="8">
        <v>22419</v>
      </c>
      <c r="F39" s="9">
        <f t="shared" si="9"/>
        <v>8.629330254041571</v>
      </c>
      <c r="G39" s="8">
        <v>48</v>
      </c>
      <c r="H39" s="9">
        <f t="shared" si="0"/>
        <v>2.1719457013574663</v>
      </c>
      <c r="I39" s="21">
        <v>29</v>
      </c>
      <c r="J39" s="9">
        <f t="shared" si="0"/>
        <v>1.3122171945701357</v>
      </c>
      <c r="K39" s="8">
        <f>C39-E39</f>
        <v>-319</v>
      </c>
      <c r="L39" s="9">
        <f>K39/$B39</f>
        <v>-0.12278675904541955</v>
      </c>
      <c r="M39" s="8">
        <v>559</v>
      </c>
      <c r="N39" s="9">
        <f t="shared" si="1"/>
        <v>24.670109007458404</v>
      </c>
      <c r="O39" s="11">
        <v>224</v>
      </c>
      <c r="P39" s="9">
        <f t="shared" si="1"/>
        <v>9.885696632684585</v>
      </c>
      <c r="Q39" s="11">
        <v>335</v>
      </c>
      <c r="R39" s="9">
        <f>Q39/($M39+$C39)*1000</f>
        <v>14.78441237477382</v>
      </c>
      <c r="S39" s="11">
        <v>90</v>
      </c>
      <c r="T39" s="9">
        <f t="shared" si="2"/>
        <v>4.059173732635757</v>
      </c>
      <c r="U39" s="11">
        <v>72</v>
      </c>
      <c r="V39" s="9">
        <f t="shared" si="2"/>
        <v>3.2473389861086055</v>
      </c>
      <c r="W39" s="11">
        <v>18</v>
      </c>
      <c r="X39" s="10">
        <f t="shared" si="3"/>
        <v>0.8144796380090498</v>
      </c>
      <c r="Y39" s="8">
        <v>14477</v>
      </c>
      <c r="Z39" s="9">
        <f>Y39/$B39</f>
        <v>5.5723633564280215</v>
      </c>
      <c r="AA39" s="8">
        <v>5091</v>
      </c>
      <c r="AB39" s="51">
        <f>AA39/$B39</f>
        <v>1.9595842956120093</v>
      </c>
      <c r="AC39" s="12">
        <v>1.19</v>
      </c>
      <c r="AD39" s="13" t="s">
        <v>36</v>
      </c>
      <c r="AE39" s="14"/>
      <c r="AF39" s="14"/>
    </row>
    <row r="40" spans="1:32" ht="15.75" customHeight="1">
      <c r="A40" s="7" t="s">
        <v>37</v>
      </c>
      <c r="B40" s="11">
        <v>8642</v>
      </c>
      <c r="C40" s="8">
        <v>77641</v>
      </c>
      <c r="D40" s="9">
        <f t="shared" si="9"/>
        <v>8.98414718815089</v>
      </c>
      <c r="E40" s="8">
        <v>69007</v>
      </c>
      <c r="F40" s="9">
        <f t="shared" si="9"/>
        <v>7.985072899791715</v>
      </c>
      <c r="G40" s="8">
        <v>204</v>
      </c>
      <c r="H40" s="9">
        <f t="shared" si="0"/>
        <v>2.6274777501577775</v>
      </c>
      <c r="I40" s="21">
        <v>97</v>
      </c>
      <c r="J40" s="9">
        <f t="shared" si="0"/>
        <v>1.2493399106142373</v>
      </c>
      <c r="K40" s="8">
        <f>C40-E40</f>
        <v>8634</v>
      </c>
      <c r="L40" s="9">
        <f>K40/$B40</f>
        <v>0.9990742883591761</v>
      </c>
      <c r="M40" s="8">
        <v>2150</v>
      </c>
      <c r="N40" s="9">
        <f t="shared" si="1"/>
        <v>26.945394844030027</v>
      </c>
      <c r="O40" s="11">
        <v>887</v>
      </c>
      <c r="P40" s="9">
        <f t="shared" si="1"/>
        <v>11.116541965885878</v>
      </c>
      <c r="Q40" s="11">
        <v>1263</v>
      </c>
      <c r="R40" s="9">
        <f>Q40/($M40+$C40)*1000</f>
        <v>15.828852878144152</v>
      </c>
      <c r="S40" s="11">
        <v>334</v>
      </c>
      <c r="T40" s="9">
        <f t="shared" si="2"/>
        <v>4.286997817995123</v>
      </c>
      <c r="U40" s="11">
        <v>269</v>
      </c>
      <c r="V40" s="9">
        <f t="shared" si="2"/>
        <v>3.452701835451162</v>
      </c>
      <c r="W40" s="11">
        <v>65</v>
      </c>
      <c r="X40" s="10">
        <f t="shared" si="3"/>
        <v>0.8371865380404683</v>
      </c>
      <c r="Y40" s="8">
        <v>53142</v>
      </c>
      <c r="Z40" s="9">
        <f>Y40/$B40</f>
        <v>6.149271002082851</v>
      </c>
      <c r="AA40" s="8">
        <v>20465</v>
      </c>
      <c r="AB40" s="51">
        <f>AA40/$B40</f>
        <v>2.3680860911825965</v>
      </c>
      <c r="AC40" s="12">
        <v>1.22</v>
      </c>
      <c r="AD40" s="13" t="s">
        <v>37</v>
      </c>
      <c r="AE40" s="14"/>
      <c r="AF40" s="14"/>
    </row>
    <row r="41" spans="1:32" ht="15.75" customHeight="1">
      <c r="A41" s="7" t="s">
        <v>38</v>
      </c>
      <c r="B41" s="11">
        <v>5506</v>
      </c>
      <c r="C41" s="8">
        <v>48771</v>
      </c>
      <c r="D41" s="9">
        <f t="shared" si="9"/>
        <v>8.85779150018162</v>
      </c>
      <c r="E41" s="8">
        <v>46476</v>
      </c>
      <c r="F41" s="9">
        <f t="shared" si="9"/>
        <v>8.440973483472575</v>
      </c>
      <c r="G41" s="8">
        <v>118</v>
      </c>
      <c r="H41" s="9">
        <f t="shared" si="0"/>
        <v>2.419470587029177</v>
      </c>
      <c r="I41" s="21">
        <v>62</v>
      </c>
      <c r="J41" s="9">
        <f t="shared" si="0"/>
        <v>1.2712472575916016</v>
      </c>
      <c r="K41" s="8">
        <f>C41-E41</f>
        <v>2295</v>
      </c>
      <c r="L41" s="9">
        <f>K41/$B41</f>
        <v>0.41681801670904467</v>
      </c>
      <c r="M41" s="8">
        <v>1247</v>
      </c>
      <c r="N41" s="9">
        <f t="shared" si="1"/>
        <v>24.931024831060817</v>
      </c>
      <c r="O41" s="11">
        <v>579</v>
      </c>
      <c r="P41" s="9">
        <f t="shared" si="1"/>
        <v>11.575832700227918</v>
      </c>
      <c r="Q41" s="11">
        <v>668</v>
      </c>
      <c r="R41" s="9">
        <f>Q41/($M41+$C41)*1000</f>
        <v>13.3551921308329</v>
      </c>
      <c r="S41" s="11">
        <v>192</v>
      </c>
      <c r="T41" s="9">
        <f t="shared" si="2"/>
        <v>3.9248553731678895</v>
      </c>
      <c r="U41" s="11">
        <v>148</v>
      </c>
      <c r="V41" s="9">
        <f t="shared" si="2"/>
        <v>3.0254093501502486</v>
      </c>
      <c r="W41" s="11">
        <v>44</v>
      </c>
      <c r="X41" s="10">
        <f t="shared" si="3"/>
        <v>0.9021754731295237</v>
      </c>
      <c r="Y41" s="8">
        <v>31044</v>
      </c>
      <c r="Z41" s="9">
        <f>Y41/$B41</f>
        <v>5.6382128586996005</v>
      </c>
      <c r="AA41" s="8">
        <v>10914</v>
      </c>
      <c r="AB41" s="51">
        <f>AA41/$B41</f>
        <v>1.9822012350163458</v>
      </c>
      <c r="AC41" s="12">
        <v>1.28</v>
      </c>
      <c r="AD41" s="13" t="s">
        <v>38</v>
      </c>
      <c r="AE41" s="14"/>
      <c r="AF41" s="14"/>
    </row>
    <row r="42" spans="1:32" ht="15.75" customHeight="1">
      <c r="A42" s="7" t="s">
        <v>39</v>
      </c>
      <c r="B42" s="11">
        <v>1407</v>
      </c>
      <c r="C42" s="8">
        <v>11476</v>
      </c>
      <c r="D42" s="9">
        <f t="shared" si="9"/>
        <v>8.15636105188344</v>
      </c>
      <c r="E42" s="8">
        <v>11684</v>
      </c>
      <c r="F42" s="9">
        <f t="shared" si="9"/>
        <v>8.304193319118692</v>
      </c>
      <c r="G42" s="8">
        <v>29</v>
      </c>
      <c r="H42" s="9">
        <f t="shared" si="0"/>
        <v>2.5270128964796097</v>
      </c>
      <c r="I42" s="21">
        <v>15</v>
      </c>
      <c r="J42" s="9">
        <f t="shared" si="0"/>
        <v>1.3070756361101428</v>
      </c>
      <c r="K42" s="8">
        <f>C42-E42</f>
        <v>-208</v>
      </c>
      <c r="L42" s="9">
        <f>K42/$B42</f>
        <v>-0.1478322672352523</v>
      </c>
      <c r="M42" s="8">
        <v>340</v>
      </c>
      <c r="N42" s="9">
        <f t="shared" si="1"/>
        <v>28.774542992552472</v>
      </c>
      <c r="O42" s="11">
        <v>159</v>
      </c>
      <c r="P42" s="9">
        <f t="shared" si="1"/>
        <v>13.456330399458361</v>
      </c>
      <c r="Q42" s="11">
        <v>181</v>
      </c>
      <c r="R42" s="9">
        <f>Q42/($M42+$C42)*1000</f>
        <v>15.31821259309411</v>
      </c>
      <c r="S42" s="11">
        <v>71</v>
      </c>
      <c r="T42" s="9">
        <f t="shared" si="2"/>
        <v>6.153579476512394</v>
      </c>
      <c r="U42" s="11">
        <v>62</v>
      </c>
      <c r="V42" s="9">
        <f t="shared" si="2"/>
        <v>5.373548275264344</v>
      </c>
      <c r="W42" s="11">
        <v>9</v>
      </c>
      <c r="X42" s="10">
        <f t="shared" si="3"/>
        <v>0.7842453816660857</v>
      </c>
      <c r="Y42" s="8">
        <v>7000</v>
      </c>
      <c r="Z42" s="9">
        <f>Y42/$B42</f>
        <v>4.975124378109452</v>
      </c>
      <c r="AA42" s="8">
        <v>2549</v>
      </c>
      <c r="AB42" s="51">
        <f>AA42/$B42</f>
        <v>1.8116560056858564</v>
      </c>
      <c r="AC42" s="12">
        <v>1.22</v>
      </c>
      <c r="AD42" s="13" t="s">
        <v>39</v>
      </c>
      <c r="AE42" s="14"/>
      <c r="AF42" s="14"/>
    </row>
    <row r="43" spans="1:32" ht="15.75" customHeight="1">
      <c r="A43" s="7" t="s">
        <v>40</v>
      </c>
      <c r="B43" s="11">
        <v>1023</v>
      </c>
      <c r="C43" s="8">
        <v>7930</v>
      </c>
      <c r="D43" s="9">
        <f t="shared" si="9"/>
        <v>7.751710654936462</v>
      </c>
      <c r="E43" s="8">
        <v>11031</v>
      </c>
      <c r="F43" s="9">
        <f t="shared" si="9"/>
        <v>10.782991202346041</v>
      </c>
      <c r="G43" s="8">
        <v>22</v>
      </c>
      <c r="H43" s="9">
        <f t="shared" si="0"/>
        <v>2.7742749054224465</v>
      </c>
      <c r="I43" s="21">
        <v>10</v>
      </c>
      <c r="J43" s="9">
        <f t="shared" si="0"/>
        <v>1.2610340479192939</v>
      </c>
      <c r="K43" s="8">
        <f>C43-E43</f>
        <v>-3101</v>
      </c>
      <c r="L43" s="9">
        <f>K43/$B43</f>
        <v>-3.0312805474095796</v>
      </c>
      <c r="M43" s="8">
        <v>206</v>
      </c>
      <c r="N43" s="9">
        <f t="shared" si="1"/>
        <v>25.319567354965585</v>
      </c>
      <c r="O43" s="11">
        <v>80</v>
      </c>
      <c r="P43" s="9">
        <f t="shared" si="1"/>
        <v>9.83284169124877</v>
      </c>
      <c r="Q43" s="11">
        <v>126</v>
      </c>
      <c r="R43" s="9">
        <f>Q43/($M43+$C43)*1000</f>
        <v>15.486725663716815</v>
      </c>
      <c r="S43" s="11">
        <v>37</v>
      </c>
      <c r="T43" s="9">
        <f t="shared" si="2"/>
        <v>4.6494093993465695</v>
      </c>
      <c r="U43" s="11">
        <v>28</v>
      </c>
      <c r="V43" s="9">
        <f t="shared" si="2"/>
        <v>3.5184719778838907</v>
      </c>
      <c r="W43" s="11">
        <v>9</v>
      </c>
      <c r="X43" s="10">
        <f t="shared" si="3"/>
        <v>1.1349306431273645</v>
      </c>
      <c r="Y43" s="8">
        <v>4999</v>
      </c>
      <c r="Z43" s="9">
        <f>Y43/$B43</f>
        <v>4.886608015640274</v>
      </c>
      <c r="AA43" s="8">
        <v>2261</v>
      </c>
      <c r="AB43" s="51">
        <f>AA43/$B43</f>
        <v>2.210166177908113</v>
      </c>
      <c r="AC43" s="12">
        <v>1.34</v>
      </c>
      <c r="AD43" s="13" t="s">
        <v>40</v>
      </c>
      <c r="AE43" s="14"/>
      <c r="AF43" s="14"/>
    </row>
    <row r="44" spans="1:32" ht="15.75" customHeight="1">
      <c r="A44" s="7"/>
      <c r="B44" s="11"/>
      <c r="C44" s="8"/>
      <c r="D44" s="9"/>
      <c r="E44" s="8"/>
      <c r="F44" s="9"/>
      <c r="G44" s="8"/>
      <c r="H44" s="9"/>
      <c r="I44" s="8"/>
      <c r="J44" s="9"/>
      <c r="K44" s="11"/>
      <c r="L44" s="9"/>
      <c r="M44" s="8"/>
      <c r="N44" s="9"/>
      <c r="O44" s="11"/>
      <c r="P44" s="9"/>
      <c r="Q44" s="11"/>
      <c r="R44" s="9"/>
      <c r="S44" s="11"/>
      <c r="T44" s="9"/>
      <c r="U44" s="11"/>
      <c r="V44" s="9"/>
      <c r="W44" s="11"/>
      <c r="X44" s="10"/>
      <c r="Y44" s="8"/>
      <c r="Z44" s="9"/>
      <c r="AA44" s="8"/>
      <c r="AB44" s="51"/>
      <c r="AC44" s="12"/>
      <c r="AD44" s="13"/>
      <c r="AE44" s="14"/>
      <c r="AF44" s="14"/>
    </row>
    <row r="45" spans="1:32" ht="15.75" customHeight="1">
      <c r="A45" s="7" t="s">
        <v>41</v>
      </c>
      <c r="B45" s="11">
        <v>600</v>
      </c>
      <c r="C45" s="8">
        <v>5186</v>
      </c>
      <c r="D45" s="9">
        <f aca="true" t="shared" si="10" ref="D45:F49">C45/$B45</f>
        <v>8.643333333333333</v>
      </c>
      <c r="E45" s="8">
        <v>6328</v>
      </c>
      <c r="F45" s="9">
        <f t="shared" si="10"/>
        <v>10.546666666666667</v>
      </c>
      <c r="G45" s="8">
        <v>10</v>
      </c>
      <c r="H45" s="9">
        <f t="shared" si="0"/>
        <v>1.9282684149633629</v>
      </c>
      <c r="I45" s="21">
        <v>5</v>
      </c>
      <c r="J45" s="9">
        <f t="shared" si="0"/>
        <v>0.9641342074816814</v>
      </c>
      <c r="K45" s="8">
        <f>C45-E45</f>
        <v>-1142</v>
      </c>
      <c r="L45" s="9">
        <f>K45/$B45</f>
        <v>-1.9033333333333333</v>
      </c>
      <c r="M45" s="8">
        <v>157</v>
      </c>
      <c r="N45" s="9">
        <f t="shared" si="1"/>
        <v>29.38424106307318</v>
      </c>
      <c r="O45" s="11">
        <v>69</v>
      </c>
      <c r="P45" s="9">
        <f t="shared" si="1"/>
        <v>12.91409320606401</v>
      </c>
      <c r="Q45" s="11">
        <v>88</v>
      </c>
      <c r="R45" s="9">
        <f>Q45/($M45+$C45)*1000</f>
        <v>16.47014785700917</v>
      </c>
      <c r="S45" s="11">
        <v>24</v>
      </c>
      <c r="T45" s="9">
        <f t="shared" si="2"/>
        <v>4.610065309258547</v>
      </c>
      <c r="U45" s="11">
        <v>20</v>
      </c>
      <c r="V45" s="9">
        <f t="shared" si="2"/>
        <v>3.84172109104879</v>
      </c>
      <c r="W45" s="11">
        <v>4</v>
      </c>
      <c r="X45" s="10">
        <f t="shared" si="3"/>
        <v>0.7713073659853451</v>
      </c>
      <c r="Y45" s="8">
        <v>2983</v>
      </c>
      <c r="Z45" s="9">
        <f>Y45/$B45</f>
        <v>4.971666666666667</v>
      </c>
      <c r="AA45" s="8">
        <v>1201</v>
      </c>
      <c r="AB45" s="51">
        <f>AA45/$B45</f>
        <v>2.0016666666666665</v>
      </c>
      <c r="AC45" s="12">
        <v>1.51</v>
      </c>
      <c r="AD45" s="13" t="s">
        <v>41</v>
      </c>
      <c r="AE45" s="14"/>
      <c r="AF45" s="14"/>
    </row>
    <row r="46" spans="1:32" ht="15.75" customHeight="1">
      <c r="A46" s="7" t="s">
        <v>42</v>
      </c>
      <c r="B46" s="11">
        <v>732</v>
      </c>
      <c r="C46" s="8">
        <v>6011</v>
      </c>
      <c r="D46" s="9">
        <f t="shared" si="10"/>
        <v>8.21174863387978</v>
      </c>
      <c r="E46" s="8">
        <v>8453</v>
      </c>
      <c r="F46" s="9">
        <f t="shared" si="10"/>
        <v>11.547814207650273</v>
      </c>
      <c r="G46" s="8">
        <v>16</v>
      </c>
      <c r="H46" s="9">
        <f t="shared" si="0"/>
        <v>2.6617867243387123</v>
      </c>
      <c r="I46" s="21">
        <v>8</v>
      </c>
      <c r="J46" s="9">
        <f t="shared" si="0"/>
        <v>1.3308933621693562</v>
      </c>
      <c r="K46" s="8">
        <f>C46-E46</f>
        <v>-2442</v>
      </c>
      <c r="L46" s="9">
        <f>K46/$B46</f>
        <v>-3.3360655737704916</v>
      </c>
      <c r="M46" s="8">
        <v>160</v>
      </c>
      <c r="N46" s="9">
        <f t="shared" si="1"/>
        <v>25.927726462485822</v>
      </c>
      <c r="O46" s="11">
        <v>56</v>
      </c>
      <c r="P46" s="9">
        <f t="shared" si="1"/>
        <v>9.074704261870037</v>
      </c>
      <c r="Q46" s="11">
        <v>104</v>
      </c>
      <c r="R46" s="9">
        <f>Q46/($M46+$C46)*1000</f>
        <v>16.853022200615783</v>
      </c>
      <c r="S46" s="11">
        <v>24</v>
      </c>
      <c r="T46" s="9">
        <f t="shared" si="2"/>
        <v>3.980759661635429</v>
      </c>
      <c r="U46" s="11">
        <v>18</v>
      </c>
      <c r="V46" s="9">
        <f t="shared" si="2"/>
        <v>2.9855697462265716</v>
      </c>
      <c r="W46" s="11">
        <v>6</v>
      </c>
      <c r="X46" s="10">
        <f t="shared" si="3"/>
        <v>0.9981700216270171</v>
      </c>
      <c r="Y46" s="8">
        <v>3305</v>
      </c>
      <c r="Z46" s="9">
        <f>Y46/$B46</f>
        <v>4.5150273224043715</v>
      </c>
      <c r="AA46" s="8">
        <v>1199</v>
      </c>
      <c r="AB46" s="51">
        <f>AA46/$B46</f>
        <v>1.6379781420765027</v>
      </c>
      <c r="AC46" s="12">
        <v>1.53</v>
      </c>
      <c r="AD46" s="13" t="s">
        <v>42</v>
      </c>
      <c r="AE46" s="14"/>
      <c r="AF46" s="14"/>
    </row>
    <row r="47" spans="1:32" ht="15.75" customHeight="1">
      <c r="A47" s="7" t="s">
        <v>43</v>
      </c>
      <c r="B47" s="11">
        <v>1938</v>
      </c>
      <c r="C47" s="8">
        <v>17279</v>
      </c>
      <c r="D47" s="9">
        <f t="shared" si="10"/>
        <v>8.915892672858616</v>
      </c>
      <c r="E47" s="8">
        <v>18317</v>
      </c>
      <c r="F47" s="9">
        <f t="shared" si="10"/>
        <v>9.451496388028895</v>
      </c>
      <c r="G47" s="8">
        <v>32</v>
      </c>
      <c r="H47" s="9">
        <f t="shared" si="0"/>
        <v>1.851959025406563</v>
      </c>
      <c r="I47" s="21">
        <v>15</v>
      </c>
      <c r="J47" s="9">
        <f t="shared" si="0"/>
        <v>0.8681057931593263</v>
      </c>
      <c r="K47" s="8">
        <f>C47-E47</f>
        <v>-1038</v>
      </c>
      <c r="L47" s="9">
        <f>K47/$B47</f>
        <v>-0.5356037151702786</v>
      </c>
      <c r="M47" s="8">
        <v>523</v>
      </c>
      <c r="N47" s="9">
        <f t="shared" si="1"/>
        <v>29.378721491967195</v>
      </c>
      <c r="O47" s="11">
        <v>192</v>
      </c>
      <c r="P47" s="9">
        <f t="shared" si="1"/>
        <v>10.785305021907652</v>
      </c>
      <c r="Q47" s="11">
        <v>331</v>
      </c>
      <c r="R47" s="9">
        <f>Q47/($M47+$C47)*1000</f>
        <v>18.593416470059545</v>
      </c>
      <c r="S47" s="11">
        <v>73</v>
      </c>
      <c r="T47" s="9">
        <f t="shared" si="2"/>
        <v>4.2094337446661285</v>
      </c>
      <c r="U47" s="11">
        <v>63</v>
      </c>
      <c r="V47" s="9">
        <f t="shared" si="2"/>
        <v>3.632798985122823</v>
      </c>
      <c r="W47" s="11">
        <v>10</v>
      </c>
      <c r="X47" s="10">
        <f t="shared" si="3"/>
        <v>0.5787371954395509</v>
      </c>
      <c r="Y47" s="8">
        <v>10292</v>
      </c>
      <c r="Z47" s="9">
        <f>Y47/$B47</f>
        <v>5.31062951496388</v>
      </c>
      <c r="AA47" s="8">
        <v>3739</v>
      </c>
      <c r="AB47" s="51">
        <f>AA47/$B47</f>
        <v>1.9293085655314757</v>
      </c>
      <c r="AC47" s="12">
        <v>1.4</v>
      </c>
      <c r="AD47" s="13" t="s">
        <v>43</v>
      </c>
      <c r="AE47" s="14"/>
      <c r="AF47" s="14"/>
    </row>
    <row r="48" spans="1:32" ht="15.75" customHeight="1">
      <c r="A48" s="7" t="s">
        <v>44</v>
      </c>
      <c r="B48" s="11">
        <v>2846</v>
      </c>
      <c r="C48" s="8">
        <v>25330</v>
      </c>
      <c r="D48" s="9">
        <f t="shared" si="10"/>
        <v>8.900210822206606</v>
      </c>
      <c r="E48" s="8">
        <v>25722</v>
      </c>
      <c r="F48" s="9">
        <f t="shared" si="10"/>
        <v>9.037947997189038</v>
      </c>
      <c r="G48" s="8">
        <v>67</v>
      </c>
      <c r="H48" s="9">
        <f t="shared" si="0"/>
        <v>2.6450848795894197</v>
      </c>
      <c r="I48" s="21">
        <v>31</v>
      </c>
      <c r="J48" s="9">
        <f t="shared" si="0"/>
        <v>1.2238452427951048</v>
      </c>
      <c r="K48" s="8">
        <f>C48-E48</f>
        <v>-392</v>
      </c>
      <c r="L48" s="9">
        <f>K48/$B48</f>
        <v>-0.1377371749824315</v>
      </c>
      <c r="M48" s="8">
        <v>629</v>
      </c>
      <c r="N48" s="9">
        <f t="shared" si="1"/>
        <v>24.230517354289457</v>
      </c>
      <c r="O48" s="11">
        <v>256</v>
      </c>
      <c r="P48" s="9">
        <f t="shared" si="1"/>
        <v>9.861704996340382</v>
      </c>
      <c r="Q48" s="11">
        <v>373</v>
      </c>
      <c r="R48" s="9">
        <f>Q48/($M48+$C48)*1000</f>
        <v>14.368812357949073</v>
      </c>
      <c r="S48" s="11">
        <v>92</v>
      </c>
      <c r="T48" s="9">
        <f t="shared" si="2"/>
        <v>3.621904649423251</v>
      </c>
      <c r="U48" s="11">
        <v>71</v>
      </c>
      <c r="V48" s="9">
        <f t="shared" si="2"/>
        <v>2.795165544663596</v>
      </c>
      <c r="W48" s="11">
        <v>21</v>
      </c>
      <c r="X48" s="10">
        <f t="shared" si="3"/>
        <v>0.8290564547966838</v>
      </c>
      <c r="Y48" s="8">
        <v>16209</v>
      </c>
      <c r="Z48" s="9">
        <f>Y48/$B48</f>
        <v>5.695361911454674</v>
      </c>
      <c r="AA48" s="8">
        <v>5484</v>
      </c>
      <c r="AB48" s="51">
        <f>AA48/$B48</f>
        <v>1.926914968376669</v>
      </c>
      <c r="AC48" s="12">
        <v>1.37</v>
      </c>
      <c r="AD48" s="13" t="s">
        <v>44</v>
      </c>
      <c r="AE48" s="14"/>
      <c r="AF48" s="14"/>
    </row>
    <row r="49" spans="1:32" ht="15.75" customHeight="1">
      <c r="A49" s="7" t="s">
        <v>45</v>
      </c>
      <c r="B49" s="11">
        <v>1471</v>
      </c>
      <c r="C49" s="8">
        <v>11692</v>
      </c>
      <c r="D49" s="9">
        <f t="shared" si="10"/>
        <v>7.948334466349422</v>
      </c>
      <c r="E49" s="8">
        <v>16415</v>
      </c>
      <c r="F49" s="9">
        <f t="shared" si="10"/>
        <v>11.159075458871516</v>
      </c>
      <c r="G49" s="8">
        <v>31</v>
      </c>
      <c r="H49" s="9">
        <f t="shared" si="0"/>
        <v>2.651385562777968</v>
      </c>
      <c r="I49" s="21">
        <v>19</v>
      </c>
      <c r="J49" s="9">
        <f t="shared" si="0"/>
        <v>1.6250427642832705</v>
      </c>
      <c r="K49" s="8">
        <f>C49-E49</f>
        <v>-4723</v>
      </c>
      <c r="L49" s="9">
        <f>K49/$B49</f>
        <v>-3.2107409925220938</v>
      </c>
      <c r="M49" s="8">
        <v>338</v>
      </c>
      <c r="N49" s="9">
        <f t="shared" si="1"/>
        <v>28.096425602660016</v>
      </c>
      <c r="O49" s="11">
        <v>156</v>
      </c>
      <c r="P49" s="9">
        <f t="shared" si="1"/>
        <v>12.967581047381545</v>
      </c>
      <c r="Q49" s="11">
        <v>182</v>
      </c>
      <c r="R49" s="9">
        <f>Q49/($M49+$C49)*1000</f>
        <v>15.12884455527847</v>
      </c>
      <c r="S49" s="11">
        <v>60</v>
      </c>
      <c r="T49" s="9">
        <f t="shared" si="2"/>
        <v>5.112474437627812</v>
      </c>
      <c r="U49" s="11">
        <v>44</v>
      </c>
      <c r="V49" s="9">
        <f t="shared" si="2"/>
        <v>3.749147920927062</v>
      </c>
      <c r="W49" s="11">
        <v>16</v>
      </c>
      <c r="X49" s="10">
        <f t="shared" si="3"/>
        <v>1.3684570646595962</v>
      </c>
      <c r="Y49" s="8">
        <v>7218</v>
      </c>
      <c r="Z49" s="9">
        <f>Y49/$B49</f>
        <v>4.9068660774983</v>
      </c>
      <c r="AA49" s="8">
        <v>2729</v>
      </c>
      <c r="AB49" s="51">
        <f>AA49/$B49</f>
        <v>1.8552005438477226</v>
      </c>
      <c r="AC49" s="12">
        <v>1.4</v>
      </c>
      <c r="AD49" s="13" t="s">
        <v>45</v>
      </c>
      <c r="AE49" s="14"/>
      <c r="AF49" s="14"/>
    </row>
    <row r="50" spans="1:32" ht="15.75" customHeight="1">
      <c r="A50" s="7"/>
      <c r="B50" s="11"/>
      <c r="C50" s="8"/>
      <c r="D50" s="9"/>
      <c r="E50" s="8"/>
      <c r="F50" s="9"/>
      <c r="G50" s="8"/>
      <c r="H50" s="9"/>
      <c r="I50" s="8"/>
      <c r="J50" s="9"/>
      <c r="K50" s="11"/>
      <c r="L50" s="9"/>
      <c r="M50" s="8"/>
      <c r="N50" s="9"/>
      <c r="O50" s="11"/>
      <c r="P50" s="9"/>
      <c r="Q50" s="11"/>
      <c r="R50" s="9"/>
      <c r="S50" s="11"/>
      <c r="T50" s="9"/>
      <c r="U50" s="11"/>
      <c r="V50" s="9"/>
      <c r="W50" s="11"/>
      <c r="X50" s="10"/>
      <c r="Y50" s="8"/>
      <c r="Z50" s="9"/>
      <c r="AA50" s="8"/>
      <c r="AB50" s="51"/>
      <c r="AC50" s="12"/>
      <c r="AD50" s="13"/>
      <c r="AE50" s="14"/>
      <c r="AF50" s="14"/>
    </row>
    <row r="51" spans="1:32" ht="15.75" customHeight="1">
      <c r="A51" s="7" t="s">
        <v>46</v>
      </c>
      <c r="B51" s="11">
        <v>801</v>
      </c>
      <c r="C51" s="8">
        <v>6257</v>
      </c>
      <c r="D51" s="9">
        <f aca="true" t="shared" si="11" ref="D51:F55">C51/$B51</f>
        <v>7.811485642946317</v>
      </c>
      <c r="E51" s="8">
        <v>8721</v>
      </c>
      <c r="F51" s="9">
        <f t="shared" si="11"/>
        <v>10.887640449438202</v>
      </c>
      <c r="G51" s="8">
        <v>19</v>
      </c>
      <c r="H51" s="9">
        <f t="shared" si="0"/>
        <v>3.036599009109797</v>
      </c>
      <c r="I51" s="21">
        <v>10</v>
      </c>
      <c r="J51" s="9">
        <f t="shared" si="0"/>
        <v>1.5982100047946302</v>
      </c>
      <c r="K51" s="8">
        <f>C51-E51</f>
        <v>-2464</v>
      </c>
      <c r="L51" s="9">
        <f>K51/$B51</f>
        <v>-3.076154806491885</v>
      </c>
      <c r="M51" s="8">
        <v>168</v>
      </c>
      <c r="N51" s="9">
        <f t="shared" si="1"/>
        <v>26.147859922178988</v>
      </c>
      <c r="O51" s="11">
        <v>62</v>
      </c>
      <c r="P51" s="9">
        <f t="shared" si="1"/>
        <v>9.649805447470817</v>
      </c>
      <c r="Q51" s="11">
        <v>106</v>
      </c>
      <c r="R51" s="9">
        <f>Q51/($M51+$C51)*1000</f>
        <v>16.49805447470817</v>
      </c>
      <c r="S51" s="11">
        <v>26</v>
      </c>
      <c r="T51" s="9">
        <f t="shared" si="2"/>
        <v>4.1427660930529</v>
      </c>
      <c r="U51" s="11">
        <v>19</v>
      </c>
      <c r="V51" s="9">
        <f t="shared" si="2"/>
        <v>3.0274059910771194</v>
      </c>
      <c r="W51" s="11">
        <v>7</v>
      </c>
      <c r="X51" s="10">
        <f t="shared" si="3"/>
        <v>1.118747003356241</v>
      </c>
      <c r="Y51" s="8">
        <v>3648</v>
      </c>
      <c r="Z51" s="9">
        <f>Y51/$B51</f>
        <v>4.5543071161048685</v>
      </c>
      <c r="AA51" s="8">
        <v>1557</v>
      </c>
      <c r="AB51" s="51">
        <f>AA51/$B51</f>
        <v>1.9438202247191012</v>
      </c>
      <c r="AC51" s="12">
        <v>1.31</v>
      </c>
      <c r="AD51" s="13" t="s">
        <v>46</v>
      </c>
      <c r="AE51" s="14"/>
      <c r="AF51" s="14"/>
    </row>
    <row r="52" spans="1:32" ht="15.75" customHeight="1">
      <c r="A52" s="7" t="s">
        <v>47</v>
      </c>
      <c r="B52" s="11">
        <v>1003</v>
      </c>
      <c r="C52" s="8">
        <v>8664</v>
      </c>
      <c r="D52" s="9">
        <f t="shared" si="11"/>
        <v>8.638085742771684</v>
      </c>
      <c r="E52" s="8">
        <v>10241</v>
      </c>
      <c r="F52" s="9">
        <f t="shared" si="11"/>
        <v>10.21036889332004</v>
      </c>
      <c r="G52" s="8">
        <v>25</v>
      </c>
      <c r="H52" s="9">
        <f t="shared" si="0"/>
        <v>2.88550323176362</v>
      </c>
      <c r="I52" s="21">
        <v>9</v>
      </c>
      <c r="J52" s="9">
        <f t="shared" si="0"/>
        <v>1.0387811634349031</v>
      </c>
      <c r="K52" s="8">
        <f>C52-E52</f>
        <v>-1577</v>
      </c>
      <c r="L52" s="9">
        <f>K52/$B52</f>
        <v>-1.572283150548355</v>
      </c>
      <c r="M52" s="8">
        <v>244</v>
      </c>
      <c r="N52" s="9">
        <f t="shared" si="1"/>
        <v>27.391109115401886</v>
      </c>
      <c r="O52" s="11">
        <v>125</v>
      </c>
      <c r="P52" s="9">
        <f t="shared" si="1"/>
        <v>14.032330489447688</v>
      </c>
      <c r="Q52" s="11">
        <v>119</v>
      </c>
      <c r="R52" s="9">
        <f>Q52/($M52+$C52)*1000</f>
        <v>13.358778625954198</v>
      </c>
      <c r="S52" s="11">
        <v>38</v>
      </c>
      <c r="T52" s="9">
        <f t="shared" si="2"/>
        <v>4.37083045778698</v>
      </c>
      <c r="U52" s="11">
        <v>30</v>
      </c>
      <c r="V52" s="9">
        <f t="shared" si="2"/>
        <v>3.450655624568668</v>
      </c>
      <c r="W52" s="11">
        <v>8</v>
      </c>
      <c r="X52" s="10">
        <f t="shared" si="3"/>
        <v>0.9233610341643582</v>
      </c>
      <c r="Y52" s="8">
        <v>5290</v>
      </c>
      <c r="Z52" s="9">
        <f>Y52/$B52</f>
        <v>5.274177467597208</v>
      </c>
      <c r="AA52" s="8">
        <v>2034</v>
      </c>
      <c r="AB52" s="51">
        <f>AA52/$B52</f>
        <v>2.0279162512462614</v>
      </c>
      <c r="AC52" s="12">
        <v>1.42</v>
      </c>
      <c r="AD52" s="13" t="s">
        <v>47</v>
      </c>
      <c r="AE52" s="14"/>
      <c r="AF52" s="14"/>
    </row>
    <row r="53" spans="1:32" ht="15.75" customHeight="1">
      <c r="A53" s="7" t="s">
        <v>48</v>
      </c>
      <c r="B53" s="11">
        <v>1453</v>
      </c>
      <c r="C53" s="8">
        <v>11752</v>
      </c>
      <c r="D53" s="9">
        <f t="shared" si="11"/>
        <v>8.088093599449415</v>
      </c>
      <c r="E53" s="8">
        <v>15335</v>
      </c>
      <c r="F53" s="9">
        <f t="shared" si="11"/>
        <v>10.554026152787337</v>
      </c>
      <c r="G53" s="8">
        <v>17</v>
      </c>
      <c r="H53" s="9">
        <f t="shared" si="0"/>
        <v>1.446562287270252</v>
      </c>
      <c r="I53" s="21">
        <v>6</v>
      </c>
      <c r="J53" s="9">
        <f t="shared" si="0"/>
        <v>0.5105513955071477</v>
      </c>
      <c r="K53" s="8">
        <f>C53-E53</f>
        <v>-3583</v>
      </c>
      <c r="L53" s="9">
        <f>K53/$B53</f>
        <v>-2.4659325533379217</v>
      </c>
      <c r="M53" s="8">
        <v>356</v>
      </c>
      <c r="N53" s="9">
        <f t="shared" si="1"/>
        <v>29.402048232573506</v>
      </c>
      <c r="O53" s="11">
        <v>120</v>
      </c>
      <c r="P53" s="9">
        <f t="shared" si="1"/>
        <v>9.910802775024777</v>
      </c>
      <c r="Q53" s="11">
        <v>236</v>
      </c>
      <c r="R53" s="9">
        <f>Q53/($M53+$C53)*1000</f>
        <v>19.49124545754873</v>
      </c>
      <c r="S53" s="11">
        <v>45</v>
      </c>
      <c r="T53" s="9">
        <f t="shared" si="2"/>
        <v>3.815822945815314</v>
      </c>
      <c r="U53" s="11">
        <v>41</v>
      </c>
      <c r="V53" s="9">
        <f t="shared" si="2"/>
        <v>3.476638683965064</v>
      </c>
      <c r="W53" s="11">
        <v>4</v>
      </c>
      <c r="X53" s="10">
        <f t="shared" si="3"/>
        <v>0.3403675970047651</v>
      </c>
      <c r="Y53" s="8">
        <v>7460</v>
      </c>
      <c r="Z53" s="9">
        <f>Y53/$B53</f>
        <v>5.134205092911218</v>
      </c>
      <c r="AA53" s="8">
        <v>3056</v>
      </c>
      <c r="AB53" s="51">
        <f>AA53/$B53</f>
        <v>2.1032346868547833</v>
      </c>
      <c r="AC53" s="12">
        <v>1.37</v>
      </c>
      <c r="AD53" s="13" t="s">
        <v>48</v>
      </c>
      <c r="AE53" s="14"/>
      <c r="AF53" s="14"/>
    </row>
    <row r="54" spans="1:32" ht="15.75" customHeight="1">
      <c r="A54" s="7" t="s">
        <v>49</v>
      </c>
      <c r="B54" s="11">
        <v>787</v>
      </c>
      <c r="C54" s="8">
        <v>6015</v>
      </c>
      <c r="D54" s="9">
        <f t="shared" si="11"/>
        <v>7.642947903430749</v>
      </c>
      <c r="E54" s="8">
        <v>8927</v>
      </c>
      <c r="F54" s="9">
        <f t="shared" si="11"/>
        <v>11.343074968233799</v>
      </c>
      <c r="G54" s="8">
        <v>18</v>
      </c>
      <c r="H54" s="9">
        <f t="shared" si="0"/>
        <v>2.9925187032418954</v>
      </c>
      <c r="I54" s="21">
        <v>14</v>
      </c>
      <c r="J54" s="9">
        <f t="shared" si="0"/>
        <v>2.3275145469659186</v>
      </c>
      <c r="K54" s="8">
        <f>C54-E54</f>
        <v>-2912</v>
      </c>
      <c r="L54" s="9">
        <f>K54/$B54</f>
        <v>-3.7001270648030498</v>
      </c>
      <c r="M54" s="8">
        <v>178</v>
      </c>
      <c r="N54" s="9">
        <f t="shared" si="1"/>
        <v>28.74212820926853</v>
      </c>
      <c r="O54" s="11">
        <v>59</v>
      </c>
      <c r="P54" s="9">
        <f t="shared" si="1"/>
        <v>9.526885192959792</v>
      </c>
      <c r="Q54" s="11">
        <v>119</v>
      </c>
      <c r="R54" s="9">
        <f>Q54/($M54+$C54)*1000</f>
        <v>19.215243016308737</v>
      </c>
      <c r="S54" s="11">
        <v>30</v>
      </c>
      <c r="T54" s="9">
        <f t="shared" si="2"/>
        <v>4.971826317533974</v>
      </c>
      <c r="U54" s="11">
        <v>19</v>
      </c>
      <c r="V54" s="9">
        <f t="shared" si="2"/>
        <v>3.1488233344381835</v>
      </c>
      <c r="W54" s="11">
        <v>11</v>
      </c>
      <c r="X54" s="10">
        <f t="shared" si="3"/>
        <v>1.828761429758936</v>
      </c>
      <c r="Y54" s="8">
        <v>3612</v>
      </c>
      <c r="Z54" s="9">
        <f>Y54/$B54</f>
        <v>4.589580686149937</v>
      </c>
      <c r="AA54" s="8">
        <v>1720</v>
      </c>
      <c r="AB54" s="51">
        <f>AA54/$B54</f>
        <v>2.1855146124523506</v>
      </c>
      <c r="AC54" s="12">
        <v>1.33</v>
      </c>
      <c r="AD54" s="13" t="s">
        <v>49</v>
      </c>
      <c r="AE54" s="14"/>
      <c r="AF54" s="14"/>
    </row>
    <row r="55" spans="1:32" ht="15.75" customHeight="1">
      <c r="A55" s="7" t="s">
        <v>50</v>
      </c>
      <c r="B55" s="11">
        <v>5015</v>
      </c>
      <c r="C55" s="8">
        <v>45304</v>
      </c>
      <c r="D55" s="9">
        <f t="shared" si="11"/>
        <v>9.03369890329013</v>
      </c>
      <c r="E55" s="8">
        <v>43270</v>
      </c>
      <c r="F55" s="9">
        <f t="shared" si="11"/>
        <v>8.628115653040878</v>
      </c>
      <c r="G55" s="8">
        <v>90</v>
      </c>
      <c r="H55" s="9">
        <f t="shared" si="0"/>
        <v>1.9865795514744833</v>
      </c>
      <c r="I55" s="21">
        <v>46</v>
      </c>
      <c r="J55" s="9">
        <f t="shared" si="0"/>
        <v>1.015362881864736</v>
      </c>
      <c r="K55" s="8">
        <f>C55-E55</f>
        <v>2034</v>
      </c>
      <c r="L55" s="9">
        <f>K55/$B55</f>
        <v>0.40558325024925224</v>
      </c>
      <c r="M55" s="8">
        <v>1495</v>
      </c>
      <c r="N55" s="9">
        <f t="shared" si="1"/>
        <v>31.945127032628903</v>
      </c>
      <c r="O55" s="11">
        <v>505</v>
      </c>
      <c r="P55" s="9">
        <f t="shared" si="1"/>
        <v>10.790828863864613</v>
      </c>
      <c r="Q55" s="11">
        <v>990</v>
      </c>
      <c r="R55" s="9">
        <f>Q55/($M55+$C55)*1000</f>
        <v>21.15429816876429</v>
      </c>
      <c r="S55" s="11">
        <v>177</v>
      </c>
      <c r="T55" s="9">
        <f t="shared" si="2"/>
        <v>3.8946465113208792</v>
      </c>
      <c r="U55" s="11">
        <v>143</v>
      </c>
      <c r="V55" s="9">
        <f t="shared" si="2"/>
        <v>3.146522322705569</v>
      </c>
      <c r="W55" s="11">
        <v>34</v>
      </c>
      <c r="X55" s="10">
        <f t="shared" si="3"/>
        <v>0.7504856083348049</v>
      </c>
      <c r="Y55" s="8">
        <v>30006</v>
      </c>
      <c r="Z55" s="9">
        <f>Y55/$B55</f>
        <v>5.983250249252244</v>
      </c>
      <c r="AA55" s="8">
        <v>11291</v>
      </c>
      <c r="AB55" s="51">
        <f>AA55/$B55</f>
        <v>2.251445663010967</v>
      </c>
      <c r="AC55" s="12">
        <v>1.3</v>
      </c>
      <c r="AD55" s="13" t="s">
        <v>50</v>
      </c>
      <c r="AE55" s="14"/>
      <c r="AF55" s="14"/>
    </row>
    <row r="56" spans="1:32" ht="15.75" customHeight="1">
      <c r="A56" s="7"/>
      <c r="B56" s="11"/>
      <c r="C56" s="8"/>
      <c r="D56" s="9"/>
      <c r="E56" s="8"/>
      <c r="F56" s="9"/>
      <c r="G56" s="8"/>
      <c r="H56" s="9"/>
      <c r="I56" s="8"/>
      <c r="J56" s="9"/>
      <c r="K56" s="11"/>
      <c r="L56" s="9"/>
      <c r="M56" s="8"/>
      <c r="N56" s="9"/>
      <c r="O56" s="11"/>
      <c r="P56" s="9"/>
      <c r="Q56" s="11"/>
      <c r="R56" s="9"/>
      <c r="S56" s="11"/>
      <c r="T56" s="9"/>
      <c r="U56" s="11"/>
      <c r="V56" s="9"/>
      <c r="W56" s="11"/>
      <c r="X56" s="10"/>
      <c r="Y56" s="8"/>
      <c r="Z56" s="9"/>
      <c r="AA56" s="8"/>
      <c r="AB56" s="51"/>
      <c r="AC56" s="12"/>
      <c r="AD56" s="13"/>
      <c r="AE56" s="14"/>
      <c r="AF56" s="14"/>
    </row>
    <row r="57" spans="1:32" ht="15.75" customHeight="1">
      <c r="A57" s="7" t="s">
        <v>51</v>
      </c>
      <c r="B57" s="11">
        <v>859</v>
      </c>
      <c r="C57" s="8">
        <v>7647</v>
      </c>
      <c r="D57" s="9">
        <f aca="true" t="shared" si="12" ref="D57:F61">C57/$B57</f>
        <v>8.90221187427241</v>
      </c>
      <c r="E57" s="8">
        <v>8447</v>
      </c>
      <c r="F57" s="9">
        <f t="shared" si="12"/>
        <v>9.833527357392317</v>
      </c>
      <c r="G57" s="8">
        <v>15</v>
      </c>
      <c r="H57" s="9">
        <f t="shared" si="0"/>
        <v>1.9615535504119261</v>
      </c>
      <c r="I57" s="21">
        <v>10</v>
      </c>
      <c r="J57" s="9">
        <f t="shared" si="0"/>
        <v>1.3077023669412842</v>
      </c>
      <c r="K57" s="8">
        <f>C57-E57</f>
        <v>-800</v>
      </c>
      <c r="L57" s="9">
        <f>K57/$B57</f>
        <v>-0.9313154831199069</v>
      </c>
      <c r="M57" s="8">
        <v>228</v>
      </c>
      <c r="N57" s="9">
        <f t="shared" si="1"/>
        <v>28.952380952380953</v>
      </c>
      <c r="O57" s="11">
        <v>87</v>
      </c>
      <c r="P57" s="9">
        <f t="shared" si="1"/>
        <v>11.047619047619047</v>
      </c>
      <c r="Q57" s="11">
        <v>141</v>
      </c>
      <c r="R57" s="9">
        <f>Q57/($M57+$C57)*1000</f>
        <v>17.904761904761905</v>
      </c>
      <c r="S57" s="11">
        <v>29</v>
      </c>
      <c r="T57" s="9">
        <f t="shared" si="2"/>
        <v>3.781457817186074</v>
      </c>
      <c r="U57" s="11">
        <v>22</v>
      </c>
      <c r="V57" s="9">
        <f t="shared" si="2"/>
        <v>2.868692137175642</v>
      </c>
      <c r="W57" s="11">
        <v>7</v>
      </c>
      <c r="X57" s="10">
        <f t="shared" si="3"/>
        <v>0.9153916568588989</v>
      </c>
      <c r="Y57" s="8">
        <v>4270</v>
      </c>
      <c r="Z57" s="9">
        <f>Y57/$B57</f>
        <v>4.970896391152503</v>
      </c>
      <c r="AA57" s="8">
        <v>1658</v>
      </c>
      <c r="AB57" s="51">
        <f>AA57/$B57</f>
        <v>1.930151338766007</v>
      </c>
      <c r="AC57" s="12">
        <v>1.5</v>
      </c>
      <c r="AD57" s="13" t="s">
        <v>51</v>
      </c>
      <c r="AE57" s="14"/>
      <c r="AF57" s="14"/>
    </row>
    <row r="58" spans="1:32" ht="15.75" customHeight="1">
      <c r="A58" s="7" t="s">
        <v>52</v>
      </c>
      <c r="B58" s="11">
        <v>1461</v>
      </c>
      <c r="C58" s="8">
        <v>12410</v>
      </c>
      <c r="D58" s="9">
        <f t="shared" si="12"/>
        <v>8.494182067077345</v>
      </c>
      <c r="E58" s="8">
        <v>14941</v>
      </c>
      <c r="F58" s="9">
        <f t="shared" si="12"/>
        <v>10.22655715263518</v>
      </c>
      <c r="G58" s="8">
        <v>37</v>
      </c>
      <c r="H58" s="9">
        <f t="shared" si="0"/>
        <v>2.9814665592264302</v>
      </c>
      <c r="I58" s="21">
        <v>21</v>
      </c>
      <c r="J58" s="9">
        <f t="shared" si="0"/>
        <v>1.69218372280419</v>
      </c>
      <c r="K58" s="8">
        <f>C58-E58</f>
        <v>-2531</v>
      </c>
      <c r="L58" s="9">
        <f>K58/$B58</f>
        <v>-1.732375085557837</v>
      </c>
      <c r="M58" s="8">
        <v>488</v>
      </c>
      <c r="N58" s="9">
        <f t="shared" si="1"/>
        <v>37.8353233059389</v>
      </c>
      <c r="O58" s="11">
        <v>175</v>
      </c>
      <c r="P58" s="9">
        <f t="shared" si="1"/>
        <v>13.567995037990386</v>
      </c>
      <c r="Q58" s="11">
        <v>313</v>
      </c>
      <c r="R58" s="9">
        <f>Q58/($M58+$C58)*1000</f>
        <v>24.267328267948518</v>
      </c>
      <c r="S58" s="11">
        <v>59</v>
      </c>
      <c r="T58" s="9">
        <f t="shared" si="2"/>
        <v>4.73781418132177</v>
      </c>
      <c r="U58" s="11">
        <v>43</v>
      </c>
      <c r="V58" s="9">
        <f t="shared" si="2"/>
        <v>3.4529832168955275</v>
      </c>
      <c r="W58" s="11">
        <v>16</v>
      </c>
      <c r="X58" s="10">
        <f t="shared" si="3"/>
        <v>1.2892828364222402</v>
      </c>
      <c r="Y58" s="8">
        <v>7009</v>
      </c>
      <c r="Z58" s="9">
        <f>Y58/$B58</f>
        <v>4.797399041752224</v>
      </c>
      <c r="AA58" s="8">
        <v>2926</v>
      </c>
      <c r="AB58" s="51">
        <f>AA58/$B58</f>
        <v>2.002737850787132</v>
      </c>
      <c r="AC58" s="12">
        <v>1.49</v>
      </c>
      <c r="AD58" s="13" t="s">
        <v>52</v>
      </c>
      <c r="AE58" s="14"/>
      <c r="AF58" s="14"/>
    </row>
    <row r="59" spans="1:32" ht="15.75" customHeight="1">
      <c r="A59" s="7" t="s">
        <v>53</v>
      </c>
      <c r="B59" s="11">
        <v>1829</v>
      </c>
      <c r="C59" s="8">
        <v>16189</v>
      </c>
      <c r="D59" s="9">
        <f t="shared" si="12"/>
        <v>8.851284855112084</v>
      </c>
      <c r="E59" s="8">
        <v>18084</v>
      </c>
      <c r="F59" s="9">
        <f t="shared" si="12"/>
        <v>9.88737014762165</v>
      </c>
      <c r="G59" s="8">
        <v>35</v>
      </c>
      <c r="H59" s="9">
        <f t="shared" si="0"/>
        <v>2.161961825931188</v>
      </c>
      <c r="I59" s="21">
        <v>16</v>
      </c>
      <c r="J59" s="9">
        <f t="shared" si="0"/>
        <v>0.9883254061399717</v>
      </c>
      <c r="K59" s="8">
        <f>C59-E59</f>
        <v>-1895</v>
      </c>
      <c r="L59" s="9">
        <f>K59/$B59</f>
        <v>-1.036085292509568</v>
      </c>
      <c r="M59" s="8">
        <v>576</v>
      </c>
      <c r="N59" s="9">
        <f t="shared" si="1"/>
        <v>34.35729197733373</v>
      </c>
      <c r="O59" s="11">
        <v>196</v>
      </c>
      <c r="P59" s="9">
        <f t="shared" si="1"/>
        <v>11.691022964509395</v>
      </c>
      <c r="Q59" s="11">
        <v>380</v>
      </c>
      <c r="R59" s="9">
        <f>Q59/($M59+$C59)*1000</f>
        <v>22.666269012824337</v>
      </c>
      <c r="S59" s="11">
        <v>74</v>
      </c>
      <c r="T59" s="9">
        <f t="shared" si="2"/>
        <v>4.553846153846154</v>
      </c>
      <c r="U59" s="11">
        <v>61</v>
      </c>
      <c r="V59" s="9">
        <f t="shared" si="2"/>
        <v>3.753846153846154</v>
      </c>
      <c r="W59" s="11">
        <v>13</v>
      </c>
      <c r="X59" s="10">
        <f t="shared" si="3"/>
        <v>0.803014392488727</v>
      </c>
      <c r="Y59" s="8">
        <v>9313</v>
      </c>
      <c r="Z59" s="9">
        <f>Y59/$B59</f>
        <v>5.091853471842537</v>
      </c>
      <c r="AA59" s="8">
        <v>3632</v>
      </c>
      <c r="AB59" s="51">
        <f>AA59/$B59</f>
        <v>1.985784581738655</v>
      </c>
      <c r="AC59" s="12">
        <v>1.5</v>
      </c>
      <c r="AD59" s="13" t="s">
        <v>53</v>
      </c>
      <c r="AE59" s="14"/>
      <c r="AF59" s="14"/>
    </row>
    <row r="60" spans="1:32" ht="15.75" customHeight="1">
      <c r="A60" s="7" t="s">
        <v>54</v>
      </c>
      <c r="B60" s="11">
        <v>1199</v>
      </c>
      <c r="C60" s="8">
        <v>10156</v>
      </c>
      <c r="D60" s="9">
        <f t="shared" si="12"/>
        <v>8.470391993327773</v>
      </c>
      <c r="E60" s="11">
        <v>12092</v>
      </c>
      <c r="F60" s="9">
        <f t="shared" si="12"/>
        <v>10.085070892410341</v>
      </c>
      <c r="G60" s="11">
        <v>24</v>
      </c>
      <c r="H60" s="9">
        <f t="shared" si="0"/>
        <v>2.3631350925561243</v>
      </c>
      <c r="I60" s="21">
        <v>14</v>
      </c>
      <c r="J60" s="9">
        <f t="shared" si="0"/>
        <v>1.3784954706577393</v>
      </c>
      <c r="K60" s="8">
        <f>C60-E60</f>
        <v>-1936</v>
      </c>
      <c r="L60" s="9">
        <f>K60/$B60</f>
        <v>-1.614678899082569</v>
      </c>
      <c r="M60" s="8">
        <v>337</v>
      </c>
      <c r="N60" s="9">
        <f t="shared" si="1"/>
        <v>32.11664919470123</v>
      </c>
      <c r="O60" s="11">
        <v>124</v>
      </c>
      <c r="P60" s="9">
        <f t="shared" si="1"/>
        <v>11.817402077575528</v>
      </c>
      <c r="Q60" s="11">
        <v>213</v>
      </c>
      <c r="R60" s="9">
        <f>Q60/($M60+$C60)*1000</f>
        <v>20.299247117125706</v>
      </c>
      <c r="S60" s="11">
        <v>53</v>
      </c>
      <c r="T60" s="9">
        <f t="shared" si="2"/>
        <v>5.198116908591604</v>
      </c>
      <c r="U60" s="11">
        <v>40</v>
      </c>
      <c r="V60" s="9">
        <f t="shared" si="2"/>
        <v>3.9231071008238523</v>
      </c>
      <c r="W60" s="11">
        <v>13</v>
      </c>
      <c r="X60" s="10">
        <f t="shared" si="3"/>
        <v>1.2800315084679006</v>
      </c>
      <c r="Y60" s="11">
        <v>6201</v>
      </c>
      <c r="Z60" s="9">
        <f>Y60/$B60</f>
        <v>5.171809841534612</v>
      </c>
      <c r="AA60" s="11">
        <v>2478</v>
      </c>
      <c r="AB60" s="51">
        <f>AA60/$B60</f>
        <v>2.066722268557131</v>
      </c>
      <c r="AC60" s="12">
        <v>1.45</v>
      </c>
      <c r="AD60" s="13" t="s">
        <v>54</v>
      </c>
      <c r="AE60" s="14"/>
      <c r="AF60" s="14"/>
    </row>
    <row r="61" spans="1:32" ht="15.75" customHeight="1">
      <c r="A61" s="7" t="s">
        <v>55</v>
      </c>
      <c r="B61" s="11">
        <v>1145</v>
      </c>
      <c r="C61" s="8">
        <v>10094</v>
      </c>
      <c r="D61" s="9">
        <f t="shared" si="12"/>
        <v>8.815720524017467</v>
      </c>
      <c r="E61" s="11">
        <v>11138</v>
      </c>
      <c r="F61" s="9">
        <f t="shared" si="12"/>
        <v>9.727510917030568</v>
      </c>
      <c r="G61" s="11">
        <v>24</v>
      </c>
      <c r="H61" s="9">
        <f t="shared" si="0"/>
        <v>2.3776500891618784</v>
      </c>
      <c r="I61" s="21">
        <v>9</v>
      </c>
      <c r="J61" s="9">
        <f t="shared" si="0"/>
        <v>0.8916187834357043</v>
      </c>
      <c r="K61" s="8">
        <f>C61-E61</f>
        <v>-1044</v>
      </c>
      <c r="L61" s="9">
        <f>K61/$B61</f>
        <v>-0.9117903930131004</v>
      </c>
      <c r="M61" s="8">
        <v>447</v>
      </c>
      <c r="N61" s="9">
        <f t="shared" si="1"/>
        <v>42.40584384783227</v>
      </c>
      <c r="O61" s="11">
        <v>142</v>
      </c>
      <c r="P61" s="9">
        <f t="shared" si="1"/>
        <v>13.471207665306897</v>
      </c>
      <c r="Q61" s="11">
        <v>305</v>
      </c>
      <c r="R61" s="9">
        <f>Q61/($M61+$C61)*1000</f>
        <v>28.934636182525377</v>
      </c>
      <c r="S61" s="11">
        <v>37</v>
      </c>
      <c r="T61" s="9">
        <f t="shared" si="2"/>
        <v>3.6546819438956932</v>
      </c>
      <c r="U61" s="11">
        <v>30</v>
      </c>
      <c r="V61" s="9">
        <f t="shared" si="2"/>
        <v>2.963255630185697</v>
      </c>
      <c r="W61" s="11">
        <v>7</v>
      </c>
      <c r="X61" s="10">
        <f t="shared" si="3"/>
        <v>0.6934812760055479</v>
      </c>
      <c r="Y61" s="11">
        <v>6211</v>
      </c>
      <c r="Z61" s="9">
        <f>Y61/$B61</f>
        <v>5.424454148471615</v>
      </c>
      <c r="AA61" s="11">
        <v>2675</v>
      </c>
      <c r="AB61" s="51">
        <f>AA61/$B61</f>
        <v>2.336244541484716</v>
      </c>
      <c r="AC61" s="12">
        <v>1.55</v>
      </c>
      <c r="AD61" s="13" t="s">
        <v>55</v>
      </c>
      <c r="AE61" s="14"/>
      <c r="AF61" s="14"/>
    </row>
    <row r="62" spans="1:32" ht="15.75" customHeight="1">
      <c r="A62" s="7"/>
      <c r="B62" s="11"/>
      <c r="C62" s="8"/>
      <c r="D62" s="9"/>
      <c r="E62" s="11"/>
      <c r="F62" s="9"/>
      <c r="G62" s="11"/>
      <c r="H62" s="9"/>
      <c r="I62" s="8"/>
      <c r="J62" s="9"/>
      <c r="K62" s="11"/>
      <c r="L62" s="9"/>
      <c r="M62" s="8"/>
      <c r="N62" s="9"/>
      <c r="O62" s="11"/>
      <c r="P62" s="9"/>
      <c r="Q62" s="11"/>
      <c r="R62" s="9"/>
      <c r="S62" s="11"/>
      <c r="T62" s="9"/>
      <c r="U62" s="11"/>
      <c r="V62" s="9"/>
      <c r="W62" s="11"/>
      <c r="X62" s="10"/>
      <c r="Y62" s="11"/>
      <c r="Z62" s="9"/>
      <c r="AA62" s="11"/>
      <c r="AB62" s="51"/>
      <c r="AC62" s="12"/>
      <c r="AD62" s="13"/>
      <c r="AE62" s="14"/>
      <c r="AF62" s="14"/>
    </row>
    <row r="63" spans="1:32" ht="15.75" customHeight="1">
      <c r="A63" s="7" t="s">
        <v>56</v>
      </c>
      <c r="B63" s="11">
        <v>1738</v>
      </c>
      <c r="C63" s="8">
        <v>15080</v>
      </c>
      <c r="D63" s="9">
        <f aca="true" t="shared" si="13" ref="D63:F64">C63/$B63</f>
        <v>8.676639815880323</v>
      </c>
      <c r="E63" s="11">
        <v>18828</v>
      </c>
      <c r="F63" s="9">
        <f t="shared" si="13"/>
        <v>10.833141542002302</v>
      </c>
      <c r="G63" s="11">
        <v>53</v>
      </c>
      <c r="H63" s="9">
        <f t="shared" si="0"/>
        <v>3.5145888594164454</v>
      </c>
      <c r="I63" s="21">
        <v>17</v>
      </c>
      <c r="J63" s="9">
        <f t="shared" si="0"/>
        <v>1.1273209549071619</v>
      </c>
      <c r="K63" s="8">
        <f>C63-E63</f>
        <v>-3748</v>
      </c>
      <c r="L63" s="9">
        <f>K63/$B63</f>
        <v>-2.1565017261219794</v>
      </c>
      <c r="M63" s="8">
        <v>596</v>
      </c>
      <c r="N63" s="9">
        <f t="shared" si="1"/>
        <v>38.019903036488905</v>
      </c>
      <c r="O63" s="11">
        <v>211</v>
      </c>
      <c r="P63" s="9">
        <f t="shared" si="1"/>
        <v>13.460066343454963</v>
      </c>
      <c r="Q63" s="11">
        <v>385</v>
      </c>
      <c r="R63" s="9">
        <f>Q63/($M63+$C63)*1000</f>
        <v>24.559836693033937</v>
      </c>
      <c r="S63" s="11">
        <v>68</v>
      </c>
      <c r="T63" s="9">
        <f t="shared" si="2"/>
        <v>4.491710152586037</v>
      </c>
      <c r="U63" s="11">
        <v>59</v>
      </c>
      <c r="V63" s="9">
        <f t="shared" si="2"/>
        <v>3.8972191029790606</v>
      </c>
      <c r="W63" s="11">
        <v>9</v>
      </c>
      <c r="X63" s="10">
        <f t="shared" si="3"/>
        <v>0.5968169761273209</v>
      </c>
      <c r="Y63" s="11">
        <v>9117</v>
      </c>
      <c r="Z63" s="9">
        <f>Y63/$B63</f>
        <v>5.245684695051784</v>
      </c>
      <c r="AA63" s="11">
        <v>3583</v>
      </c>
      <c r="AB63" s="51">
        <f>AA63/$B63</f>
        <v>2.06156501726122</v>
      </c>
      <c r="AC63" s="12">
        <v>1.51</v>
      </c>
      <c r="AD63" s="13" t="s">
        <v>56</v>
      </c>
      <c r="AE63" s="14"/>
      <c r="AF63" s="14"/>
    </row>
    <row r="64" spans="1:32" ht="15.75" customHeight="1">
      <c r="A64" s="7" t="s">
        <v>57</v>
      </c>
      <c r="B64" s="11">
        <v>1361</v>
      </c>
      <c r="C64" s="8">
        <v>16483</v>
      </c>
      <c r="D64" s="9">
        <f t="shared" si="13"/>
        <v>12.110947832476121</v>
      </c>
      <c r="E64" s="8">
        <v>9121</v>
      </c>
      <c r="F64" s="9">
        <f t="shared" si="13"/>
        <v>6.701689933872153</v>
      </c>
      <c r="G64" s="8">
        <v>39</v>
      </c>
      <c r="H64" s="9">
        <f t="shared" si="0"/>
        <v>2.3660741369896257</v>
      </c>
      <c r="I64" s="21">
        <v>15</v>
      </c>
      <c r="J64" s="9">
        <f t="shared" si="0"/>
        <v>0.9100285142267791</v>
      </c>
      <c r="K64" s="8">
        <f>C64-E64</f>
        <v>7362</v>
      </c>
      <c r="L64" s="9">
        <f>K64/$B64</f>
        <v>5.409257898603967</v>
      </c>
      <c r="M64" s="8">
        <v>615</v>
      </c>
      <c r="N64" s="9">
        <f t="shared" si="1"/>
        <v>35.969119195227506</v>
      </c>
      <c r="O64" s="11">
        <v>281</v>
      </c>
      <c r="P64" s="9">
        <f t="shared" si="1"/>
        <v>16.43467072172184</v>
      </c>
      <c r="Q64" s="11">
        <v>334</v>
      </c>
      <c r="R64" s="9">
        <f>Q64/($M64+$C64)*1000</f>
        <v>19.534448473505673</v>
      </c>
      <c r="S64" s="11">
        <v>83</v>
      </c>
      <c r="T64" s="9">
        <f t="shared" si="2"/>
        <v>5.013288233872916</v>
      </c>
      <c r="U64" s="11">
        <v>73</v>
      </c>
      <c r="V64" s="9">
        <f t="shared" si="2"/>
        <v>4.409277603285818</v>
      </c>
      <c r="W64" s="11">
        <v>10</v>
      </c>
      <c r="X64" s="10">
        <f t="shared" si="3"/>
        <v>0.6066856761511861</v>
      </c>
      <c r="Y64" s="8">
        <v>8853</v>
      </c>
      <c r="Z64" s="9">
        <f>Y64/$B64</f>
        <v>6.504775900073476</v>
      </c>
      <c r="AA64" s="8">
        <v>3650</v>
      </c>
      <c r="AB64" s="51">
        <f>AA64/$B64</f>
        <v>2.6818515797207936</v>
      </c>
      <c r="AC64" s="12">
        <v>1.74</v>
      </c>
      <c r="AD64" s="13" t="s">
        <v>57</v>
      </c>
      <c r="AE64" s="14"/>
      <c r="AF64" s="14"/>
    </row>
    <row r="65" spans="1:32" ht="15.75" customHeight="1">
      <c r="A65" s="7" t="s">
        <v>58</v>
      </c>
      <c r="B65" s="20"/>
      <c r="C65" s="8">
        <v>176</v>
      </c>
      <c r="D65" s="10"/>
      <c r="E65" s="8">
        <v>192</v>
      </c>
      <c r="F65" s="10"/>
      <c r="G65" s="8">
        <v>1</v>
      </c>
      <c r="H65" s="10"/>
      <c r="I65" s="21">
        <v>1</v>
      </c>
      <c r="J65" s="10"/>
      <c r="K65" s="8">
        <f>C65-E65</f>
        <v>-16</v>
      </c>
      <c r="L65" s="10"/>
      <c r="M65" s="8">
        <v>11</v>
      </c>
      <c r="N65" s="9"/>
      <c r="O65" s="11">
        <v>4</v>
      </c>
      <c r="P65" s="10"/>
      <c r="Q65" s="11">
        <v>7</v>
      </c>
      <c r="R65" s="10"/>
      <c r="S65" s="11">
        <v>1</v>
      </c>
      <c r="T65" s="10"/>
      <c r="U65" s="11"/>
      <c r="V65" s="10"/>
      <c r="W65" s="11">
        <v>1</v>
      </c>
      <c r="X65" s="10"/>
      <c r="Y65" s="8"/>
      <c r="Z65" s="10"/>
      <c r="AA65" s="8"/>
      <c r="AB65" s="51"/>
      <c r="AC65" s="12"/>
      <c r="AD65" s="13" t="s">
        <v>58</v>
      </c>
      <c r="AE65" s="14"/>
      <c r="AF65" s="14"/>
    </row>
    <row r="66" spans="1:32" ht="15.75" customHeight="1" thickBot="1">
      <c r="A66" s="22" t="s">
        <v>59</v>
      </c>
      <c r="B66" s="23"/>
      <c r="C66" s="24"/>
      <c r="D66" s="25"/>
      <c r="E66" s="24">
        <v>1701</v>
      </c>
      <c r="F66" s="25"/>
      <c r="G66" s="24">
        <v>2</v>
      </c>
      <c r="H66" s="25"/>
      <c r="I66" s="26">
        <v>2</v>
      </c>
      <c r="J66" s="25"/>
      <c r="K66" s="27"/>
      <c r="L66" s="25"/>
      <c r="M66" s="27">
        <v>14</v>
      </c>
      <c r="N66" s="28"/>
      <c r="O66" s="27">
        <v>7</v>
      </c>
      <c r="P66" s="25"/>
      <c r="Q66" s="27">
        <v>7</v>
      </c>
      <c r="R66" s="25"/>
      <c r="S66" s="27">
        <v>5</v>
      </c>
      <c r="T66" s="25"/>
      <c r="U66" s="27">
        <v>3</v>
      </c>
      <c r="V66" s="25"/>
      <c r="W66" s="27">
        <v>2</v>
      </c>
      <c r="X66" s="25"/>
      <c r="Y66" s="24"/>
      <c r="Z66" s="25"/>
      <c r="AA66" s="24"/>
      <c r="AB66" s="53"/>
      <c r="AC66" s="29"/>
      <c r="AD66" s="30" t="s">
        <v>59</v>
      </c>
      <c r="AE66" s="14"/>
      <c r="AF66" s="14"/>
    </row>
    <row r="67" spans="1:32" ht="15.75" customHeight="1">
      <c r="A67" s="31" t="s">
        <v>79</v>
      </c>
      <c r="B67" s="49"/>
      <c r="C67" s="50"/>
      <c r="D67" s="32"/>
      <c r="E67" s="14"/>
      <c r="F67" s="32"/>
      <c r="G67" s="14"/>
      <c r="H67" s="14"/>
      <c r="I67" s="14"/>
      <c r="J67" s="14"/>
      <c r="K67" s="14"/>
      <c r="L67" s="32"/>
      <c r="M67" s="14"/>
      <c r="N67" s="14"/>
      <c r="O67" s="14"/>
      <c r="P67" s="14"/>
      <c r="Q67" s="14"/>
      <c r="R67" s="14"/>
      <c r="S67" s="14"/>
      <c r="T67" s="14"/>
      <c r="U67" s="14" t="s">
        <v>74</v>
      </c>
      <c r="V67" s="14"/>
      <c r="W67" s="14"/>
      <c r="X67" s="14"/>
      <c r="Y67" s="14"/>
      <c r="Z67" s="32"/>
      <c r="AA67" s="14"/>
      <c r="AB67" s="32"/>
      <c r="AC67" s="14"/>
      <c r="AD67" s="14"/>
      <c r="AE67" s="14"/>
      <c r="AF67" s="14"/>
    </row>
    <row r="68" spans="3:32" ht="13.5">
      <c r="C68" s="14"/>
      <c r="D68" s="32"/>
      <c r="E68" s="14"/>
      <c r="F68" s="32"/>
      <c r="G68" s="14"/>
      <c r="H68" s="14"/>
      <c r="I68" s="14"/>
      <c r="J68" s="14"/>
      <c r="K68" s="14"/>
      <c r="L68" s="32"/>
      <c r="M68" s="14"/>
      <c r="N68" s="14"/>
      <c r="O68" s="14"/>
      <c r="P68" s="14"/>
      <c r="Q68" s="14"/>
      <c r="R68" s="14"/>
      <c r="S68" s="14"/>
      <c r="T68" s="14"/>
      <c r="U68" s="34"/>
      <c r="V68" s="14"/>
      <c r="W68" s="14"/>
      <c r="X68" s="14"/>
      <c r="Y68" s="14"/>
      <c r="Z68" s="32"/>
      <c r="AA68" s="14"/>
      <c r="AB68" s="32"/>
      <c r="AC68" s="14"/>
      <c r="AD68" s="14"/>
      <c r="AE68" s="14"/>
      <c r="AF68" s="14"/>
    </row>
    <row r="69" spans="3:32" ht="13.5">
      <c r="C69" s="14"/>
      <c r="D69" s="32"/>
      <c r="E69" s="14"/>
      <c r="F69" s="32"/>
      <c r="G69" s="14"/>
      <c r="H69" s="14"/>
      <c r="I69" s="14"/>
      <c r="J69" s="14"/>
      <c r="K69" s="14"/>
      <c r="L69" s="32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32"/>
      <c r="AA69" s="14"/>
      <c r="AB69" s="32"/>
      <c r="AC69" s="14"/>
      <c r="AD69" s="14"/>
      <c r="AE69" s="14"/>
      <c r="AF69" s="14"/>
    </row>
    <row r="70" spans="3:32" ht="13.5">
      <c r="C70" s="14"/>
      <c r="D70" s="32"/>
      <c r="E70" s="14"/>
      <c r="F70" s="32"/>
      <c r="G70" s="14"/>
      <c r="H70" s="14"/>
      <c r="I70" s="14"/>
      <c r="J70" s="14"/>
      <c r="K70" s="14"/>
      <c r="L70" s="32"/>
      <c r="M70" s="14"/>
      <c r="N70" s="14"/>
      <c r="O70" s="3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32"/>
      <c r="AA70" s="14"/>
      <c r="AB70" s="32"/>
      <c r="AC70" s="14"/>
      <c r="AD70" s="14"/>
      <c r="AE70" s="14"/>
      <c r="AF70" s="14"/>
    </row>
    <row r="71" spans="3:32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3:32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3:32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3:32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3:32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3:32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3:32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3:32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3:32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3:32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3:32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3:32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3:32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3:32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3:32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3:32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3:32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3:32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3:32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3:32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3:32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3:32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3:32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3:32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3:32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3:32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3:32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3:32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3:32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3:32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3:32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3:32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3:32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3:32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3:32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3:32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3:32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3:32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3:32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3:32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3:32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3:32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3:32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3:32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3:32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3:32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3:32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3:32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3:32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3:32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3:32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3:32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3:30" ht="13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3:30" ht="13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3:30" ht="13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3:30" ht="13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3:30" ht="13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3:30" ht="13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3:30" ht="13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3:30" ht="13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3:30" ht="13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3:30" ht="13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3:30" ht="13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3:30" ht="13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3:30" ht="13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3:30" ht="13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3:30" ht="13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3:30" ht="13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3:30" ht="13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3:30" ht="13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3:30" ht="13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3:30" ht="13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3:30" ht="13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3:30" ht="13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3:30" ht="13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3:30" ht="13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3:30" ht="13.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3:30" ht="13.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3:30" ht="13.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3:30" ht="13.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3:30" ht="13.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3:30" ht="13.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3:30" ht="13.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3:30" ht="13.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3:30" ht="13.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3:30" ht="13.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3:30" ht="13.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3:30" ht="13.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3:30" ht="13.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3:30" ht="13.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3:30" ht="13.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3:30" ht="13.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3:30" ht="13.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3:30" ht="13.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3:30" ht="13.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3:30" ht="13.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3:30" ht="13.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3:30" ht="13.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3:30" ht="13.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3:30" ht="13.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3:30" ht="13.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3:30" ht="13.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3:30" ht="13.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3:30" ht="13.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3:30" ht="13.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3:30" ht="13.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3:30" ht="13.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3:30" ht="13.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3:30" ht="13.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3:30" ht="13.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3:30" ht="13.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3:30" ht="13.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3:30" ht="13.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</sheetData>
  <mergeCells count="34">
    <mergeCell ref="B3:B4"/>
    <mergeCell ref="B5:B6"/>
    <mergeCell ref="AD3:AD6"/>
    <mergeCell ref="A3:A6"/>
    <mergeCell ref="G4:H4"/>
    <mergeCell ref="G5:G6"/>
    <mergeCell ref="C5:C6"/>
    <mergeCell ref="E5:E6"/>
    <mergeCell ref="C3:D4"/>
    <mergeCell ref="E3:F4"/>
    <mergeCell ref="G3:J3"/>
    <mergeCell ref="I4:J4"/>
    <mergeCell ref="I5:I6"/>
    <mergeCell ref="K3:L4"/>
    <mergeCell ref="K5:K6"/>
    <mergeCell ref="M4:N4"/>
    <mergeCell ref="M5:M6"/>
    <mergeCell ref="M3:R3"/>
    <mergeCell ref="O4:P4"/>
    <mergeCell ref="O5:O6"/>
    <mergeCell ref="Q4:R4"/>
    <mergeCell ref="Q5:Q6"/>
    <mergeCell ref="U5:U6"/>
    <mergeCell ref="S3:X3"/>
    <mergeCell ref="W4:X4"/>
    <mergeCell ref="W5:W6"/>
    <mergeCell ref="S4:T4"/>
    <mergeCell ref="U4:V4"/>
    <mergeCell ref="S5:S6"/>
    <mergeCell ref="AC3:AC6"/>
    <mergeCell ref="Y3:Z4"/>
    <mergeCell ref="AA3:AB4"/>
    <mergeCell ref="Y5:Y6"/>
    <mergeCell ref="AA5:AA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2007-03-07T04:45:30Z</cp:lastPrinted>
  <dcterms:created xsi:type="dcterms:W3CDTF">2000-12-19T09:04:27Z</dcterms:created>
  <dcterms:modified xsi:type="dcterms:W3CDTF">2007-11-26T01:00:01Z</dcterms:modified>
  <cp:category/>
  <cp:version/>
  <cp:contentType/>
  <cp:contentStatus/>
</cp:coreProperties>
</file>