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3"/>
  </bookViews>
  <sheets>
    <sheet name="２-１" sheetId="1" r:id="rId1"/>
    <sheet name="２-２" sheetId="2" r:id="rId2"/>
    <sheet name="人口千対率－１" sheetId="3" r:id="rId3"/>
    <sheet name="人口千対率－２" sheetId="4" r:id="rId4"/>
  </sheets>
  <definedNames>
    <definedName name="_xlnm.Print_Area" localSheetId="0">'２-１'!$A$1:$N$32</definedName>
    <definedName name="_xlnm.Print_Area" localSheetId="1">'２-２'!$A$1:$O$35</definedName>
    <definedName name="_xlnm.Print_Area" localSheetId="2">'人口千対率－１'!$A$1:$L$32</definedName>
  </definedNames>
  <calcPr fullCalcOnLoad="1"/>
</workbook>
</file>

<file path=xl/sharedStrings.xml><?xml version="1.0" encoding="utf-8"?>
<sst xmlns="http://schemas.openxmlformats.org/spreadsheetml/2006/main" count="197" uniqueCount="69">
  <si>
    <t>市町村</t>
  </si>
  <si>
    <t>人口</t>
  </si>
  <si>
    <t>出生数</t>
  </si>
  <si>
    <t>総数</t>
  </si>
  <si>
    <t>男</t>
  </si>
  <si>
    <t>女</t>
  </si>
  <si>
    <t>死亡数</t>
  </si>
  <si>
    <t>自然増加数</t>
  </si>
  <si>
    <t>低体重児数</t>
  </si>
  <si>
    <t>乳児死亡</t>
  </si>
  <si>
    <t>新生児死亡</t>
  </si>
  <si>
    <t>周産期死亡数</t>
  </si>
  <si>
    <t>死産数</t>
  </si>
  <si>
    <t>離婚</t>
  </si>
  <si>
    <t>婚姻</t>
  </si>
  <si>
    <t>自然</t>
  </si>
  <si>
    <t>人工</t>
  </si>
  <si>
    <t>満２２週以後の死産</t>
  </si>
  <si>
    <t>早期新生児死亡　　　　（生後１週未満）</t>
  </si>
  <si>
    <t>　（３－２）</t>
  </si>
  <si>
    <t>満２２週
以後の死産</t>
  </si>
  <si>
    <t>出産千対
(注１）</t>
  </si>
  <si>
    <t>　　人口動態総覧（市町村別）</t>
  </si>
  <si>
    <t>市町村</t>
  </si>
  <si>
    <t>人口</t>
  </si>
  <si>
    <t>出生数</t>
  </si>
  <si>
    <t>死亡数</t>
  </si>
  <si>
    <t>自然増加数</t>
  </si>
  <si>
    <t>低体重児数</t>
  </si>
  <si>
    <t>総数</t>
  </si>
  <si>
    <t>男</t>
  </si>
  <si>
    <t>女</t>
  </si>
  <si>
    <t>市計</t>
  </si>
  <si>
    <t>郡計</t>
  </si>
  <si>
    <t>福井市</t>
  </si>
  <si>
    <t>永平寺町</t>
  </si>
  <si>
    <t>計</t>
  </si>
  <si>
    <t>大野市</t>
  </si>
  <si>
    <t>勝山市</t>
  </si>
  <si>
    <t>鯖江市</t>
  </si>
  <si>
    <t>池田町</t>
  </si>
  <si>
    <t>越前町</t>
  </si>
  <si>
    <t>敦賀市</t>
  </si>
  <si>
    <t>美浜町</t>
  </si>
  <si>
    <t>小浜市</t>
  </si>
  <si>
    <t>高浜町</t>
  </si>
  <si>
    <t>早期新生児死亡　　　　（生後１週未満）</t>
  </si>
  <si>
    <t>自然</t>
  </si>
  <si>
    <t>人工</t>
  </si>
  <si>
    <t>　　第３表　人口動態実数および率</t>
  </si>
  <si>
    <t>　（３－１）</t>
  </si>
  <si>
    <t>乳児死亡数</t>
  </si>
  <si>
    <t>人口千対</t>
  </si>
  <si>
    <t>出生千対</t>
  </si>
  <si>
    <t>実数</t>
  </si>
  <si>
    <t>出産千対(注２）</t>
  </si>
  <si>
    <t>婚姻</t>
  </si>
  <si>
    <t>あわら市</t>
  </si>
  <si>
    <t>　(注１）　出生に妊娠満２２週以後の死産を加えたものである。　　</t>
  </si>
  <si>
    <t xml:space="preserve"> 　　（注２）　出生に死産を加えたものである。</t>
  </si>
  <si>
    <t>越前市</t>
  </si>
  <si>
    <t>若狭町</t>
  </si>
  <si>
    <t>南越前町</t>
  </si>
  <si>
    <t>　（２－２）</t>
  </si>
  <si>
    <t>　（２－１）</t>
  </si>
  <si>
    <t>坂井市</t>
  </si>
  <si>
    <t>おおい町</t>
  </si>
  <si>
    <t>平成２０年</t>
  </si>
  <si>
    <t>※人口は「平成２０年１０月１日現在推計人口」（総務省統計局）の都道府県、市部、郡部の日本人人口を計上している。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</si>
</sst>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  <numFmt numFmtId="179" formatCode="#,##0_ "/>
    <numFmt numFmtId="180" formatCode="#,##0_);[Red]\(#,##0\)"/>
    <numFmt numFmtId="181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176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vertical="center" wrapText="1" shrinkToFit="1"/>
    </xf>
    <xf numFmtId="0" fontId="3" fillId="0" borderId="2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distributed" vertical="center"/>
    </xf>
    <xf numFmtId="176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/>
    </xf>
    <xf numFmtId="176" fontId="3" fillId="2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7" fontId="3" fillId="0" borderId="1" xfId="0" applyNumberFormat="1" applyFont="1" applyFill="1" applyBorder="1" applyAlignment="1">
      <alignment horizontal="right"/>
    </xf>
    <xf numFmtId="177" fontId="3" fillId="2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distributed" vertical="center"/>
    </xf>
    <xf numFmtId="176" fontId="3" fillId="2" borderId="2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distributed" vertical="center"/>
    </xf>
    <xf numFmtId="176" fontId="3" fillId="0" borderId="3" xfId="0" applyNumberFormat="1" applyFont="1" applyFill="1" applyBorder="1" applyAlignment="1">
      <alignment horizontal="right"/>
    </xf>
    <xf numFmtId="176" fontId="3" fillId="0" borderId="3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/>
    </xf>
    <xf numFmtId="0" fontId="3" fillId="0" borderId="5" xfId="0" applyFont="1" applyFill="1" applyBorder="1" applyAlignment="1">
      <alignment horizontal="distributed"/>
    </xf>
    <xf numFmtId="0" fontId="3" fillId="0" borderId="3" xfId="0" applyFont="1" applyFill="1" applyBorder="1" applyAlignment="1">
      <alignment horizontal="distributed"/>
    </xf>
    <xf numFmtId="0" fontId="3" fillId="0" borderId="2" xfId="0" applyFont="1" applyFill="1" applyBorder="1" applyAlignment="1">
      <alignment horizontal="distributed" vertical="center" wrapText="1" shrinkToFit="1"/>
    </xf>
    <xf numFmtId="0" fontId="3" fillId="0" borderId="10" xfId="0" applyFont="1" applyFill="1" applyBorder="1" applyAlignment="1">
      <alignment horizontal="distributed" vertical="center" shrinkToFit="1"/>
    </xf>
    <xf numFmtId="0" fontId="3" fillId="0" borderId="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34" sqref="F34"/>
    </sheetView>
  </sheetViews>
  <sheetFormatPr defaultColWidth="9.00390625" defaultRowHeight="13.5"/>
  <cols>
    <col min="1" max="1" width="11.00390625" style="2" customWidth="1"/>
    <col min="2" max="2" width="9.875" style="2" customWidth="1"/>
    <col min="3" max="8" width="6.00390625" style="2" customWidth="1"/>
    <col min="9" max="9" width="6.25390625" style="2" customWidth="1"/>
    <col min="10" max="11" width="6.375" style="2" customWidth="1"/>
    <col min="12" max="14" width="6.00390625" style="2" customWidth="1"/>
    <col min="15" max="16384" width="9.00390625" style="2" customWidth="1"/>
  </cols>
  <sheetData>
    <row r="1" ht="18.75" customHeight="1">
      <c r="A1" s="1" t="s">
        <v>22</v>
      </c>
    </row>
    <row r="2" ht="17.25" customHeight="1">
      <c r="A2" s="2" t="s">
        <v>64</v>
      </c>
    </row>
    <row r="3" spans="1:14" ht="18" customHeight="1">
      <c r="A3" s="26" t="s">
        <v>23</v>
      </c>
      <c r="B3" s="26" t="s">
        <v>24</v>
      </c>
      <c r="C3" s="26" t="s">
        <v>25</v>
      </c>
      <c r="D3" s="26"/>
      <c r="E3" s="26"/>
      <c r="F3" s="26" t="s">
        <v>26</v>
      </c>
      <c r="G3" s="26"/>
      <c r="H3" s="26"/>
      <c r="I3" s="26" t="s">
        <v>27</v>
      </c>
      <c r="J3" s="26"/>
      <c r="K3" s="26"/>
      <c r="L3" s="26" t="s">
        <v>28</v>
      </c>
      <c r="M3" s="26"/>
      <c r="N3" s="26"/>
    </row>
    <row r="4" spans="1:14" ht="45" customHeight="1">
      <c r="A4" s="26"/>
      <c r="B4" s="26"/>
      <c r="C4" s="9" t="s">
        <v>29</v>
      </c>
      <c r="D4" s="3" t="s">
        <v>30</v>
      </c>
      <c r="E4" s="3" t="s">
        <v>31</v>
      </c>
      <c r="F4" s="9" t="s">
        <v>29</v>
      </c>
      <c r="G4" s="3" t="s">
        <v>30</v>
      </c>
      <c r="H4" s="3" t="s">
        <v>31</v>
      </c>
      <c r="I4" s="9" t="s">
        <v>29</v>
      </c>
      <c r="J4" s="3" t="s">
        <v>30</v>
      </c>
      <c r="K4" s="3" t="s">
        <v>31</v>
      </c>
      <c r="L4" s="9" t="s">
        <v>29</v>
      </c>
      <c r="M4" s="3" t="s">
        <v>30</v>
      </c>
      <c r="N4" s="3" t="s">
        <v>31</v>
      </c>
    </row>
    <row r="5" spans="1:14" ht="16.5" customHeight="1">
      <c r="A5" s="12" t="s">
        <v>67</v>
      </c>
      <c r="B5" s="14">
        <f>+B10+B13+B16+B22+B26+B30</f>
        <v>802238</v>
      </c>
      <c r="C5" s="14">
        <f>D5+E5</f>
        <v>7139</v>
      </c>
      <c r="D5" s="14">
        <f>+D10+D13+D16+D22+D26+D30</f>
        <v>3654</v>
      </c>
      <c r="E5" s="14">
        <f>+E10+E13+E16+E22+E26+E30</f>
        <v>3485</v>
      </c>
      <c r="F5" s="14">
        <f>G5+H5</f>
        <v>8088</v>
      </c>
      <c r="G5" s="14">
        <f>+G10+G13+G16+G22+G26+G30</f>
        <v>4123</v>
      </c>
      <c r="H5" s="14">
        <f>+H10+H13+H16+H22+H26+H30</f>
        <v>3965</v>
      </c>
      <c r="I5" s="14">
        <f>J5+K5</f>
        <v>-949</v>
      </c>
      <c r="J5" s="14">
        <f>+J10+J13+J16+J22+J26+J30</f>
        <v>-469</v>
      </c>
      <c r="K5" s="14">
        <f>+K10+K13+K16+K22+K26+K30</f>
        <v>-480</v>
      </c>
      <c r="L5" s="14">
        <f>M5+N5</f>
        <v>665</v>
      </c>
      <c r="M5" s="14">
        <f>+M10+M13+M16+M22+M26+M30</f>
        <v>285</v>
      </c>
      <c r="N5" s="14">
        <f>+N10+N13+N16+N22+N26+N30</f>
        <v>380</v>
      </c>
    </row>
    <row r="6" spans="1:14" ht="16.5" customHeight="1">
      <c r="A6" s="11" t="s">
        <v>32</v>
      </c>
      <c r="B6" s="14">
        <f>SUM(B8+B11+B12+B14+B15+B17+B18+B23+B27)</f>
        <v>697238</v>
      </c>
      <c r="C6" s="14">
        <f>D6+E6</f>
        <v>6297</v>
      </c>
      <c r="D6" s="14">
        <f>SUM(D8+D11+D12+D14+D15+D17+D18+D23+D27)</f>
        <v>3241</v>
      </c>
      <c r="E6" s="14">
        <f>SUM(E8+E11+E12+E14+E15+E17+E18+E23+E27)</f>
        <v>3056</v>
      </c>
      <c r="F6" s="14">
        <f>G6+H6</f>
        <v>6797</v>
      </c>
      <c r="G6" s="14">
        <f>SUM(G8+G11+G12+G14+G15+G17+G18+G23+G27)</f>
        <v>3500</v>
      </c>
      <c r="H6" s="14">
        <f>SUM(H8+H11+H12+H14+H15+H17+H18+H23+H27)</f>
        <v>3297</v>
      </c>
      <c r="I6" s="14">
        <f>J6+K6</f>
        <v>-500</v>
      </c>
      <c r="J6" s="14">
        <f>SUM(J8+J11+J12+J14+J15+J17+J18+J23+J27)</f>
        <v>-259</v>
      </c>
      <c r="K6" s="14">
        <f>SUM(K8+K11+K12+K14+K15+K17+K18+K23+K27)</f>
        <v>-241</v>
      </c>
      <c r="L6" s="14">
        <f>M6+N6</f>
        <v>595</v>
      </c>
      <c r="M6" s="14">
        <f>SUM(M8+M11+M12+M14+M15+M17+M18+M23+M27)</f>
        <v>258</v>
      </c>
      <c r="N6" s="14">
        <f>SUM(N8+N11+N12+N14+N15+N17+N18+N23+N27)</f>
        <v>337</v>
      </c>
    </row>
    <row r="7" spans="1:14" ht="16.5" customHeight="1">
      <c r="A7" s="11" t="s">
        <v>33</v>
      </c>
      <c r="B7" s="14">
        <f>SUM(B9+B19+B20+B21+B24+B25+B28+B29)</f>
        <v>105000</v>
      </c>
      <c r="C7" s="14">
        <f>D7+E7</f>
        <v>842</v>
      </c>
      <c r="D7" s="14">
        <f>SUM(D9+D19+D20+D21+D24+D25+D28+D29)</f>
        <v>413</v>
      </c>
      <c r="E7" s="14">
        <f>SUM(E9+E19+E20+E21+E24+E25+E28+E29)</f>
        <v>429</v>
      </c>
      <c r="F7" s="14">
        <f>G7+H7</f>
        <v>1291</v>
      </c>
      <c r="G7" s="14">
        <f>SUM(G9+G19+G20+G21+G24+G25+G28+G29)</f>
        <v>623</v>
      </c>
      <c r="H7" s="14">
        <f>SUM(H9+H19+H20+H21+H24+H25+H28+H29)</f>
        <v>668</v>
      </c>
      <c r="I7" s="14">
        <f>J7+K7</f>
        <v>-449</v>
      </c>
      <c r="J7" s="14">
        <f>SUM(J9+J19+J20+J21+J24+J25+J28+J29)</f>
        <v>-210</v>
      </c>
      <c r="K7" s="14">
        <f>SUM(K9+K19+K20+K21+K24+K25+K28+K29)</f>
        <v>-239</v>
      </c>
      <c r="L7" s="14">
        <f>M7+N7</f>
        <v>70</v>
      </c>
      <c r="M7" s="14">
        <f>SUM(M9+M19+M20+M21+M24+M25+M28+M29)</f>
        <v>27</v>
      </c>
      <c r="N7" s="14">
        <f>SUM(N9+N19+N20+N21+N24+N25+N28+N29)</f>
        <v>43</v>
      </c>
    </row>
    <row r="8" spans="1:14" ht="16.5" customHeight="1">
      <c r="A8" s="5" t="s">
        <v>34</v>
      </c>
      <c r="B8" s="15">
        <v>265119</v>
      </c>
      <c r="C8" s="14">
        <f aca="true" t="shared" si="0" ref="C8:C30">D8+E8</f>
        <v>2569</v>
      </c>
      <c r="D8" s="15">
        <v>1324</v>
      </c>
      <c r="E8" s="15">
        <v>1245</v>
      </c>
      <c r="F8" s="14">
        <f aca="true" t="shared" si="1" ref="F8:F30">G8+H8</f>
        <v>2449</v>
      </c>
      <c r="G8" s="15">
        <v>1241</v>
      </c>
      <c r="H8" s="15">
        <v>1208</v>
      </c>
      <c r="I8" s="14">
        <f aca="true" t="shared" si="2" ref="I8:I30">J8+K8</f>
        <v>120</v>
      </c>
      <c r="J8" s="15">
        <f>D8-G8</f>
        <v>83</v>
      </c>
      <c r="K8" s="15">
        <f>E8-H8</f>
        <v>37</v>
      </c>
      <c r="L8" s="14">
        <f aca="true" t="shared" si="3" ref="L8:L30">M8+N8</f>
        <v>250</v>
      </c>
      <c r="M8" s="15">
        <v>112</v>
      </c>
      <c r="N8" s="15">
        <v>138</v>
      </c>
    </row>
    <row r="9" spans="1:14" ht="16.5" customHeight="1">
      <c r="A9" s="5" t="s">
        <v>35</v>
      </c>
      <c r="B9" s="15">
        <v>20236</v>
      </c>
      <c r="C9" s="14">
        <f t="shared" si="0"/>
        <v>154</v>
      </c>
      <c r="D9" s="15">
        <v>85</v>
      </c>
      <c r="E9" s="15">
        <v>69</v>
      </c>
      <c r="F9" s="14">
        <f t="shared" si="1"/>
        <v>210</v>
      </c>
      <c r="G9" s="15">
        <v>108</v>
      </c>
      <c r="H9" s="15">
        <v>102</v>
      </c>
      <c r="I9" s="14">
        <f t="shared" si="2"/>
        <v>-56</v>
      </c>
      <c r="J9" s="15">
        <f>D9-G9</f>
        <v>-23</v>
      </c>
      <c r="K9" s="15">
        <f>E9-H9</f>
        <v>-33</v>
      </c>
      <c r="L9" s="14">
        <f t="shared" si="3"/>
        <v>9</v>
      </c>
      <c r="M9" s="15">
        <v>4</v>
      </c>
      <c r="N9" s="15">
        <v>5</v>
      </c>
    </row>
    <row r="10" spans="1:14" ht="16.5" customHeight="1">
      <c r="A10" s="11" t="s">
        <v>36</v>
      </c>
      <c r="B10" s="14">
        <f>SUM(B8:B9)</f>
        <v>285355</v>
      </c>
      <c r="C10" s="14">
        <f t="shared" si="0"/>
        <v>2723</v>
      </c>
      <c r="D10" s="14">
        <f>SUM(D8:D9)</f>
        <v>1409</v>
      </c>
      <c r="E10" s="14">
        <f>SUM(E8:E9)</f>
        <v>1314</v>
      </c>
      <c r="F10" s="14">
        <f t="shared" si="1"/>
        <v>2659</v>
      </c>
      <c r="G10" s="14">
        <f>SUM(G8:G9)</f>
        <v>1349</v>
      </c>
      <c r="H10" s="14">
        <f>SUM(H8:H9)</f>
        <v>1310</v>
      </c>
      <c r="I10" s="14">
        <f t="shared" si="2"/>
        <v>64</v>
      </c>
      <c r="J10" s="14">
        <f>SUM(J8:J9)</f>
        <v>60</v>
      </c>
      <c r="K10" s="14">
        <f>SUM(K8:K9)</f>
        <v>4</v>
      </c>
      <c r="L10" s="14">
        <f t="shared" si="3"/>
        <v>259</v>
      </c>
      <c r="M10" s="14">
        <f>SUM(M8:M9)</f>
        <v>116</v>
      </c>
      <c r="N10" s="14">
        <f>SUM(N8:N9)</f>
        <v>143</v>
      </c>
    </row>
    <row r="11" spans="1:14" ht="16.5" customHeight="1">
      <c r="A11" s="5" t="s">
        <v>57</v>
      </c>
      <c r="B11" s="15">
        <v>30334</v>
      </c>
      <c r="C11" s="14">
        <f>D11+E11</f>
        <v>206</v>
      </c>
      <c r="D11" s="15">
        <v>102</v>
      </c>
      <c r="E11" s="15">
        <v>104</v>
      </c>
      <c r="F11" s="14">
        <f>G11+H11</f>
        <v>343</v>
      </c>
      <c r="G11" s="15">
        <v>189</v>
      </c>
      <c r="H11" s="15">
        <v>154</v>
      </c>
      <c r="I11" s="14">
        <f>J11+K11</f>
        <v>-137</v>
      </c>
      <c r="J11" s="15">
        <f>D11-G11</f>
        <v>-87</v>
      </c>
      <c r="K11" s="15">
        <f>E11-H11</f>
        <v>-50</v>
      </c>
      <c r="L11" s="14">
        <f>M11+N11</f>
        <v>20</v>
      </c>
      <c r="M11" s="15">
        <v>7</v>
      </c>
      <c r="N11" s="15">
        <v>13</v>
      </c>
    </row>
    <row r="12" spans="1:14" ht="16.5" customHeight="1">
      <c r="A12" s="5" t="s">
        <v>65</v>
      </c>
      <c r="B12" s="15">
        <v>91066</v>
      </c>
      <c r="C12" s="14">
        <f t="shared" si="0"/>
        <v>822</v>
      </c>
      <c r="D12" s="15">
        <v>435</v>
      </c>
      <c r="E12" s="15">
        <v>387</v>
      </c>
      <c r="F12" s="14">
        <f t="shared" si="1"/>
        <v>814</v>
      </c>
      <c r="G12" s="15">
        <v>422</v>
      </c>
      <c r="H12" s="15">
        <v>392</v>
      </c>
      <c r="I12" s="14">
        <f t="shared" si="2"/>
        <v>8</v>
      </c>
      <c r="J12" s="15">
        <f>D12-G12</f>
        <v>13</v>
      </c>
      <c r="K12" s="15">
        <f>E12-H12</f>
        <v>-5</v>
      </c>
      <c r="L12" s="14">
        <f t="shared" si="3"/>
        <v>60</v>
      </c>
      <c r="M12" s="15">
        <v>29</v>
      </c>
      <c r="N12" s="15">
        <v>31</v>
      </c>
    </row>
    <row r="13" spans="1:14" ht="16.5" customHeight="1">
      <c r="A13" s="11" t="s">
        <v>36</v>
      </c>
      <c r="B13" s="14">
        <f>SUM(B11:B12)</f>
        <v>121400</v>
      </c>
      <c r="C13" s="14">
        <f t="shared" si="0"/>
        <v>1028</v>
      </c>
      <c r="D13" s="14">
        <f>SUM(D11:D12)</f>
        <v>537</v>
      </c>
      <c r="E13" s="14">
        <f>SUM(E11:E12)</f>
        <v>491</v>
      </c>
      <c r="F13" s="14">
        <f t="shared" si="1"/>
        <v>1157</v>
      </c>
      <c r="G13" s="14">
        <f>SUM(G11:G12)</f>
        <v>611</v>
      </c>
      <c r="H13" s="14">
        <f>SUM(H11:H12)</f>
        <v>546</v>
      </c>
      <c r="I13" s="14">
        <f t="shared" si="2"/>
        <v>-129</v>
      </c>
      <c r="J13" s="14">
        <f>SUM(J11:J12)</f>
        <v>-74</v>
      </c>
      <c r="K13" s="14">
        <f>SUM(K11:K12)</f>
        <v>-55</v>
      </c>
      <c r="L13" s="14">
        <f t="shared" si="3"/>
        <v>80</v>
      </c>
      <c r="M13" s="14">
        <f>SUM(M11:M12)</f>
        <v>36</v>
      </c>
      <c r="N13" s="14">
        <f>SUM(N11:N12)</f>
        <v>44</v>
      </c>
    </row>
    <row r="14" spans="1:14" ht="16.5" customHeight="1">
      <c r="A14" s="5" t="s">
        <v>37</v>
      </c>
      <c r="B14" s="15">
        <v>35805</v>
      </c>
      <c r="C14" s="14">
        <f t="shared" si="0"/>
        <v>244</v>
      </c>
      <c r="D14" s="15">
        <v>120</v>
      </c>
      <c r="E14" s="15">
        <v>124</v>
      </c>
      <c r="F14" s="14">
        <f t="shared" si="1"/>
        <v>463</v>
      </c>
      <c r="G14" s="15">
        <v>240</v>
      </c>
      <c r="H14" s="15">
        <v>223</v>
      </c>
      <c r="I14" s="14">
        <f t="shared" si="2"/>
        <v>-219</v>
      </c>
      <c r="J14" s="15">
        <f>D14-G14</f>
        <v>-120</v>
      </c>
      <c r="K14" s="15">
        <f>E14-H14</f>
        <v>-99</v>
      </c>
      <c r="L14" s="14">
        <f t="shared" si="3"/>
        <v>21</v>
      </c>
      <c r="M14" s="15">
        <v>5</v>
      </c>
      <c r="N14" s="15">
        <v>16</v>
      </c>
    </row>
    <row r="15" spans="1:14" ht="16.5" customHeight="1">
      <c r="A15" s="5" t="s">
        <v>38</v>
      </c>
      <c r="B15" s="15">
        <v>25718</v>
      </c>
      <c r="C15" s="14">
        <f>D15+E15</f>
        <v>155</v>
      </c>
      <c r="D15" s="15">
        <v>78</v>
      </c>
      <c r="E15" s="15">
        <v>77</v>
      </c>
      <c r="F15" s="14">
        <f>G15+H15</f>
        <v>350</v>
      </c>
      <c r="G15" s="15">
        <v>194</v>
      </c>
      <c r="H15" s="15">
        <v>156</v>
      </c>
      <c r="I15" s="14">
        <f>J15+K15</f>
        <v>-195</v>
      </c>
      <c r="J15" s="15">
        <f>D15-G15</f>
        <v>-116</v>
      </c>
      <c r="K15" s="15">
        <f>E15-H15</f>
        <v>-79</v>
      </c>
      <c r="L15" s="14">
        <f>M15+N15</f>
        <v>17</v>
      </c>
      <c r="M15" s="15">
        <v>9</v>
      </c>
      <c r="N15" s="15">
        <v>8</v>
      </c>
    </row>
    <row r="16" spans="1:14" ht="16.5" customHeight="1">
      <c r="A16" s="11" t="s">
        <v>36</v>
      </c>
      <c r="B16" s="14">
        <f>SUM(B14:B15)</f>
        <v>61523</v>
      </c>
      <c r="C16" s="14">
        <f t="shared" si="0"/>
        <v>399</v>
      </c>
      <c r="D16" s="14">
        <f>SUM(D14:D15)</f>
        <v>198</v>
      </c>
      <c r="E16" s="14">
        <f>SUM(E14:E15)</f>
        <v>201</v>
      </c>
      <c r="F16" s="14">
        <f t="shared" si="1"/>
        <v>813</v>
      </c>
      <c r="G16" s="14">
        <f>SUM(G14:G15)</f>
        <v>434</v>
      </c>
      <c r="H16" s="14">
        <f>SUM(H14:H15)</f>
        <v>379</v>
      </c>
      <c r="I16" s="14">
        <f t="shared" si="2"/>
        <v>-414</v>
      </c>
      <c r="J16" s="14">
        <f>SUM(J14:J15)</f>
        <v>-236</v>
      </c>
      <c r="K16" s="14">
        <f>SUM(K14:K15)</f>
        <v>-178</v>
      </c>
      <c r="L16" s="14">
        <f t="shared" si="3"/>
        <v>38</v>
      </c>
      <c r="M16" s="14">
        <f>SUM(M14:M15)</f>
        <v>14</v>
      </c>
      <c r="N16" s="14">
        <f>SUM(N14:N15)</f>
        <v>24</v>
      </c>
    </row>
    <row r="17" spans="1:14" ht="16.5" customHeight="1">
      <c r="A17" s="5" t="s">
        <v>39</v>
      </c>
      <c r="B17" s="15">
        <v>66626</v>
      </c>
      <c r="C17" s="14">
        <f>D17+E17</f>
        <v>678</v>
      </c>
      <c r="D17" s="15">
        <v>341</v>
      </c>
      <c r="E17" s="15">
        <v>337</v>
      </c>
      <c r="F17" s="14">
        <f>G17+H17</f>
        <v>563</v>
      </c>
      <c r="G17" s="15">
        <v>292</v>
      </c>
      <c r="H17" s="15">
        <v>271</v>
      </c>
      <c r="I17" s="14">
        <f>J17+K17</f>
        <v>115</v>
      </c>
      <c r="J17" s="15">
        <f aca="true" t="shared" si="4" ref="J17:K21">D17-G17</f>
        <v>49</v>
      </c>
      <c r="K17" s="15">
        <f t="shared" si="4"/>
        <v>66</v>
      </c>
      <c r="L17" s="14">
        <f>M17+N17</f>
        <v>71</v>
      </c>
      <c r="M17" s="15">
        <v>31</v>
      </c>
      <c r="N17" s="15">
        <v>40</v>
      </c>
    </row>
    <row r="18" spans="1:14" ht="16.5" customHeight="1">
      <c r="A18" s="5" t="s">
        <v>60</v>
      </c>
      <c r="B18" s="15">
        <v>84132</v>
      </c>
      <c r="C18" s="14">
        <f>D18+E18</f>
        <v>685</v>
      </c>
      <c r="D18" s="15">
        <v>361</v>
      </c>
      <c r="E18" s="15">
        <v>324</v>
      </c>
      <c r="F18" s="14">
        <f>G18+H18</f>
        <v>787</v>
      </c>
      <c r="G18" s="15">
        <v>379</v>
      </c>
      <c r="H18" s="15">
        <v>408</v>
      </c>
      <c r="I18" s="14">
        <f>J18+K18</f>
        <v>-102</v>
      </c>
      <c r="J18" s="15">
        <f t="shared" si="4"/>
        <v>-18</v>
      </c>
      <c r="K18" s="15">
        <f t="shared" si="4"/>
        <v>-84</v>
      </c>
      <c r="L18" s="14">
        <f>M18+N18</f>
        <v>64</v>
      </c>
      <c r="M18" s="15">
        <v>27</v>
      </c>
      <c r="N18" s="15">
        <v>37</v>
      </c>
    </row>
    <row r="19" spans="1:14" ht="16.5" customHeight="1">
      <c r="A19" s="5" t="s">
        <v>40</v>
      </c>
      <c r="B19" s="15">
        <v>3172</v>
      </c>
      <c r="C19" s="14">
        <f t="shared" si="0"/>
        <v>15</v>
      </c>
      <c r="D19" s="15">
        <v>7</v>
      </c>
      <c r="E19" s="15">
        <v>8</v>
      </c>
      <c r="F19" s="14">
        <f t="shared" si="1"/>
        <v>55</v>
      </c>
      <c r="G19" s="15">
        <v>29</v>
      </c>
      <c r="H19" s="15">
        <v>26</v>
      </c>
      <c r="I19" s="14">
        <f t="shared" si="2"/>
        <v>-40</v>
      </c>
      <c r="J19" s="15">
        <f t="shared" si="4"/>
        <v>-22</v>
      </c>
      <c r="K19" s="15">
        <f t="shared" si="4"/>
        <v>-18</v>
      </c>
      <c r="L19" s="14">
        <f t="shared" si="3"/>
        <v>0</v>
      </c>
      <c r="M19" s="15">
        <v>0</v>
      </c>
      <c r="N19" s="15">
        <v>0</v>
      </c>
    </row>
    <row r="20" spans="1:14" ht="16.5" customHeight="1">
      <c r="A20" s="5" t="s">
        <v>62</v>
      </c>
      <c r="B20" s="15">
        <v>11725</v>
      </c>
      <c r="C20" s="14">
        <f>D20+E20</f>
        <v>91</v>
      </c>
      <c r="D20" s="15">
        <v>41</v>
      </c>
      <c r="E20" s="15">
        <v>50</v>
      </c>
      <c r="F20" s="14">
        <f>G20+H20</f>
        <v>145</v>
      </c>
      <c r="G20" s="15">
        <v>69</v>
      </c>
      <c r="H20" s="15">
        <v>76</v>
      </c>
      <c r="I20" s="14">
        <f>J20+K20</f>
        <v>-54</v>
      </c>
      <c r="J20" s="15">
        <f t="shared" si="4"/>
        <v>-28</v>
      </c>
      <c r="K20" s="15">
        <f t="shared" si="4"/>
        <v>-26</v>
      </c>
      <c r="L20" s="14">
        <f>M20+N20</f>
        <v>7</v>
      </c>
      <c r="M20" s="15">
        <v>2</v>
      </c>
      <c r="N20" s="15">
        <v>5</v>
      </c>
    </row>
    <row r="21" spans="1:14" ht="16.5" customHeight="1">
      <c r="A21" s="5" t="s">
        <v>41</v>
      </c>
      <c r="B21" s="15">
        <v>23184</v>
      </c>
      <c r="C21" s="14">
        <f t="shared" si="0"/>
        <v>192</v>
      </c>
      <c r="D21" s="15">
        <v>97</v>
      </c>
      <c r="E21" s="15">
        <v>95</v>
      </c>
      <c r="F21" s="14">
        <f t="shared" si="1"/>
        <v>262</v>
      </c>
      <c r="G21" s="15">
        <v>114</v>
      </c>
      <c r="H21" s="15">
        <v>148</v>
      </c>
      <c r="I21" s="14">
        <f t="shared" si="2"/>
        <v>-70</v>
      </c>
      <c r="J21" s="15">
        <f t="shared" si="4"/>
        <v>-17</v>
      </c>
      <c r="K21" s="15">
        <f t="shared" si="4"/>
        <v>-53</v>
      </c>
      <c r="L21" s="14">
        <f t="shared" si="3"/>
        <v>15</v>
      </c>
      <c r="M21" s="15">
        <v>8</v>
      </c>
      <c r="N21" s="15">
        <v>7</v>
      </c>
    </row>
    <row r="22" spans="1:14" ht="16.5" customHeight="1">
      <c r="A22" s="11" t="s">
        <v>36</v>
      </c>
      <c r="B22" s="14">
        <f>SUM(B17:B21)</f>
        <v>188839</v>
      </c>
      <c r="C22" s="14">
        <f t="shared" si="0"/>
        <v>1661</v>
      </c>
      <c r="D22" s="14">
        <f>SUM(D17:D21)</f>
        <v>847</v>
      </c>
      <c r="E22" s="14">
        <f>SUM(E17:E21)</f>
        <v>814</v>
      </c>
      <c r="F22" s="14">
        <f t="shared" si="1"/>
        <v>1812</v>
      </c>
      <c r="G22" s="14">
        <f>SUM(G17:G21)</f>
        <v>883</v>
      </c>
      <c r="H22" s="14">
        <f>SUM(H17:H21)</f>
        <v>929</v>
      </c>
      <c r="I22" s="14">
        <f t="shared" si="2"/>
        <v>-151</v>
      </c>
      <c r="J22" s="14">
        <f>SUM(J17:J21)</f>
        <v>-36</v>
      </c>
      <c r="K22" s="14">
        <f>SUM(K17:K21)</f>
        <v>-115</v>
      </c>
      <c r="L22" s="14">
        <f t="shared" si="3"/>
        <v>157</v>
      </c>
      <c r="M22" s="14">
        <f>SUM(M17:M21)</f>
        <v>68</v>
      </c>
      <c r="N22" s="14">
        <f>SUM(N17:N21)</f>
        <v>89</v>
      </c>
    </row>
    <row r="23" spans="1:14" ht="16.5" customHeight="1">
      <c r="A23" s="5" t="s">
        <v>42</v>
      </c>
      <c r="B23" s="15">
        <v>67366</v>
      </c>
      <c r="C23" s="14">
        <f t="shared" si="0"/>
        <v>670</v>
      </c>
      <c r="D23" s="15">
        <v>336</v>
      </c>
      <c r="E23" s="15">
        <v>334</v>
      </c>
      <c r="F23" s="14">
        <f t="shared" si="1"/>
        <v>629</v>
      </c>
      <c r="G23" s="15">
        <v>335</v>
      </c>
      <c r="H23" s="15">
        <v>294</v>
      </c>
      <c r="I23" s="14">
        <f t="shared" si="2"/>
        <v>41</v>
      </c>
      <c r="J23" s="15">
        <f aca="true" t="shared" si="5" ref="J23:K25">D23-G23</f>
        <v>1</v>
      </c>
      <c r="K23" s="15">
        <f t="shared" si="5"/>
        <v>40</v>
      </c>
      <c r="L23" s="14">
        <f t="shared" si="3"/>
        <v>67</v>
      </c>
      <c r="M23" s="15">
        <v>24</v>
      </c>
      <c r="N23" s="15">
        <v>43</v>
      </c>
    </row>
    <row r="24" spans="1:14" ht="16.5" customHeight="1">
      <c r="A24" s="5" t="s">
        <v>43</v>
      </c>
      <c r="B24" s="15">
        <v>10561</v>
      </c>
      <c r="C24" s="14">
        <f>D24+E24</f>
        <v>83</v>
      </c>
      <c r="D24" s="15">
        <v>38</v>
      </c>
      <c r="E24" s="15">
        <v>45</v>
      </c>
      <c r="F24" s="14">
        <f>G24+H24</f>
        <v>135</v>
      </c>
      <c r="G24" s="15">
        <v>71</v>
      </c>
      <c r="H24" s="15">
        <v>64</v>
      </c>
      <c r="I24" s="14">
        <f>J24+K24</f>
        <v>-52</v>
      </c>
      <c r="J24" s="15">
        <f>D24-G24</f>
        <v>-33</v>
      </c>
      <c r="K24" s="15">
        <f>E24-H24</f>
        <v>-19</v>
      </c>
      <c r="L24" s="14">
        <f>M24+N24</f>
        <v>9</v>
      </c>
      <c r="M24" s="15">
        <v>3</v>
      </c>
      <c r="N24" s="15">
        <v>6</v>
      </c>
    </row>
    <row r="25" spans="1:14" ht="16.5" customHeight="1">
      <c r="A25" s="5" t="s">
        <v>61</v>
      </c>
      <c r="B25" s="15">
        <v>16171</v>
      </c>
      <c r="C25" s="14">
        <f t="shared" si="0"/>
        <v>130</v>
      </c>
      <c r="D25" s="15">
        <v>68</v>
      </c>
      <c r="E25" s="15">
        <v>62</v>
      </c>
      <c r="F25" s="14">
        <f t="shared" si="1"/>
        <v>216</v>
      </c>
      <c r="G25" s="15">
        <v>107</v>
      </c>
      <c r="H25" s="15">
        <v>109</v>
      </c>
      <c r="I25" s="14">
        <f t="shared" si="2"/>
        <v>-86</v>
      </c>
      <c r="J25" s="15">
        <f t="shared" si="5"/>
        <v>-39</v>
      </c>
      <c r="K25" s="15">
        <f t="shared" si="5"/>
        <v>-47</v>
      </c>
      <c r="L25" s="14">
        <f t="shared" si="3"/>
        <v>15</v>
      </c>
      <c r="M25" s="15">
        <v>4</v>
      </c>
      <c r="N25" s="15">
        <v>11</v>
      </c>
    </row>
    <row r="26" spans="1:14" ht="16.5" customHeight="1">
      <c r="A26" s="11" t="s">
        <v>36</v>
      </c>
      <c r="B26" s="14">
        <f>SUM(B23:B25)</f>
        <v>94098</v>
      </c>
      <c r="C26" s="14">
        <f t="shared" si="0"/>
        <v>883</v>
      </c>
      <c r="D26" s="14">
        <f>SUM(D23:D25)</f>
        <v>442</v>
      </c>
      <c r="E26" s="14">
        <f>SUM(E23:E25)</f>
        <v>441</v>
      </c>
      <c r="F26" s="14">
        <f t="shared" si="1"/>
        <v>980</v>
      </c>
      <c r="G26" s="14">
        <f>SUM(G23:G25)</f>
        <v>513</v>
      </c>
      <c r="H26" s="14">
        <f>SUM(H23:H25)</f>
        <v>467</v>
      </c>
      <c r="I26" s="14">
        <f t="shared" si="2"/>
        <v>-97</v>
      </c>
      <c r="J26" s="14">
        <f>SUM(J23:J25)</f>
        <v>-71</v>
      </c>
      <c r="K26" s="14">
        <f>SUM(K23:K25)</f>
        <v>-26</v>
      </c>
      <c r="L26" s="14">
        <f t="shared" si="3"/>
        <v>91</v>
      </c>
      <c r="M26" s="14">
        <f>SUM(M23:M25)</f>
        <v>31</v>
      </c>
      <c r="N26" s="14">
        <f>SUM(N23:N25)</f>
        <v>60</v>
      </c>
    </row>
    <row r="27" spans="1:14" ht="16.5" customHeight="1">
      <c r="A27" s="5" t="s">
        <v>44</v>
      </c>
      <c r="B27" s="15">
        <v>31072</v>
      </c>
      <c r="C27" s="14">
        <f t="shared" si="0"/>
        <v>268</v>
      </c>
      <c r="D27" s="15">
        <v>144</v>
      </c>
      <c r="E27" s="15">
        <v>124</v>
      </c>
      <c r="F27" s="14">
        <f t="shared" si="1"/>
        <v>399</v>
      </c>
      <c r="G27" s="15">
        <v>208</v>
      </c>
      <c r="H27" s="15">
        <v>191</v>
      </c>
      <c r="I27" s="14">
        <f t="shared" si="2"/>
        <v>-131</v>
      </c>
      <c r="J27" s="15">
        <f aca="true" t="shared" si="6" ref="J27:K29">D27-G27</f>
        <v>-64</v>
      </c>
      <c r="K27" s="15">
        <f t="shared" si="6"/>
        <v>-67</v>
      </c>
      <c r="L27" s="14">
        <f t="shared" si="3"/>
        <v>25</v>
      </c>
      <c r="M27" s="15">
        <v>14</v>
      </c>
      <c r="N27" s="15">
        <v>11</v>
      </c>
    </row>
    <row r="28" spans="1:14" ht="16.5" customHeight="1">
      <c r="A28" s="5" t="s">
        <v>45</v>
      </c>
      <c r="B28" s="15">
        <v>11066</v>
      </c>
      <c r="C28" s="14">
        <f t="shared" si="0"/>
        <v>98</v>
      </c>
      <c r="D28" s="15">
        <v>42</v>
      </c>
      <c r="E28" s="15">
        <v>56</v>
      </c>
      <c r="F28" s="14">
        <f t="shared" si="1"/>
        <v>141</v>
      </c>
      <c r="G28" s="15">
        <v>65</v>
      </c>
      <c r="H28" s="15">
        <v>76</v>
      </c>
      <c r="I28" s="14">
        <f t="shared" si="2"/>
        <v>-43</v>
      </c>
      <c r="J28" s="15">
        <f t="shared" si="6"/>
        <v>-23</v>
      </c>
      <c r="K28" s="15">
        <f t="shared" si="6"/>
        <v>-20</v>
      </c>
      <c r="L28" s="14">
        <f t="shared" si="3"/>
        <v>6</v>
      </c>
      <c r="M28" s="15">
        <v>3</v>
      </c>
      <c r="N28" s="15">
        <v>3</v>
      </c>
    </row>
    <row r="29" spans="1:14" ht="16.5" customHeight="1">
      <c r="A29" s="5" t="s">
        <v>66</v>
      </c>
      <c r="B29" s="15">
        <v>8885</v>
      </c>
      <c r="C29" s="14">
        <f t="shared" si="0"/>
        <v>79</v>
      </c>
      <c r="D29" s="15">
        <v>35</v>
      </c>
      <c r="E29" s="15">
        <v>44</v>
      </c>
      <c r="F29" s="14">
        <f t="shared" si="1"/>
        <v>127</v>
      </c>
      <c r="G29" s="15">
        <v>60</v>
      </c>
      <c r="H29" s="15">
        <v>67</v>
      </c>
      <c r="I29" s="14">
        <f t="shared" si="2"/>
        <v>-48</v>
      </c>
      <c r="J29" s="15">
        <f t="shared" si="6"/>
        <v>-25</v>
      </c>
      <c r="K29" s="15">
        <f t="shared" si="6"/>
        <v>-23</v>
      </c>
      <c r="L29" s="14">
        <f t="shared" si="3"/>
        <v>9</v>
      </c>
      <c r="M29" s="15">
        <v>3</v>
      </c>
      <c r="N29" s="15">
        <v>6</v>
      </c>
    </row>
    <row r="30" spans="1:14" ht="16.5" customHeight="1">
      <c r="A30" s="11" t="s">
        <v>36</v>
      </c>
      <c r="B30" s="14">
        <f>SUM(B27:B29)</f>
        <v>51023</v>
      </c>
      <c r="C30" s="14">
        <f t="shared" si="0"/>
        <v>445</v>
      </c>
      <c r="D30" s="14">
        <f>SUM(D27:D29)</f>
        <v>221</v>
      </c>
      <c r="E30" s="14">
        <f>SUM(E27:E29)</f>
        <v>224</v>
      </c>
      <c r="F30" s="14">
        <f t="shared" si="1"/>
        <v>667</v>
      </c>
      <c r="G30" s="14">
        <f>SUM(G27:G29)</f>
        <v>333</v>
      </c>
      <c r="H30" s="14">
        <f>SUM(H27:H29)</f>
        <v>334</v>
      </c>
      <c r="I30" s="14">
        <f t="shared" si="2"/>
        <v>-222</v>
      </c>
      <c r="J30" s="14">
        <f>D30-G30</f>
        <v>-112</v>
      </c>
      <c r="K30" s="14">
        <f>E30-H30</f>
        <v>-110</v>
      </c>
      <c r="L30" s="14">
        <f t="shared" si="3"/>
        <v>40</v>
      </c>
      <c r="M30" s="14">
        <f>SUM(M27:M29)</f>
        <v>20</v>
      </c>
      <c r="N30" s="14">
        <f>SUM(N27:N29)</f>
        <v>20</v>
      </c>
    </row>
    <row r="31" spans="2:14" ht="6.75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ht="13.5">
      <c r="A32" s="17" t="s">
        <v>68</v>
      </c>
    </row>
    <row r="33" ht="13.5">
      <c r="A33" s="17"/>
    </row>
    <row r="34" ht="13.5">
      <c r="A34" s="17"/>
    </row>
    <row r="35" ht="13.5">
      <c r="A35" s="17"/>
    </row>
  </sheetData>
  <mergeCells count="6">
    <mergeCell ref="A3:A4"/>
    <mergeCell ref="F3:H3"/>
    <mergeCell ref="I3:K3"/>
    <mergeCell ref="L3:N3"/>
    <mergeCell ref="B3:B4"/>
    <mergeCell ref="C3:E3"/>
  </mergeCells>
  <printOptions/>
  <pageMargins left="1.01" right="0.26" top="0.45" bottom="0.21" header="0.87" footer="0.3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34" sqref="B34"/>
    </sheetView>
  </sheetViews>
  <sheetFormatPr defaultColWidth="9.00390625" defaultRowHeight="13.5"/>
  <cols>
    <col min="1" max="1" width="13.75390625" style="2" customWidth="1"/>
    <col min="2" max="2" width="6.00390625" style="2" customWidth="1"/>
    <col min="3" max="3" width="5.75390625" style="2" customWidth="1"/>
    <col min="4" max="5" width="5.25390625" style="2" customWidth="1"/>
    <col min="6" max="6" width="5.375" style="2" customWidth="1"/>
    <col min="7" max="7" width="5.50390625" style="2" customWidth="1"/>
    <col min="8" max="8" width="6.25390625" style="2" customWidth="1"/>
    <col min="9" max="9" width="6.75390625" style="2" customWidth="1"/>
    <col min="10" max="10" width="7.125" style="2" customWidth="1"/>
    <col min="11" max="13" width="6.00390625" style="2" customWidth="1"/>
    <col min="14" max="16384" width="9.00390625" style="2" customWidth="1"/>
  </cols>
  <sheetData>
    <row r="1" ht="18.75" customHeight="1">
      <c r="A1" s="1" t="s">
        <v>22</v>
      </c>
    </row>
    <row r="2" ht="18" customHeight="1">
      <c r="A2" s="2" t="s">
        <v>63</v>
      </c>
    </row>
    <row r="3" spans="1:15" ht="18" customHeight="1">
      <c r="A3" s="26" t="s">
        <v>23</v>
      </c>
      <c r="B3" s="26" t="s">
        <v>9</v>
      </c>
      <c r="C3" s="26"/>
      <c r="D3" s="26"/>
      <c r="E3" s="26" t="s">
        <v>10</v>
      </c>
      <c r="F3" s="26"/>
      <c r="G3" s="26"/>
      <c r="H3" s="26" t="s">
        <v>11</v>
      </c>
      <c r="I3" s="26"/>
      <c r="J3" s="26"/>
      <c r="K3" s="26" t="s">
        <v>12</v>
      </c>
      <c r="L3" s="26"/>
      <c r="M3" s="26"/>
      <c r="N3" s="26" t="s">
        <v>56</v>
      </c>
      <c r="O3" s="26" t="s">
        <v>13</v>
      </c>
    </row>
    <row r="4" spans="1:15" ht="45" customHeight="1">
      <c r="A4" s="26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  <c r="H4" s="3" t="s">
        <v>3</v>
      </c>
      <c r="I4" s="6" t="s">
        <v>20</v>
      </c>
      <c r="J4" s="7" t="s">
        <v>46</v>
      </c>
      <c r="K4" s="3" t="s">
        <v>3</v>
      </c>
      <c r="L4" s="3" t="s">
        <v>47</v>
      </c>
      <c r="M4" s="3" t="s">
        <v>48</v>
      </c>
      <c r="N4" s="26"/>
      <c r="O4" s="26"/>
    </row>
    <row r="5" spans="1:15" ht="16.5" customHeight="1">
      <c r="A5" s="12" t="s">
        <v>67</v>
      </c>
      <c r="B5" s="10">
        <f>C5+D5</f>
        <v>18</v>
      </c>
      <c r="C5" s="10">
        <f>C10+C13+C16+C22+C26+C30</f>
        <v>12</v>
      </c>
      <c r="D5" s="10">
        <f>D10+D13+D16+D22+D26+D30</f>
        <v>6</v>
      </c>
      <c r="E5" s="10">
        <f>F5+G5</f>
        <v>13</v>
      </c>
      <c r="F5" s="10">
        <f>F10+F13+F16+F22+F26+F30</f>
        <v>8</v>
      </c>
      <c r="G5" s="10">
        <f>G10+G13+G16+G22+G26+G30</f>
        <v>5</v>
      </c>
      <c r="H5" s="10">
        <f>I5+J5</f>
        <v>32</v>
      </c>
      <c r="I5" s="10">
        <f>I10+I13+I16+I22+I26+I30</f>
        <v>22</v>
      </c>
      <c r="J5" s="10">
        <f>J10+J13+J16+J22+J26+J30</f>
        <v>10</v>
      </c>
      <c r="K5" s="10">
        <f>L5+M5</f>
        <v>180</v>
      </c>
      <c r="L5" s="10">
        <f>L10+L13+L16+L22+L26+L30</f>
        <v>73</v>
      </c>
      <c r="M5" s="10">
        <f>M10+M13+M16+M22+M26+M30</f>
        <v>107</v>
      </c>
      <c r="N5" s="10">
        <f>N10+N13+N16+N22+N26+N30</f>
        <v>4124</v>
      </c>
      <c r="O5" s="10">
        <f>O10+O13+O16+O22+O26+O30</f>
        <v>1298</v>
      </c>
    </row>
    <row r="6" spans="1:15" ht="16.5" customHeight="1">
      <c r="A6" s="11" t="s">
        <v>32</v>
      </c>
      <c r="B6" s="14">
        <f>C6+D6</f>
        <v>16</v>
      </c>
      <c r="C6" s="14">
        <f>SUM(C8+C11+C12+C14+C15+C17+C18+C23+C27)</f>
        <v>10</v>
      </c>
      <c r="D6" s="14">
        <f>SUM(D8+D11+D12+D14+D15+D17+D18+D23+D27)</f>
        <v>6</v>
      </c>
      <c r="E6" s="14">
        <f>F6+G6</f>
        <v>11</v>
      </c>
      <c r="F6" s="14">
        <f>SUM(F8+F11+F12+F14+F15+F17+F18+F23+F27)</f>
        <v>6</v>
      </c>
      <c r="G6" s="14">
        <f>SUM(G8+G11+G12+G14+G15+G17+G18+G23+G27)</f>
        <v>5</v>
      </c>
      <c r="H6" s="14">
        <f>I6+J6</f>
        <v>31</v>
      </c>
      <c r="I6" s="14">
        <f>SUM(I8+I11+I12+I14+I15+I17+I18+I23+I27)</f>
        <v>22</v>
      </c>
      <c r="J6" s="14">
        <f>SUM(J8+J11+J12+J14+J15+J17+J18+J23+J27)</f>
        <v>9</v>
      </c>
      <c r="K6" s="14">
        <f>L6+M6</f>
        <v>171</v>
      </c>
      <c r="L6" s="14">
        <f>SUM(L8+L11+L12+L14+L15+L17+L18+L23+L27)</f>
        <v>71</v>
      </c>
      <c r="M6" s="14">
        <f>SUM(M8+M11+M12+M14+M15+M17+M18+M23+M27)</f>
        <v>100</v>
      </c>
      <c r="N6" s="14">
        <f>SUM(N8+N11+N12+N14+N15+N17+N18+N23+N27)</f>
        <v>3667</v>
      </c>
      <c r="O6" s="14">
        <f>SUM(O8+O11+O12+O14+O15+O17+O18+O23+O27)</f>
        <v>1170</v>
      </c>
    </row>
    <row r="7" spans="1:15" ht="16.5" customHeight="1">
      <c r="A7" s="11" t="s">
        <v>33</v>
      </c>
      <c r="B7" s="14">
        <f>C7+D7</f>
        <v>2</v>
      </c>
      <c r="C7" s="14">
        <f>SUM(C9+C19+C20+C21+C24+C25+C28+C29)</f>
        <v>2</v>
      </c>
      <c r="D7" s="14">
        <f>SUM(D9+D19+D20+D21+D24+D25+D28+D29)</f>
        <v>0</v>
      </c>
      <c r="E7" s="14">
        <f>F7+G7</f>
        <v>2</v>
      </c>
      <c r="F7" s="14">
        <f>SUM(F9+F19+F20+F21+F24+F25+F28+F29)</f>
        <v>2</v>
      </c>
      <c r="G7" s="14">
        <f>SUM(G9+G19+G20+G21+G24+G25+G28+G29)</f>
        <v>0</v>
      </c>
      <c r="H7" s="14">
        <f>I7+J7</f>
        <v>1</v>
      </c>
      <c r="I7" s="14">
        <f>SUM(I9+I19+I20+I21+I24+I25+I28+I29)</f>
        <v>0</v>
      </c>
      <c r="J7" s="14">
        <f>SUM(J9+J19+J20+J21+J24+J25+J28+J29)</f>
        <v>1</v>
      </c>
      <c r="K7" s="14">
        <f>L7+M7</f>
        <v>9</v>
      </c>
      <c r="L7" s="14">
        <f>SUM(L9+L19+L20+L21+L24+L25+L28+L29)</f>
        <v>2</v>
      </c>
      <c r="M7" s="14">
        <f>SUM(M9+M19+M20+M21+M24+M25+M28+M29)</f>
        <v>7</v>
      </c>
      <c r="N7" s="14">
        <f>SUM(N9+N19+N20+N21+N24+N25+N28+N29)</f>
        <v>457</v>
      </c>
      <c r="O7" s="14">
        <f>SUM(O9+O19+O20+O21+O24+O25+O28+O29)</f>
        <v>128</v>
      </c>
    </row>
    <row r="8" spans="1:15" ht="16.5" customHeight="1">
      <c r="A8" s="5" t="s">
        <v>34</v>
      </c>
      <c r="B8" s="14">
        <f aca="true" t="shared" si="0" ref="B8:B30">C8+D8</f>
        <v>9</v>
      </c>
      <c r="C8" s="4">
        <v>5</v>
      </c>
      <c r="D8" s="4">
        <v>4</v>
      </c>
      <c r="E8" s="14">
        <f aca="true" t="shared" si="1" ref="E8:E30">F8+G8</f>
        <v>5</v>
      </c>
      <c r="F8" s="4">
        <v>2</v>
      </c>
      <c r="G8" s="4">
        <v>3</v>
      </c>
      <c r="H8" s="14">
        <f aca="true" t="shared" si="2" ref="H8:H30">I8+J8</f>
        <v>10</v>
      </c>
      <c r="I8" s="4">
        <v>6</v>
      </c>
      <c r="J8" s="4">
        <v>4</v>
      </c>
      <c r="K8" s="14">
        <f aca="true" t="shared" si="3" ref="K8:K30">L8+M8</f>
        <v>67</v>
      </c>
      <c r="L8" s="4">
        <v>27</v>
      </c>
      <c r="M8" s="4">
        <v>40</v>
      </c>
      <c r="N8" s="4">
        <v>1515</v>
      </c>
      <c r="O8" s="4">
        <v>457</v>
      </c>
    </row>
    <row r="9" spans="1:15" ht="16.5" customHeight="1">
      <c r="A9" s="5" t="s">
        <v>35</v>
      </c>
      <c r="B9" s="14">
        <f t="shared" si="0"/>
        <v>0</v>
      </c>
      <c r="C9" s="4"/>
      <c r="D9" s="4"/>
      <c r="E9" s="14">
        <f t="shared" si="1"/>
        <v>0</v>
      </c>
      <c r="F9" s="4"/>
      <c r="G9" s="4"/>
      <c r="H9" s="14">
        <f t="shared" si="2"/>
        <v>0</v>
      </c>
      <c r="I9" s="4"/>
      <c r="J9" s="4"/>
      <c r="K9" s="14">
        <f t="shared" si="3"/>
        <v>0</v>
      </c>
      <c r="L9" s="4"/>
      <c r="M9" s="4"/>
      <c r="N9" s="4">
        <v>73</v>
      </c>
      <c r="O9" s="4">
        <v>18</v>
      </c>
    </row>
    <row r="10" spans="1:15" ht="16.5" customHeight="1">
      <c r="A10" s="11" t="s">
        <v>36</v>
      </c>
      <c r="B10" s="14">
        <f t="shared" si="0"/>
        <v>9</v>
      </c>
      <c r="C10" s="14">
        <f>SUM(C8:C9)</f>
        <v>5</v>
      </c>
      <c r="D10" s="14">
        <f>SUM(D8:D9)</f>
        <v>4</v>
      </c>
      <c r="E10" s="14">
        <f t="shared" si="1"/>
        <v>5</v>
      </c>
      <c r="F10" s="14">
        <f>SUM(F8:F9)</f>
        <v>2</v>
      </c>
      <c r="G10" s="14">
        <f>SUM(G8:G9)</f>
        <v>3</v>
      </c>
      <c r="H10" s="14">
        <f t="shared" si="2"/>
        <v>10</v>
      </c>
      <c r="I10" s="14">
        <f>SUM(I8:I9)</f>
        <v>6</v>
      </c>
      <c r="J10" s="14">
        <f>SUM(J8:J9)</f>
        <v>4</v>
      </c>
      <c r="K10" s="14">
        <f t="shared" si="3"/>
        <v>67</v>
      </c>
      <c r="L10" s="14">
        <f>SUM(L8:L9)</f>
        <v>27</v>
      </c>
      <c r="M10" s="14">
        <f>SUM(M8:M9)</f>
        <v>40</v>
      </c>
      <c r="N10" s="14">
        <f>SUM(N8:N9)</f>
        <v>1588</v>
      </c>
      <c r="O10" s="14">
        <f>SUM(O8:O9)</f>
        <v>475</v>
      </c>
    </row>
    <row r="11" spans="1:15" ht="16.5" customHeight="1">
      <c r="A11" s="5" t="s">
        <v>57</v>
      </c>
      <c r="B11" s="14">
        <f>C11+D11</f>
        <v>0</v>
      </c>
      <c r="C11" s="15"/>
      <c r="D11" s="15"/>
      <c r="E11" s="14">
        <f>F11+G11</f>
        <v>0</v>
      </c>
      <c r="F11" s="15"/>
      <c r="G11" s="15"/>
      <c r="H11" s="14">
        <f>I11+J11</f>
        <v>3</v>
      </c>
      <c r="I11" s="15">
        <v>3</v>
      </c>
      <c r="J11" s="15">
        <v>0</v>
      </c>
      <c r="K11" s="14">
        <f>L11+M11</f>
        <v>7</v>
      </c>
      <c r="L11" s="15">
        <v>4</v>
      </c>
      <c r="M11" s="15">
        <v>3</v>
      </c>
      <c r="N11" s="4">
        <v>132</v>
      </c>
      <c r="O11" s="4">
        <v>30</v>
      </c>
    </row>
    <row r="12" spans="1:15" ht="16.5" customHeight="1">
      <c r="A12" s="5" t="s">
        <v>65</v>
      </c>
      <c r="B12" s="14">
        <f t="shared" si="0"/>
        <v>1</v>
      </c>
      <c r="C12" s="15">
        <v>1</v>
      </c>
      <c r="D12" s="15">
        <v>0</v>
      </c>
      <c r="E12" s="14">
        <f t="shared" si="1"/>
        <v>1</v>
      </c>
      <c r="F12" s="15">
        <v>1</v>
      </c>
      <c r="G12" s="15">
        <v>0</v>
      </c>
      <c r="H12" s="14">
        <f t="shared" si="2"/>
        <v>3</v>
      </c>
      <c r="I12" s="4">
        <v>2</v>
      </c>
      <c r="J12" s="4">
        <v>1</v>
      </c>
      <c r="K12" s="14">
        <f t="shared" si="3"/>
        <v>30</v>
      </c>
      <c r="L12" s="4">
        <v>10</v>
      </c>
      <c r="M12" s="4">
        <v>20</v>
      </c>
      <c r="N12" s="4">
        <v>488</v>
      </c>
      <c r="O12" s="4">
        <v>139</v>
      </c>
    </row>
    <row r="13" spans="1:15" ht="16.5" customHeight="1">
      <c r="A13" s="11" t="s">
        <v>36</v>
      </c>
      <c r="B13" s="14">
        <f t="shared" si="0"/>
        <v>1</v>
      </c>
      <c r="C13" s="14">
        <f>SUM(C11:C12)</f>
        <v>1</v>
      </c>
      <c r="D13" s="14">
        <f>SUM(D11:D12)</f>
        <v>0</v>
      </c>
      <c r="E13" s="14">
        <f t="shared" si="1"/>
        <v>1</v>
      </c>
      <c r="F13" s="14">
        <f>SUM(F11:F12)</f>
        <v>1</v>
      </c>
      <c r="G13" s="14">
        <f>SUM(G11:G12)</f>
        <v>0</v>
      </c>
      <c r="H13" s="14">
        <f t="shared" si="2"/>
        <v>6</v>
      </c>
      <c r="I13" s="14">
        <f>SUM(I11:I12)</f>
        <v>5</v>
      </c>
      <c r="J13" s="14">
        <f>SUM(J11:J12)</f>
        <v>1</v>
      </c>
      <c r="K13" s="14">
        <f t="shared" si="3"/>
        <v>37</v>
      </c>
      <c r="L13" s="14">
        <f>SUM(L11:L12)</f>
        <v>14</v>
      </c>
      <c r="M13" s="14">
        <f>SUM(M11:M12)</f>
        <v>23</v>
      </c>
      <c r="N13" s="14">
        <f>SUM(N11:N12)</f>
        <v>620</v>
      </c>
      <c r="O13" s="14">
        <f>SUM(O11:O12)</f>
        <v>169</v>
      </c>
    </row>
    <row r="14" spans="1:15" ht="16.5" customHeight="1">
      <c r="A14" s="5" t="s">
        <v>37</v>
      </c>
      <c r="B14" s="14">
        <f t="shared" si="0"/>
        <v>0</v>
      </c>
      <c r="C14" s="15"/>
      <c r="D14" s="15"/>
      <c r="E14" s="14">
        <f t="shared" si="1"/>
        <v>0</v>
      </c>
      <c r="F14" s="15"/>
      <c r="G14" s="15"/>
      <c r="H14" s="14">
        <f t="shared" si="2"/>
        <v>1</v>
      </c>
      <c r="I14" s="15">
        <v>1</v>
      </c>
      <c r="J14" s="15">
        <v>0</v>
      </c>
      <c r="K14" s="14">
        <f t="shared" si="3"/>
        <v>6</v>
      </c>
      <c r="L14" s="15">
        <v>1</v>
      </c>
      <c r="M14" s="15">
        <v>5</v>
      </c>
      <c r="N14" s="4">
        <v>131</v>
      </c>
      <c r="O14" s="4">
        <v>53</v>
      </c>
    </row>
    <row r="15" spans="1:15" ht="16.5" customHeight="1">
      <c r="A15" s="5" t="s">
        <v>38</v>
      </c>
      <c r="B15" s="14">
        <f>C15+D15</f>
        <v>0</v>
      </c>
      <c r="C15" s="15"/>
      <c r="D15" s="15"/>
      <c r="E15" s="14">
        <f>F15+G15</f>
        <v>0</v>
      </c>
      <c r="F15" s="15"/>
      <c r="G15" s="15"/>
      <c r="H15" s="14">
        <f>I15+J15</f>
        <v>0</v>
      </c>
      <c r="I15" s="15"/>
      <c r="J15" s="15"/>
      <c r="K15" s="14">
        <f>L15+M15</f>
        <v>7</v>
      </c>
      <c r="L15" s="15">
        <v>0</v>
      </c>
      <c r="M15" s="15">
        <v>7</v>
      </c>
      <c r="N15" s="4">
        <v>105</v>
      </c>
      <c r="O15" s="4">
        <v>34</v>
      </c>
    </row>
    <row r="16" spans="1:15" ht="16.5" customHeight="1">
      <c r="A16" s="11" t="s">
        <v>36</v>
      </c>
      <c r="B16" s="14">
        <f t="shared" si="0"/>
        <v>0</v>
      </c>
      <c r="C16" s="14">
        <f>SUM(C14:C15)</f>
        <v>0</v>
      </c>
      <c r="D16" s="14">
        <f>SUM(D14:D15)</f>
        <v>0</v>
      </c>
      <c r="E16" s="14">
        <f t="shared" si="1"/>
        <v>0</v>
      </c>
      <c r="F16" s="14">
        <f>SUM(F14:F15)</f>
        <v>0</v>
      </c>
      <c r="G16" s="14">
        <f>SUM(G14:G15)</f>
        <v>0</v>
      </c>
      <c r="H16" s="14">
        <f t="shared" si="2"/>
        <v>1</v>
      </c>
      <c r="I16" s="14">
        <f>SUM(I14:I15)</f>
        <v>1</v>
      </c>
      <c r="J16" s="14">
        <f>SUM(J14:J15)</f>
        <v>0</v>
      </c>
      <c r="K16" s="14">
        <f t="shared" si="3"/>
        <v>13</v>
      </c>
      <c r="L16" s="14">
        <f>SUM(L14:L15)</f>
        <v>1</v>
      </c>
      <c r="M16" s="14">
        <f>SUM(M14:M15)</f>
        <v>12</v>
      </c>
      <c r="N16" s="14">
        <f>SUM(N14:N15)</f>
        <v>236</v>
      </c>
      <c r="O16" s="14">
        <f>SUM(O14:O15)</f>
        <v>87</v>
      </c>
    </row>
    <row r="17" spans="1:15" ht="16.5" customHeight="1">
      <c r="A17" s="5" t="s">
        <v>39</v>
      </c>
      <c r="B17" s="14">
        <f>C17+D17</f>
        <v>2</v>
      </c>
      <c r="C17" s="15">
        <v>1</v>
      </c>
      <c r="D17" s="15">
        <v>1</v>
      </c>
      <c r="E17" s="14">
        <f>F17+G17</f>
        <v>2</v>
      </c>
      <c r="F17" s="15">
        <v>1</v>
      </c>
      <c r="G17" s="15">
        <v>1</v>
      </c>
      <c r="H17" s="14">
        <f>I17+J17</f>
        <v>3</v>
      </c>
      <c r="I17" s="15">
        <v>2</v>
      </c>
      <c r="J17" s="15">
        <v>1</v>
      </c>
      <c r="K17" s="14">
        <f>L17+M17</f>
        <v>17</v>
      </c>
      <c r="L17" s="15">
        <v>9</v>
      </c>
      <c r="M17" s="15">
        <v>8</v>
      </c>
      <c r="N17" s="4">
        <v>356</v>
      </c>
      <c r="O17" s="4">
        <v>118</v>
      </c>
    </row>
    <row r="18" spans="1:15" ht="16.5" customHeight="1">
      <c r="A18" s="5" t="s">
        <v>60</v>
      </c>
      <c r="B18" s="14">
        <f>C18+D18</f>
        <v>1</v>
      </c>
      <c r="C18" s="15">
        <v>1</v>
      </c>
      <c r="D18" s="15">
        <v>0</v>
      </c>
      <c r="E18" s="14">
        <f>F18+G18</f>
        <v>0</v>
      </c>
      <c r="F18" s="15"/>
      <c r="G18" s="15"/>
      <c r="H18" s="14">
        <f>I18+J18</f>
        <v>2</v>
      </c>
      <c r="I18" s="15">
        <v>2</v>
      </c>
      <c r="J18" s="15">
        <v>0</v>
      </c>
      <c r="K18" s="14">
        <f>L18+M18</f>
        <v>13</v>
      </c>
      <c r="L18" s="15">
        <v>7</v>
      </c>
      <c r="M18" s="15">
        <v>6</v>
      </c>
      <c r="N18" s="4">
        <v>400</v>
      </c>
      <c r="O18" s="4">
        <v>132</v>
      </c>
    </row>
    <row r="19" spans="1:15" ht="16.5" customHeight="1">
      <c r="A19" s="5" t="s">
        <v>40</v>
      </c>
      <c r="B19" s="14">
        <f t="shared" si="0"/>
        <v>0</v>
      </c>
      <c r="C19" s="15"/>
      <c r="D19" s="15"/>
      <c r="E19" s="14">
        <f t="shared" si="1"/>
        <v>0</v>
      </c>
      <c r="F19" s="15"/>
      <c r="G19" s="15"/>
      <c r="H19" s="14">
        <f t="shared" si="2"/>
        <v>0</v>
      </c>
      <c r="I19" s="15"/>
      <c r="J19" s="15"/>
      <c r="K19" s="14">
        <f t="shared" si="3"/>
        <v>1</v>
      </c>
      <c r="L19" s="15">
        <v>0</v>
      </c>
      <c r="M19" s="15">
        <v>1</v>
      </c>
      <c r="N19" s="4">
        <v>14</v>
      </c>
      <c r="O19" s="4">
        <v>5</v>
      </c>
    </row>
    <row r="20" spans="1:15" ht="16.5" customHeight="1">
      <c r="A20" s="5" t="s">
        <v>62</v>
      </c>
      <c r="B20" s="14">
        <f>C20+D20</f>
        <v>0</v>
      </c>
      <c r="C20" s="15"/>
      <c r="D20" s="15"/>
      <c r="E20" s="14">
        <f>F20+G20</f>
        <v>0</v>
      </c>
      <c r="F20" s="15"/>
      <c r="G20" s="15"/>
      <c r="H20" s="14">
        <f>I20+J20</f>
        <v>0</v>
      </c>
      <c r="I20" s="15"/>
      <c r="J20" s="15"/>
      <c r="K20" s="14">
        <f>L20+M20</f>
        <v>0</v>
      </c>
      <c r="L20" s="15"/>
      <c r="M20" s="15"/>
      <c r="N20" s="4">
        <v>48</v>
      </c>
      <c r="O20" s="4">
        <v>15</v>
      </c>
    </row>
    <row r="21" spans="1:15" ht="16.5" customHeight="1">
      <c r="A21" s="5" t="s">
        <v>41</v>
      </c>
      <c r="B21" s="14">
        <f t="shared" si="0"/>
        <v>1</v>
      </c>
      <c r="C21" s="15">
        <v>1</v>
      </c>
      <c r="D21" s="15">
        <v>0</v>
      </c>
      <c r="E21" s="14">
        <f t="shared" si="1"/>
        <v>1</v>
      </c>
      <c r="F21" s="15">
        <v>1</v>
      </c>
      <c r="G21" s="15">
        <v>0</v>
      </c>
      <c r="H21" s="14">
        <f t="shared" si="2"/>
        <v>1</v>
      </c>
      <c r="I21" s="15">
        <v>0</v>
      </c>
      <c r="J21" s="15">
        <v>1</v>
      </c>
      <c r="K21" s="14">
        <f t="shared" si="3"/>
        <v>6</v>
      </c>
      <c r="L21" s="15">
        <v>1</v>
      </c>
      <c r="M21" s="15">
        <v>5</v>
      </c>
      <c r="N21" s="4">
        <v>122</v>
      </c>
      <c r="O21" s="4">
        <v>25</v>
      </c>
    </row>
    <row r="22" spans="1:15" ht="16.5" customHeight="1">
      <c r="A22" s="11" t="s">
        <v>36</v>
      </c>
      <c r="B22" s="14">
        <f t="shared" si="0"/>
        <v>4</v>
      </c>
      <c r="C22" s="14">
        <f>SUM(C17:C21)</f>
        <v>3</v>
      </c>
      <c r="D22" s="14">
        <f>SUM(D17:D21)</f>
        <v>1</v>
      </c>
      <c r="E22" s="14">
        <f t="shared" si="1"/>
        <v>3</v>
      </c>
      <c r="F22" s="14">
        <f>SUM(F17:F21)</f>
        <v>2</v>
      </c>
      <c r="G22" s="14">
        <f>SUM(G17:G21)</f>
        <v>1</v>
      </c>
      <c r="H22" s="14">
        <f t="shared" si="2"/>
        <v>6</v>
      </c>
      <c r="I22" s="14">
        <f>SUM(I17:I21)</f>
        <v>4</v>
      </c>
      <c r="J22" s="14">
        <f>SUM(J17:J21)</f>
        <v>2</v>
      </c>
      <c r="K22" s="14">
        <f t="shared" si="3"/>
        <v>37</v>
      </c>
      <c r="L22" s="14">
        <f>SUM(L17:L21)</f>
        <v>17</v>
      </c>
      <c r="M22" s="14">
        <f>SUM(M17:M21)</f>
        <v>20</v>
      </c>
      <c r="N22" s="10">
        <f>SUM(N17:N21)</f>
        <v>940</v>
      </c>
      <c r="O22" s="10">
        <f>SUM(O17:O21)</f>
        <v>295</v>
      </c>
    </row>
    <row r="23" spans="1:15" ht="16.5" customHeight="1">
      <c r="A23" s="5" t="s">
        <v>42</v>
      </c>
      <c r="B23" s="14">
        <f t="shared" si="0"/>
        <v>3</v>
      </c>
      <c r="C23" s="15">
        <v>2</v>
      </c>
      <c r="D23" s="15">
        <v>1</v>
      </c>
      <c r="E23" s="14">
        <f t="shared" si="1"/>
        <v>3</v>
      </c>
      <c r="F23" s="15">
        <v>2</v>
      </c>
      <c r="G23" s="15">
        <v>1</v>
      </c>
      <c r="H23" s="14">
        <f t="shared" si="2"/>
        <v>7</v>
      </c>
      <c r="I23" s="15">
        <v>4</v>
      </c>
      <c r="J23" s="15">
        <v>3</v>
      </c>
      <c r="K23" s="14">
        <f t="shared" si="3"/>
        <v>22</v>
      </c>
      <c r="L23" s="15">
        <v>11</v>
      </c>
      <c r="M23" s="15">
        <v>11</v>
      </c>
      <c r="N23" s="4">
        <v>387</v>
      </c>
      <c r="O23" s="4">
        <v>151</v>
      </c>
    </row>
    <row r="24" spans="1:15" ht="16.5" customHeight="1">
      <c r="A24" s="5" t="s">
        <v>43</v>
      </c>
      <c r="B24" s="14">
        <f>C24+D24</f>
        <v>0</v>
      </c>
      <c r="C24" s="15"/>
      <c r="D24" s="15"/>
      <c r="E24" s="14">
        <f>F24+G24</f>
        <v>0</v>
      </c>
      <c r="F24" s="15"/>
      <c r="G24" s="15"/>
      <c r="H24" s="14">
        <f>I24+J24</f>
        <v>0</v>
      </c>
      <c r="I24" s="15"/>
      <c r="J24" s="15"/>
      <c r="K24" s="14">
        <f>L24+M24</f>
        <v>1</v>
      </c>
      <c r="L24" s="15">
        <v>0</v>
      </c>
      <c r="M24" s="15">
        <v>1</v>
      </c>
      <c r="N24" s="4">
        <v>46</v>
      </c>
      <c r="O24" s="4">
        <v>17</v>
      </c>
    </row>
    <row r="25" spans="1:15" ht="16.5" customHeight="1">
      <c r="A25" s="5" t="s">
        <v>61</v>
      </c>
      <c r="B25" s="14">
        <f t="shared" si="0"/>
        <v>0</v>
      </c>
      <c r="C25" s="15"/>
      <c r="D25" s="15"/>
      <c r="E25" s="14">
        <f t="shared" si="1"/>
        <v>0</v>
      </c>
      <c r="F25" s="15"/>
      <c r="G25" s="15"/>
      <c r="H25" s="14">
        <f t="shared" si="2"/>
        <v>0</v>
      </c>
      <c r="I25" s="15"/>
      <c r="J25" s="15"/>
      <c r="K25" s="14">
        <f t="shared" si="3"/>
        <v>0</v>
      </c>
      <c r="L25" s="15"/>
      <c r="M25" s="15"/>
      <c r="N25" s="4">
        <v>70</v>
      </c>
      <c r="O25" s="4">
        <v>23</v>
      </c>
    </row>
    <row r="26" spans="1:15" ht="16.5" customHeight="1">
      <c r="A26" s="11" t="s">
        <v>36</v>
      </c>
      <c r="B26" s="14">
        <f t="shared" si="0"/>
        <v>3</v>
      </c>
      <c r="C26" s="14">
        <f>SUM(C23:C25)</f>
        <v>2</v>
      </c>
      <c r="D26" s="14">
        <f>SUM(D23:D25)</f>
        <v>1</v>
      </c>
      <c r="E26" s="14">
        <f t="shared" si="1"/>
        <v>3</v>
      </c>
      <c r="F26" s="14">
        <f>SUM(F23:F25)</f>
        <v>2</v>
      </c>
      <c r="G26" s="14">
        <f>SUM(G23:G25)</f>
        <v>1</v>
      </c>
      <c r="H26" s="14">
        <f t="shared" si="2"/>
        <v>7</v>
      </c>
      <c r="I26" s="14">
        <f>SUM(I23:I25)</f>
        <v>4</v>
      </c>
      <c r="J26" s="14">
        <f>SUM(J23:J25)</f>
        <v>3</v>
      </c>
      <c r="K26" s="14">
        <f t="shared" si="3"/>
        <v>23</v>
      </c>
      <c r="L26" s="14">
        <f>SUM(L23:L25)</f>
        <v>11</v>
      </c>
      <c r="M26" s="14">
        <f>SUM(M23:M25)</f>
        <v>12</v>
      </c>
      <c r="N26" s="14">
        <f>SUM(N23:N25)</f>
        <v>503</v>
      </c>
      <c r="O26" s="14">
        <f>SUM(O23:O25)</f>
        <v>191</v>
      </c>
    </row>
    <row r="27" spans="1:15" ht="16.5" customHeight="1">
      <c r="A27" s="5" t="s">
        <v>44</v>
      </c>
      <c r="B27" s="14">
        <f t="shared" si="0"/>
        <v>0</v>
      </c>
      <c r="C27" s="15"/>
      <c r="D27" s="15"/>
      <c r="E27" s="14">
        <f t="shared" si="1"/>
        <v>0</v>
      </c>
      <c r="F27" s="15"/>
      <c r="G27" s="15"/>
      <c r="H27" s="14">
        <f t="shared" si="2"/>
        <v>2</v>
      </c>
      <c r="I27" s="15">
        <v>2</v>
      </c>
      <c r="J27" s="15">
        <v>0</v>
      </c>
      <c r="K27" s="14">
        <f t="shared" si="3"/>
        <v>2</v>
      </c>
      <c r="L27" s="15">
        <v>2</v>
      </c>
      <c r="M27" s="15">
        <v>0</v>
      </c>
      <c r="N27" s="4">
        <v>153</v>
      </c>
      <c r="O27" s="4">
        <v>56</v>
      </c>
    </row>
    <row r="28" spans="1:15" ht="16.5" customHeight="1">
      <c r="A28" s="5" t="s">
        <v>45</v>
      </c>
      <c r="B28" s="14">
        <f t="shared" si="0"/>
        <v>0</v>
      </c>
      <c r="C28" s="15"/>
      <c r="D28" s="15"/>
      <c r="E28" s="14">
        <f t="shared" si="1"/>
        <v>0</v>
      </c>
      <c r="F28" s="15"/>
      <c r="G28" s="15"/>
      <c r="H28" s="14">
        <f t="shared" si="2"/>
        <v>0</v>
      </c>
      <c r="I28" s="15"/>
      <c r="J28" s="15"/>
      <c r="K28" s="14">
        <f t="shared" si="3"/>
        <v>1</v>
      </c>
      <c r="L28" s="15">
        <v>1</v>
      </c>
      <c r="M28" s="15">
        <v>0</v>
      </c>
      <c r="N28" s="4">
        <v>40</v>
      </c>
      <c r="O28" s="4">
        <v>17</v>
      </c>
    </row>
    <row r="29" spans="1:15" ht="16.5" customHeight="1">
      <c r="A29" s="5" t="s">
        <v>66</v>
      </c>
      <c r="B29" s="14">
        <f t="shared" si="0"/>
        <v>1</v>
      </c>
      <c r="C29" s="15">
        <v>1</v>
      </c>
      <c r="D29" s="15">
        <v>0</v>
      </c>
      <c r="E29" s="14">
        <f t="shared" si="1"/>
        <v>1</v>
      </c>
      <c r="F29" s="15">
        <v>1</v>
      </c>
      <c r="G29" s="15">
        <v>0</v>
      </c>
      <c r="H29" s="14">
        <f t="shared" si="2"/>
        <v>0</v>
      </c>
      <c r="I29" s="4"/>
      <c r="J29" s="4"/>
      <c r="K29" s="14">
        <f t="shared" si="3"/>
        <v>0</v>
      </c>
      <c r="L29" s="4"/>
      <c r="M29" s="4"/>
      <c r="N29" s="4">
        <v>44</v>
      </c>
      <c r="O29" s="4">
        <v>8</v>
      </c>
    </row>
    <row r="30" spans="1:15" ht="16.5" customHeight="1">
      <c r="A30" s="21" t="s">
        <v>36</v>
      </c>
      <c r="B30" s="22">
        <f t="shared" si="0"/>
        <v>1</v>
      </c>
      <c r="C30" s="22">
        <f>SUM(C27:C29)</f>
        <v>1</v>
      </c>
      <c r="D30" s="22">
        <f>SUM(D27:D29)</f>
        <v>0</v>
      </c>
      <c r="E30" s="22">
        <f t="shared" si="1"/>
        <v>1</v>
      </c>
      <c r="F30" s="22">
        <f>SUM(F27:F29)</f>
        <v>1</v>
      </c>
      <c r="G30" s="22">
        <f>SUM(G27:G29)</f>
        <v>0</v>
      </c>
      <c r="H30" s="22">
        <f t="shared" si="2"/>
        <v>2</v>
      </c>
      <c r="I30" s="22">
        <f>SUM(I27:I29)</f>
        <v>2</v>
      </c>
      <c r="J30" s="22">
        <f>SUM(J27:J29)</f>
        <v>0</v>
      </c>
      <c r="K30" s="22">
        <f t="shared" si="3"/>
        <v>3</v>
      </c>
      <c r="L30" s="22">
        <f>SUM(L27:L29)</f>
        <v>3</v>
      </c>
      <c r="M30" s="22">
        <f>SUM(M27:M29)</f>
        <v>0</v>
      </c>
      <c r="N30" s="22">
        <f>SUM(N27:N29)</f>
        <v>237</v>
      </c>
      <c r="O30" s="22">
        <f>SUM(O27:O29)</f>
        <v>81</v>
      </c>
    </row>
    <row r="31" spans="1:15" ht="6.75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  <c r="O31" s="25"/>
    </row>
    <row r="32" ht="13.5">
      <c r="A32" s="17" t="s">
        <v>68</v>
      </c>
    </row>
    <row r="33" ht="13.5">
      <c r="A33" s="17"/>
    </row>
    <row r="34" ht="13.5">
      <c r="A34" s="17"/>
    </row>
    <row r="35" ht="13.5">
      <c r="A35" s="17"/>
    </row>
  </sheetData>
  <mergeCells count="7">
    <mergeCell ref="N3:N4"/>
    <mergeCell ref="O3:O4"/>
    <mergeCell ref="A3:A4"/>
    <mergeCell ref="E3:G3"/>
    <mergeCell ref="H3:J3"/>
    <mergeCell ref="K3:M3"/>
    <mergeCell ref="B3:D3"/>
  </mergeCells>
  <printOptions/>
  <pageMargins left="0.47" right="0.19" top="0.4" bottom="0.24" header="0.31" footer="0.26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75" zoomScaleNormal="75" workbookViewId="0" topLeftCell="A2">
      <pane xSplit="1" topLeftCell="B1" activePane="topRight" state="frozen"/>
      <selection pane="topLeft" activeCell="A1" sqref="A1"/>
      <selection pane="topRight" activeCell="A5" sqref="A5:IV30"/>
    </sheetView>
  </sheetViews>
  <sheetFormatPr defaultColWidth="9.00390625" defaultRowHeight="13.5"/>
  <cols>
    <col min="1" max="1" width="21.00390625" style="2" customWidth="1"/>
    <col min="2" max="2" width="16.375" style="2" customWidth="1"/>
    <col min="3" max="12" width="12.625" style="2" customWidth="1"/>
    <col min="13" max="16384" width="9.00390625" style="2" customWidth="1"/>
  </cols>
  <sheetData>
    <row r="1" ht="18.75">
      <c r="A1" s="1" t="s">
        <v>49</v>
      </c>
    </row>
    <row r="2" ht="13.5" customHeight="1">
      <c r="A2" s="2" t="s">
        <v>50</v>
      </c>
    </row>
    <row r="3" spans="1:12" ht="21.75" customHeight="1">
      <c r="A3" s="26" t="s">
        <v>0</v>
      </c>
      <c r="B3" s="26" t="s">
        <v>1</v>
      </c>
      <c r="C3" s="27" t="s">
        <v>2</v>
      </c>
      <c r="D3" s="28"/>
      <c r="E3" s="27" t="s">
        <v>6</v>
      </c>
      <c r="F3" s="28"/>
      <c r="G3" s="27" t="s">
        <v>7</v>
      </c>
      <c r="H3" s="28"/>
      <c r="I3" s="27" t="s">
        <v>8</v>
      </c>
      <c r="J3" s="28"/>
      <c r="K3" s="27" t="s">
        <v>51</v>
      </c>
      <c r="L3" s="28"/>
    </row>
    <row r="4" spans="1:12" ht="21.75" customHeight="1">
      <c r="A4" s="26"/>
      <c r="B4" s="26"/>
      <c r="C4" s="3" t="s">
        <v>3</v>
      </c>
      <c r="D4" s="3" t="s">
        <v>52</v>
      </c>
      <c r="E4" s="3" t="s">
        <v>3</v>
      </c>
      <c r="F4" s="3" t="s">
        <v>52</v>
      </c>
      <c r="G4" s="3" t="s">
        <v>3</v>
      </c>
      <c r="H4" s="3" t="s">
        <v>52</v>
      </c>
      <c r="I4" s="3" t="s">
        <v>3</v>
      </c>
      <c r="J4" s="3" t="s">
        <v>53</v>
      </c>
      <c r="K4" s="3" t="s">
        <v>3</v>
      </c>
      <c r="L4" s="3" t="s">
        <v>53</v>
      </c>
    </row>
    <row r="5" spans="1:12" ht="16.5" customHeight="1">
      <c r="A5" s="12" t="s">
        <v>67</v>
      </c>
      <c r="B5" s="14">
        <f>+B10+B13+B16+B22+B26+B30</f>
        <v>802238</v>
      </c>
      <c r="C5" s="10">
        <f>'２-１'!C5</f>
        <v>7139</v>
      </c>
      <c r="D5" s="13">
        <f>C5/B5*1000</f>
        <v>8.898855451873384</v>
      </c>
      <c r="E5" s="10">
        <f>'２-１'!F5</f>
        <v>8088</v>
      </c>
      <c r="F5" s="13">
        <f>E5/B5*1000</f>
        <v>10.081796175199878</v>
      </c>
      <c r="G5" s="10">
        <f>'２-１'!I5</f>
        <v>-949</v>
      </c>
      <c r="H5" s="13">
        <f aca="true" t="shared" si="0" ref="H5:H30">G5/B5*1000</f>
        <v>-1.1829407233264941</v>
      </c>
      <c r="I5" s="10">
        <f>'２-１'!L5</f>
        <v>665</v>
      </c>
      <c r="J5" s="13">
        <f aca="true" t="shared" si="1" ref="J5:J30">I5/C5*1000</f>
        <v>93.15030116262781</v>
      </c>
      <c r="K5" s="10">
        <f>+'２-２'!B5</f>
        <v>18</v>
      </c>
      <c r="L5" s="13">
        <f aca="true" t="shared" si="2" ref="L5:L30">K5/C5*1000</f>
        <v>2.5213615352290235</v>
      </c>
    </row>
    <row r="6" spans="1:12" ht="16.5" customHeight="1">
      <c r="A6" s="11" t="s">
        <v>32</v>
      </c>
      <c r="B6" s="14">
        <f>SUM(B8+B11+B12+B14+B15+B17+B18+B23+B27)</f>
        <v>697238</v>
      </c>
      <c r="C6" s="10">
        <f>'２-１'!C6</f>
        <v>6297</v>
      </c>
      <c r="D6" s="13">
        <f aca="true" t="shared" si="3" ref="D6:D30">C6/B6*1000</f>
        <v>9.031349410100999</v>
      </c>
      <c r="E6" s="10">
        <f>'２-１'!F6</f>
        <v>6797</v>
      </c>
      <c r="F6" s="13">
        <f aca="true" t="shared" si="4" ref="F6:F30">E6/B6*1000</f>
        <v>9.748464656257978</v>
      </c>
      <c r="G6" s="10">
        <f>'２-１'!I6</f>
        <v>-500</v>
      </c>
      <c r="H6" s="13">
        <f t="shared" si="0"/>
        <v>-0.7171152461569794</v>
      </c>
      <c r="I6" s="10">
        <f>'２-１'!L6</f>
        <v>595</v>
      </c>
      <c r="J6" s="13">
        <f t="shared" si="1"/>
        <v>94.48943941559473</v>
      </c>
      <c r="K6" s="10">
        <f>+'２-２'!B6</f>
        <v>16</v>
      </c>
      <c r="L6" s="13">
        <f t="shared" si="2"/>
        <v>2.540892488486581</v>
      </c>
    </row>
    <row r="7" spans="1:12" ht="16.5" customHeight="1">
      <c r="A7" s="11" t="s">
        <v>33</v>
      </c>
      <c r="B7" s="14">
        <f>SUM(B9+B19+B20+B21+B24+B25+B28+B29)</f>
        <v>105000</v>
      </c>
      <c r="C7" s="10">
        <f>'２-１'!C7</f>
        <v>842</v>
      </c>
      <c r="D7" s="13">
        <f t="shared" si="3"/>
        <v>8.019047619047619</v>
      </c>
      <c r="E7" s="10">
        <f>'２-１'!F7</f>
        <v>1291</v>
      </c>
      <c r="F7" s="13">
        <f t="shared" si="4"/>
        <v>12.295238095238096</v>
      </c>
      <c r="G7" s="10">
        <f>'２-１'!I7</f>
        <v>-449</v>
      </c>
      <c r="H7" s="13">
        <f t="shared" si="0"/>
        <v>-4.276190476190476</v>
      </c>
      <c r="I7" s="10">
        <f>'２-１'!L7</f>
        <v>70</v>
      </c>
      <c r="J7" s="13">
        <f t="shared" si="1"/>
        <v>83.1353919239905</v>
      </c>
      <c r="K7" s="10">
        <f>+'２-２'!B7</f>
        <v>2</v>
      </c>
      <c r="L7" s="13">
        <f t="shared" si="2"/>
        <v>2.375296912114014</v>
      </c>
    </row>
    <row r="8" spans="1:12" ht="16.5" customHeight="1">
      <c r="A8" s="5" t="s">
        <v>34</v>
      </c>
      <c r="B8" s="15">
        <v>265119</v>
      </c>
      <c r="C8" s="15">
        <f>+'２-１'!C8</f>
        <v>2569</v>
      </c>
      <c r="D8" s="18">
        <f t="shared" si="3"/>
        <v>9.689988269418638</v>
      </c>
      <c r="E8" s="15">
        <f>'２-１'!F8</f>
        <v>2449</v>
      </c>
      <c r="F8" s="18">
        <f t="shared" si="4"/>
        <v>9.237361335852956</v>
      </c>
      <c r="G8" s="15">
        <f>'２-１'!I8</f>
        <v>120</v>
      </c>
      <c r="H8" s="18">
        <f t="shared" si="0"/>
        <v>0.45262693356568184</v>
      </c>
      <c r="I8" s="15">
        <f>'２-１'!L8</f>
        <v>250</v>
      </c>
      <c r="J8" s="18">
        <f t="shared" si="1"/>
        <v>97.3141300116777</v>
      </c>
      <c r="K8" s="15">
        <f>+'２-２'!B8</f>
        <v>9</v>
      </c>
      <c r="L8" s="18">
        <f t="shared" si="2"/>
        <v>3.503308680420397</v>
      </c>
    </row>
    <row r="9" spans="1:12" ht="16.5" customHeight="1">
      <c r="A9" s="5" t="s">
        <v>35</v>
      </c>
      <c r="B9" s="15">
        <v>20236</v>
      </c>
      <c r="C9" s="15">
        <f>+'２-１'!C9</f>
        <v>154</v>
      </c>
      <c r="D9" s="18">
        <f t="shared" si="3"/>
        <v>7.610199644198458</v>
      </c>
      <c r="E9" s="15">
        <f>'２-１'!F9</f>
        <v>210</v>
      </c>
      <c r="F9" s="18">
        <f t="shared" si="4"/>
        <v>10.377544969361534</v>
      </c>
      <c r="G9" s="15">
        <f>'２-１'!I9</f>
        <v>-56</v>
      </c>
      <c r="H9" s="18">
        <f t="shared" si="0"/>
        <v>-2.7673453251630757</v>
      </c>
      <c r="I9" s="15">
        <f>'２-１'!L9</f>
        <v>9</v>
      </c>
      <c r="J9" s="18">
        <f t="shared" si="1"/>
        <v>58.44155844155844</v>
      </c>
      <c r="K9" s="15">
        <f>+'２-２'!B9</f>
        <v>0</v>
      </c>
      <c r="L9" s="18">
        <f t="shared" si="2"/>
        <v>0</v>
      </c>
    </row>
    <row r="10" spans="1:12" ht="16.5" customHeight="1">
      <c r="A10" s="11" t="s">
        <v>36</v>
      </c>
      <c r="B10" s="14">
        <f>SUM(B8:B9)</f>
        <v>285355</v>
      </c>
      <c r="C10" s="14">
        <f>+'２-１'!C10</f>
        <v>2723</v>
      </c>
      <c r="D10" s="19">
        <f t="shared" si="3"/>
        <v>9.542499693364405</v>
      </c>
      <c r="E10" s="14">
        <f>'２-１'!F10</f>
        <v>2659</v>
      </c>
      <c r="F10" s="19">
        <f t="shared" si="4"/>
        <v>9.318217658705823</v>
      </c>
      <c r="G10" s="14">
        <f>'２-１'!I10</f>
        <v>64</v>
      </c>
      <c r="H10" s="19">
        <f t="shared" si="0"/>
        <v>0.22428203465858318</v>
      </c>
      <c r="I10" s="14">
        <f>'２-１'!L10</f>
        <v>259</v>
      </c>
      <c r="J10" s="19">
        <f t="shared" si="1"/>
        <v>95.11568123393316</v>
      </c>
      <c r="K10" s="14">
        <f>+'２-２'!B10</f>
        <v>9</v>
      </c>
      <c r="L10" s="19">
        <f t="shared" si="2"/>
        <v>3.3051781123760557</v>
      </c>
    </row>
    <row r="11" spans="1:12" ht="16.5" customHeight="1">
      <c r="A11" s="5" t="s">
        <v>57</v>
      </c>
      <c r="B11" s="15">
        <v>30334</v>
      </c>
      <c r="C11" s="15">
        <f>+'２-１'!C11</f>
        <v>206</v>
      </c>
      <c r="D11" s="18">
        <f>C11/B11*1000</f>
        <v>6.79105953715303</v>
      </c>
      <c r="E11" s="15">
        <f>'２-１'!F11</f>
        <v>343</v>
      </c>
      <c r="F11" s="18">
        <f>E11/B11*1000</f>
        <v>11.307443792444122</v>
      </c>
      <c r="G11" s="15">
        <f>'２-１'!I11</f>
        <v>-137</v>
      </c>
      <c r="H11" s="18">
        <f>G11/B11*1000</f>
        <v>-4.516384255291092</v>
      </c>
      <c r="I11" s="15">
        <f>'２-１'!L11</f>
        <v>20</v>
      </c>
      <c r="J11" s="18">
        <f t="shared" si="1"/>
        <v>97.08737864077669</v>
      </c>
      <c r="K11" s="15">
        <f>+'２-２'!B11</f>
        <v>0</v>
      </c>
      <c r="L11" s="18">
        <f t="shared" si="2"/>
        <v>0</v>
      </c>
    </row>
    <row r="12" spans="1:12" ht="16.5" customHeight="1">
      <c r="A12" s="5" t="s">
        <v>65</v>
      </c>
      <c r="B12" s="15">
        <v>91066</v>
      </c>
      <c r="C12" s="15">
        <f>+'２-１'!C12</f>
        <v>822</v>
      </c>
      <c r="D12" s="18">
        <f t="shared" si="3"/>
        <v>9.026420398392375</v>
      </c>
      <c r="E12" s="15">
        <f>'２-１'!F12</f>
        <v>814</v>
      </c>
      <c r="F12" s="18">
        <f t="shared" si="4"/>
        <v>8.938572024685394</v>
      </c>
      <c r="G12" s="15">
        <f>'２-１'!I12</f>
        <v>8</v>
      </c>
      <c r="H12" s="18">
        <f t="shared" si="0"/>
        <v>0.08784837370698174</v>
      </c>
      <c r="I12" s="15">
        <f>'２-１'!L12</f>
        <v>60</v>
      </c>
      <c r="J12" s="18">
        <f t="shared" si="1"/>
        <v>72.992700729927</v>
      </c>
      <c r="K12" s="15">
        <f>+'２-２'!B12</f>
        <v>1</v>
      </c>
      <c r="L12" s="18">
        <f t="shared" si="2"/>
        <v>1.2165450121654502</v>
      </c>
    </row>
    <row r="13" spans="1:12" ht="16.5" customHeight="1">
      <c r="A13" s="11" t="s">
        <v>36</v>
      </c>
      <c r="B13" s="14">
        <f>SUM(B11:B12)</f>
        <v>121400</v>
      </c>
      <c r="C13" s="14">
        <f>+'２-１'!C13</f>
        <v>1028</v>
      </c>
      <c r="D13" s="19">
        <f t="shared" si="3"/>
        <v>8.467874794069193</v>
      </c>
      <c r="E13" s="14">
        <f>'２-１'!F13</f>
        <v>1157</v>
      </c>
      <c r="F13" s="19">
        <f t="shared" si="4"/>
        <v>9.530477759472817</v>
      </c>
      <c r="G13" s="14">
        <f>'２-１'!I13</f>
        <v>-129</v>
      </c>
      <c r="H13" s="19">
        <f t="shared" si="0"/>
        <v>-1.0626029654036244</v>
      </c>
      <c r="I13" s="14">
        <f>'２-１'!L13</f>
        <v>80</v>
      </c>
      <c r="J13" s="19">
        <f t="shared" si="1"/>
        <v>77.82101167315176</v>
      </c>
      <c r="K13" s="14">
        <f>+'２-２'!B13</f>
        <v>1</v>
      </c>
      <c r="L13" s="19">
        <f t="shared" si="2"/>
        <v>0.9727626459143969</v>
      </c>
    </row>
    <row r="14" spans="1:12" ht="16.5" customHeight="1">
      <c r="A14" s="5" t="s">
        <v>37</v>
      </c>
      <c r="B14" s="15">
        <v>35805</v>
      </c>
      <c r="C14" s="15">
        <f>+'２-１'!C14</f>
        <v>244</v>
      </c>
      <c r="D14" s="18">
        <f t="shared" si="3"/>
        <v>6.8146906856584275</v>
      </c>
      <c r="E14" s="15">
        <f>'２-１'!F14</f>
        <v>463</v>
      </c>
      <c r="F14" s="18">
        <f t="shared" si="4"/>
        <v>12.931154866638739</v>
      </c>
      <c r="G14" s="15">
        <f>'２-１'!I14</f>
        <v>-219</v>
      </c>
      <c r="H14" s="18">
        <f t="shared" si="0"/>
        <v>-6.11646418098031</v>
      </c>
      <c r="I14" s="15">
        <f>'２-１'!L14</f>
        <v>21</v>
      </c>
      <c r="J14" s="18">
        <f t="shared" si="1"/>
        <v>86.0655737704918</v>
      </c>
      <c r="K14" s="15">
        <f>+'２-２'!B14</f>
        <v>0</v>
      </c>
      <c r="L14" s="18">
        <f t="shared" si="2"/>
        <v>0</v>
      </c>
    </row>
    <row r="15" spans="1:12" ht="16.5" customHeight="1">
      <c r="A15" s="5" t="s">
        <v>38</v>
      </c>
      <c r="B15" s="15">
        <v>25718</v>
      </c>
      <c r="C15" s="15">
        <f>+'２-１'!C15</f>
        <v>155</v>
      </c>
      <c r="D15" s="18">
        <f t="shared" si="3"/>
        <v>6.026907224512015</v>
      </c>
      <c r="E15" s="15">
        <f>'２-１'!F15</f>
        <v>350</v>
      </c>
      <c r="F15" s="18">
        <f t="shared" si="4"/>
        <v>13.609145345672292</v>
      </c>
      <c r="G15" s="15">
        <f>'２-１'!I15</f>
        <v>-195</v>
      </c>
      <c r="H15" s="18">
        <f t="shared" si="0"/>
        <v>-7.582238121160277</v>
      </c>
      <c r="I15" s="15">
        <f>'２-１'!L15</f>
        <v>17</v>
      </c>
      <c r="J15" s="18">
        <f t="shared" si="1"/>
        <v>109.67741935483872</v>
      </c>
      <c r="K15" s="15">
        <f>+'２-２'!B15</f>
        <v>0</v>
      </c>
      <c r="L15" s="18">
        <f t="shared" si="2"/>
        <v>0</v>
      </c>
    </row>
    <row r="16" spans="1:12" ht="16.5" customHeight="1">
      <c r="A16" s="11" t="s">
        <v>36</v>
      </c>
      <c r="B16" s="14">
        <f>SUM(B14:B15)</f>
        <v>61523</v>
      </c>
      <c r="C16" s="14">
        <f>+'２-１'!C16</f>
        <v>399</v>
      </c>
      <c r="D16" s="19">
        <f t="shared" si="3"/>
        <v>6.485379451587211</v>
      </c>
      <c r="E16" s="14">
        <f>'２-１'!F16</f>
        <v>813</v>
      </c>
      <c r="F16" s="19">
        <f t="shared" si="4"/>
        <v>13.214570160752888</v>
      </c>
      <c r="G16" s="14">
        <f>'２-１'!I16</f>
        <v>-414</v>
      </c>
      <c r="H16" s="19">
        <f t="shared" si="0"/>
        <v>-6.729190709165678</v>
      </c>
      <c r="I16" s="14">
        <f>'２-１'!L16</f>
        <v>38</v>
      </c>
      <c r="J16" s="19">
        <f t="shared" si="1"/>
        <v>95.23809523809523</v>
      </c>
      <c r="K16" s="14">
        <f>+'２-２'!B16</f>
        <v>0</v>
      </c>
      <c r="L16" s="19">
        <f t="shared" si="2"/>
        <v>0</v>
      </c>
    </row>
    <row r="17" spans="1:12" ht="16.5" customHeight="1">
      <c r="A17" s="5" t="s">
        <v>39</v>
      </c>
      <c r="B17" s="15">
        <v>66626</v>
      </c>
      <c r="C17" s="15">
        <f>+'２-１'!C17</f>
        <v>678</v>
      </c>
      <c r="D17" s="18">
        <f t="shared" si="3"/>
        <v>10.176207486566806</v>
      </c>
      <c r="E17" s="15">
        <f>'２-１'!F17</f>
        <v>563</v>
      </c>
      <c r="F17" s="18">
        <f t="shared" si="4"/>
        <v>8.450154594302525</v>
      </c>
      <c r="G17" s="15">
        <f>'２-１'!I17</f>
        <v>115</v>
      </c>
      <c r="H17" s="18">
        <f t="shared" si="0"/>
        <v>1.7260528922642813</v>
      </c>
      <c r="I17" s="15">
        <f>'２-１'!L17</f>
        <v>71</v>
      </c>
      <c r="J17" s="18">
        <f t="shared" si="1"/>
        <v>104.71976401179941</v>
      </c>
      <c r="K17" s="15">
        <f>+'２-２'!B17</f>
        <v>2</v>
      </c>
      <c r="L17" s="18">
        <f t="shared" si="2"/>
        <v>2.949852507374631</v>
      </c>
    </row>
    <row r="18" spans="1:12" ht="16.5" customHeight="1">
      <c r="A18" s="5" t="s">
        <v>60</v>
      </c>
      <c r="B18" s="15">
        <v>84132</v>
      </c>
      <c r="C18" s="15">
        <f>+'２-１'!C18</f>
        <v>685</v>
      </c>
      <c r="D18" s="18">
        <f t="shared" si="3"/>
        <v>8.141967384586128</v>
      </c>
      <c r="E18" s="15">
        <f>'２-１'!F18</f>
        <v>787</v>
      </c>
      <c r="F18" s="18">
        <f t="shared" si="4"/>
        <v>9.354347929444206</v>
      </c>
      <c r="G18" s="15">
        <f>'２-１'!I18</f>
        <v>-102</v>
      </c>
      <c r="H18" s="18">
        <f t="shared" si="0"/>
        <v>-1.2123805448580802</v>
      </c>
      <c r="I18" s="15">
        <f>'２-１'!L18</f>
        <v>64</v>
      </c>
      <c r="J18" s="18">
        <f t="shared" si="1"/>
        <v>93.43065693430657</v>
      </c>
      <c r="K18" s="15">
        <f>+'２-２'!B18</f>
        <v>1</v>
      </c>
      <c r="L18" s="18">
        <f t="shared" si="2"/>
        <v>1.4598540145985401</v>
      </c>
    </row>
    <row r="19" spans="1:12" ht="16.5" customHeight="1">
      <c r="A19" s="5" t="s">
        <v>40</v>
      </c>
      <c r="B19" s="15">
        <v>3172</v>
      </c>
      <c r="C19" s="15">
        <f>+'２-１'!C19</f>
        <v>15</v>
      </c>
      <c r="D19" s="18">
        <f t="shared" si="3"/>
        <v>4.7288776796973515</v>
      </c>
      <c r="E19" s="15">
        <f>'２-１'!F19</f>
        <v>55</v>
      </c>
      <c r="F19" s="18">
        <f t="shared" si="4"/>
        <v>17.33921815889029</v>
      </c>
      <c r="G19" s="15">
        <f>'２-１'!I19</f>
        <v>-40</v>
      </c>
      <c r="H19" s="18">
        <f t="shared" si="0"/>
        <v>-12.610340479192939</v>
      </c>
      <c r="I19" s="15">
        <f>'２-１'!L19</f>
        <v>0</v>
      </c>
      <c r="J19" s="18">
        <f t="shared" si="1"/>
        <v>0</v>
      </c>
      <c r="K19" s="15">
        <f>+'２-２'!B19</f>
        <v>0</v>
      </c>
      <c r="L19" s="18">
        <f t="shared" si="2"/>
        <v>0</v>
      </c>
    </row>
    <row r="20" spans="1:12" ht="16.5" customHeight="1">
      <c r="A20" s="5" t="s">
        <v>62</v>
      </c>
      <c r="B20" s="15">
        <v>11725</v>
      </c>
      <c r="C20" s="15">
        <f>+'２-１'!C20</f>
        <v>91</v>
      </c>
      <c r="D20" s="18">
        <f>C20/B20*1000</f>
        <v>7.761194029850746</v>
      </c>
      <c r="E20" s="15">
        <f>'２-１'!F20</f>
        <v>145</v>
      </c>
      <c r="F20" s="18">
        <f>E20/B20*1000</f>
        <v>12.366737739872068</v>
      </c>
      <c r="G20" s="15">
        <f>'２-１'!I20</f>
        <v>-54</v>
      </c>
      <c r="H20" s="18">
        <f>G20/B20*1000</f>
        <v>-4.605543710021323</v>
      </c>
      <c r="I20" s="15">
        <f>'２-１'!L20</f>
        <v>7</v>
      </c>
      <c r="J20" s="18">
        <f>I20/C20*1000</f>
        <v>76.92307692307693</v>
      </c>
      <c r="K20" s="15">
        <f>+'２-２'!B20</f>
        <v>0</v>
      </c>
      <c r="L20" s="18">
        <f t="shared" si="2"/>
        <v>0</v>
      </c>
    </row>
    <row r="21" spans="1:12" ht="16.5" customHeight="1">
      <c r="A21" s="5" t="s">
        <v>41</v>
      </c>
      <c r="B21" s="15">
        <v>23184</v>
      </c>
      <c r="C21" s="15">
        <f>+'２-１'!C21</f>
        <v>192</v>
      </c>
      <c r="D21" s="18">
        <f t="shared" si="3"/>
        <v>8.281573498964804</v>
      </c>
      <c r="E21" s="15">
        <f>'２-１'!F21</f>
        <v>262</v>
      </c>
      <c r="F21" s="18">
        <f t="shared" si="4"/>
        <v>11.300897170462388</v>
      </c>
      <c r="G21" s="15">
        <f>'２-１'!I21</f>
        <v>-70</v>
      </c>
      <c r="H21" s="18">
        <f t="shared" si="0"/>
        <v>-3.0193236714975846</v>
      </c>
      <c r="I21" s="15">
        <f>'２-１'!L21</f>
        <v>15</v>
      </c>
      <c r="J21" s="18">
        <f t="shared" si="1"/>
        <v>78.125</v>
      </c>
      <c r="K21" s="15">
        <f>+'２-２'!B21</f>
        <v>1</v>
      </c>
      <c r="L21" s="18">
        <f t="shared" si="2"/>
        <v>5.208333333333333</v>
      </c>
    </row>
    <row r="22" spans="1:12" ht="16.5" customHeight="1">
      <c r="A22" s="11" t="s">
        <v>36</v>
      </c>
      <c r="B22" s="14">
        <f>SUM(B17:B21)</f>
        <v>188839</v>
      </c>
      <c r="C22" s="14">
        <f>+'２-１'!C22</f>
        <v>1661</v>
      </c>
      <c r="D22" s="19">
        <f>C22/B22*1000</f>
        <v>8.795852551644524</v>
      </c>
      <c r="E22" s="14">
        <f>'２-１'!F22</f>
        <v>1812</v>
      </c>
      <c r="F22" s="19">
        <f>E22/B22*1000</f>
        <v>9.595475510884935</v>
      </c>
      <c r="G22" s="14">
        <f>'２-１'!I22</f>
        <v>-151</v>
      </c>
      <c r="H22" s="19">
        <f>G22/B22*1000</f>
        <v>-0.7996229592404112</v>
      </c>
      <c r="I22" s="14">
        <f>'２-１'!L22</f>
        <v>157</v>
      </c>
      <c r="J22" s="19">
        <f>I22/C22*1000</f>
        <v>94.52137266706804</v>
      </c>
      <c r="K22" s="14">
        <f>+'２-２'!B22</f>
        <v>4</v>
      </c>
      <c r="L22" s="19">
        <f t="shared" si="2"/>
        <v>2.408187838651415</v>
      </c>
    </row>
    <row r="23" spans="1:12" ht="16.5" customHeight="1">
      <c r="A23" s="5" t="s">
        <v>42</v>
      </c>
      <c r="B23" s="15">
        <v>67366</v>
      </c>
      <c r="C23" s="15">
        <f>+'２-１'!C23</f>
        <v>670</v>
      </c>
      <c r="D23" s="18">
        <f>C23/B23*1000</f>
        <v>9.945669922512842</v>
      </c>
      <c r="E23" s="15">
        <f>'２-１'!F23</f>
        <v>629</v>
      </c>
      <c r="F23" s="18">
        <f>E23/B23*1000</f>
        <v>9.33705430038892</v>
      </c>
      <c r="G23" s="15">
        <f>'２-１'!I23</f>
        <v>41</v>
      </c>
      <c r="H23" s="18">
        <f>G23/B23*1000</f>
        <v>0.6086156221239201</v>
      </c>
      <c r="I23" s="15">
        <f>'２-１'!L23</f>
        <v>67</v>
      </c>
      <c r="J23" s="18">
        <f>I23/C23*1000</f>
        <v>100</v>
      </c>
      <c r="K23" s="15">
        <f>+'２-２'!B23</f>
        <v>3</v>
      </c>
      <c r="L23" s="18">
        <f t="shared" si="2"/>
        <v>4.477611940298508</v>
      </c>
    </row>
    <row r="24" spans="1:12" ht="16.5" customHeight="1">
      <c r="A24" s="5" t="s">
        <v>43</v>
      </c>
      <c r="B24" s="15">
        <v>10561</v>
      </c>
      <c r="C24" s="15">
        <f>+'２-１'!C24</f>
        <v>83</v>
      </c>
      <c r="D24" s="18">
        <f>C24/B24*1000</f>
        <v>7.8591042514913365</v>
      </c>
      <c r="E24" s="15">
        <f>'２-１'!F24</f>
        <v>135</v>
      </c>
      <c r="F24" s="18">
        <f>E24/B24*1000</f>
        <v>12.782880409052172</v>
      </c>
      <c r="G24" s="15">
        <f>'２-１'!I24</f>
        <v>-52</v>
      </c>
      <c r="H24" s="18">
        <f>G24/B24*1000</f>
        <v>-4.923776157560837</v>
      </c>
      <c r="I24" s="15">
        <f>'２-１'!L24</f>
        <v>9</v>
      </c>
      <c r="J24" s="18">
        <f>I24/C24*1000</f>
        <v>108.43373493975903</v>
      </c>
      <c r="K24" s="15">
        <f>+'２-２'!B24</f>
        <v>0</v>
      </c>
      <c r="L24" s="18">
        <f t="shared" si="2"/>
        <v>0</v>
      </c>
    </row>
    <row r="25" spans="1:12" ht="16.5" customHeight="1">
      <c r="A25" s="5" t="s">
        <v>61</v>
      </c>
      <c r="B25" s="15">
        <v>16171</v>
      </c>
      <c r="C25" s="15">
        <f>+'２-１'!C25</f>
        <v>130</v>
      </c>
      <c r="D25" s="18">
        <f>C25/B25*1000</f>
        <v>8.039082307835013</v>
      </c>
      <c r="E25" s="15">
        <f>'２-１'!F25</f>
        <v>216</v>
      </c>
      <c r="F25" s="18">
        <f>E25/B25*1000</f>
        <v>13.357244449941254</v>
      </c>
      <c r="G25" s="15">
        <f>'２-１'!I25</f>
        <v>-86</v>
      </c>
      <c r="H25" s="18">
        <f>G25/B25*1000</f>
        <v>-5.31816214210624</v>
      </c>
      <c r="I25" s="15">
        <f>'２-１'!L25</f>
        <v>15</v>
      </c>
      <c r="J25" s="18">
        <f>I25/C25*1000</f>
        <v>115.38461538461539</v>
      </c>
      <c r="K25" s="15">
        <f>+'２-２'!B25</f>
        <v>0</v>
      </c>
      <c r="L25" s="18">
        <f t="shared" si="2"/>
        <v>0</v>
      </c>
    </row>
    <row r="26" spans="1:12" ht="16.5" customHeight="1">
      <c r="A26" s="11" t="s">
        <v>36</v>
      </c>
      <c r="B26" s="14">
        <f>SUM(B23:B25)</f>
        <v>94098</v>
      </c>
      <c r="C26" s="14">
        <f>+'２-１'!C26</f>
        <v>883</v>
      </c>
      <c r="D26" s="19">
        <f>C26/B26*1000</f>
        <v>9.383833875321473</v>
      </c>
      <c r="E26" s="14">
        <f>'２-１'!F26</f>
        <v>980</v>
      </c>
      <c r="F26" s="19">
        <f>E26/B26*1000</f>
        <v>10.414674063210695</v>
      </c>
      <c r="G26" s="14">
        <f>'２-１'!I26</f>
        <v>-97</v>
      </c>
      <c r="H26" s="19">
        <f>G26/B26*1000</f>
        <v>-1.030840187889222</v>
      </c>
      <c r="I26" s="14">
        <f>'２-１'!L26</f>
        <v>91</v>
      </c>
      <c r="J26" s="19">
        <f>I26/C26*1000</f>
        <v>103.0577576443941</v>
      </c>
      <c r="K26" s="14">
        <f>+'２-２'!B26</f>
        <v>3</v>
      </c>
      <c r="L26" s="19">
        <f t="shared" si="2"/>
        <v>3.3975084937712343</v>
      </c>
    </row>
    <row r="27" spans="1:12" ht="16.5" customHeight="1">
      <c r="A27" s="5" t="s">
        <v>44</v>
      </c>
      <c r="B27" s="15">
        <v>31072</v>
      </c>
      <c r="C27" s="15">
        <f>+'２-１'!C27</f>
        <v>268</v>
      </c>
      <c r="D27" s="18">
        <f t="shared" si="3"/>
        <v>8.625128733264676</v>
      </c>
      <c r="E27" s="15">
        <f>'２-１'!F27</f>
        <v>399</v>
      </c>
      <c r="F27" s="18">
        <f t="shared" si="4"/>
        <v>12.84114315139032</v>
      </c>
      <c r="G27" s="15">
        <f>'２-１'!I27</f>
        <v>-131</v>
      </c>
      <c r="H27" s="18">
        <f t="shared" si="0"/>
        <v>-4.216014418125644</v>
      </c>
      <c r="I27" s="15">
        <f>'２-１'!L27</f>
        <v>25</v>
      </c>
      <c r="J27" s="18">
        <f t="shared" si="1"/>
        <v>93.28358208955224</v>
      </c>
      <c r="K27" s="15">
        <f>+'２-２'!B27</f>
        <v>0</v>
      </c>
      <c r="L27" s="18">
        <f t="shared" si="2"/>
        <v>0</v>
      </c>
    </row>
    <row r="28" spans="1:12" ht="16.5" customHeight="1">
      <c r="A28" s="5" t="s">
        <v>45</v>
      </c>
      <c r="B28" s="15">
        <v>11066</v>
      </c>
      <c r="C28" s="15">
        <f>+'２-１'!C28</f>
        <v>98</v>
      </c>
      <c r="D28" s="18">
        <f>C28/B28*1000</f>
        <v>8.855955178022771</v>
      </c>
      <c r="E28" s="15">
        <f>'２-１'!F28</f>
        <v>141</v>
      </c>
      <c r="F28" s="18">
        <f>E28/B28*1000</f>
        <v>12.741731429604194</v>
      </c>
      <c r="G28" s="15">
        <f>'２-１'!I28</f>
        <v>-43</v>
      </c>
      <c r="H28" s="18">
        <f>G28/B28*1000</f>
        <v>-3.8857762515814205</v>
      </c>
      <c r="I28" s="15">
        <f>'２-１'!L28</f>
        <v>6</v>
      </c>
      <c r="J28" s="18">
        <f>I28/C28*1000</f>
        <v>61.224489795918366</v>
      </c>
      <c r="K28" s="15">
        <f>+'２-２'!B28</f>
        <v>0</v>
      </c>
      <c r="L28" s="18">
        <f t="shared" si="2"/>
        <v>0</v>
      </c>
    </row>
    <row r="29" spans="1:12" ht="16.5" customHeight="1">
      <c r="A29" s="5" t="s">
        <v>66</v>
      </c>
      <c r="B29" s="15">
        <v>8885</v>
      </c>
      <c r="C29" s="15">
        <f>+'２-１'!C29</f>
        <v>79</v>
      </c>
      <c r="D29" s="18">
        <f t="shared" si="3"/>
        <v>8.891389983117614</v>
      </c>
      <c r="E29" s="15">
        <f>'２-１'!F29</f>
        <v>127</v>
      </c>
      <c r="F29" s="18">
        <f t="shared" si="4"/>
        <v>14.29375351716376</v>
      </c>
      <c r="G29" s="15">
        <f>'２-１'!I29</f>
        <v>-48</v>
      </c>
      <c r="H29" s="18">
        <f t="shared" si="0"/>
        <v>-5.402363534046145</v>
      </c>
      <c r="I29" s="15">
        <f>'２-１'!L29</f>
        <v>9</v>
      </c>
      <c r="J29" s="18">
        <f t="shared" si="1"/>
        <v>113.92405063291139</v>
      </c>
      <c r="K29" s="15">
        <f>+'２-２'!B29</f>
        <v>1</v>
      </c>
      <c r="L29" s="18">
        <f t="shared" si="2"/>
        <v>12.658227848101266</v>
      </c>
    </row>
    <row r="30" spans="1:12" ht="16.5" customHeight="1">
      <c r="A30" s="11" t="s">
        <v>36</v>
      </c>
      <c r="B30" s="14">
        <f>SUM(B27:B29)</f>
        <v>51023</v>
      </c>
      <c r="C30" s="14">
        <f>+'２-１'!C30</f>
        <v>445</v>
      </c>
      <c r="D30" s="19">
        <f t="shared" si="3"/>
        <v>8.7215569449072</v>
      </c>
      <c r="E30" s="14">
        <f>'２-１'!F30</f>
        <v>667</v>
      </c>
      <c r="F30" s="19">
        <f t="shared" si="4"/>
        <v>13.072535915175509</v>
      </c>
      <c r="G30" s="14">
        <f>'２-１'!I30</f>
        <v>-222</v>
      </c>
      <c r="H30" s="19">
        <f t="shared" si="0"/>
        <v>-4.350978970268311</v>
      </c>
      <c r="I30" s="14">
        <f>'２-１'!L30</f>
        <v>40</v>
      </c>
      <c r="J30" s="19">
        <f t="shared" si="1"/>
        <v>89.8876404494382</v>
      </c>
      <c r="K30" s="14">
        <f>+'２-２'!B30</f>
        <v>1</v>
      </c>
      <c r="L30" s="19">
        <f t="shared" si="2"/>
        <v>2.247191011235955</v>
      </c>
    </row>
    <row r="31" ht="13.5">
      <c r="A31" s="17" t="s">
        <v>68</v>
      </c>
    </row>
    <row r="32" ht="13.5">
      <c r="A32" s="17"/>
    </row>
  </sheetData>
  <mergeCells count="7">
    <mergeCell ref="I3:J3"/>
    <mergeCell ref="K3:L3"/>
    <mergeCell ref="B3:B4"/>
    <mergeCell ref="A3:A4"/>
    <mergeCell ref="C3:D3"/>
    <mergeCell ref="E3:F3"/>
    <mergeCell ref="G3:H3"/>
  </mergeCells>
  <printOptions/>
  <pageMargins left="0.47" right="0.39" top="0.93" bottom="0.5905511811023623" header="0.5118110236220472" footer="0.5118110236220472"/>
  <pageSetup fitToHeight="1" fitToWidth="1" horizontalDpi="600" verticalDpi="600" orientation="landscape" paperSize="9" scale="86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35"/>
  <sheetViews>
    <sheetView tabSelected="1" view="pageBreakPreview" zoomScale="60" zoomScaleNormal="75" workbookViewId="0" topLeftCell="A1">
      <pane xSplit="2" topLeftCell="C1" activePane="topRight" state="frozen"/>
      <selection pane="topLeft" activeCell="A1" sqref="A1"/>
      <selection pane="topRight" activeCell="A33" sqref="A33"/>
    </sheetView>
  </sheetViews>
  <sheetFormatPr defaultColWidth="9.00390625" defaultRowHeight="13.5"/>
  <cols>
    <col min="1" max="1" width="19.75390625" style="2" customWidth="1"/>
    <col min="2" max="2" width="10.875" style="2" customWidth="1"/>
    <col min="3" max="4" width="10.00390625" style="2" customWidth="1"/>
    <col min="5" max="5" width="10.375" style="2" customWidth="1"/>
    <col min="6" max="6" width="10.875" style="2" hidden="1" customWidth="1"/>
    <col min="7" max="7" width="10.25390625" style="2" hidden="1" customWidth="1"/>
    <col min="8" max="8" width="10.75390625" style="2" customWidth="1"/>
    <col min="9" max="10" width="10.50390625" style="2" customWidth="1"/>
    <col min="11" max="18" width="10.875" style="2" customWidth="1"/>
    <col min="19" max="16384" width="9.00390625" style="2" customWidth="1"/>
  </cols>
  <sheetData>
    <row r="1" ht="18" customHeight="1"/>
    <row r="2" ht="18" customHeight="1">
      <c r="A2" s="2" t="s">
        <v>19</v>
      </c>
    </row>
    <row r="3" spans="1:18" ht="18" customHeight="1">
      <c r="A3" s="38" t="s">
        <v>0</v>
      </c>
      <c r="B3" s="38" t="s">
        <v>24</v>
      </c>
      <c r="C3" s="33" t="s">
        <v>10</v>
      </c>
      <c r="D3" s="34"/>
      <c r="E3" s="33" t="s">
        <v>11</v>
      </c>
      <c r="F3" s="35"/>
      <c r="G3" s="35"/>
      <c r="H3" s="34"/>
      <c r="I3" s="33" t="s">
        <v>12</v>
      </c>
      <c r="J3" s="35"/>
      <c r="K3" s="35"/>
      <c r="L3" s="35"/>
      <c r="M3" s="35"/>
      <c r="N3" s="34"/>
      <c r="O3" s="29" t="s">
        <v>14</v>
      </c>
      <c r="P3" s="30"/>
      <c r="Q3" s="29" t="s">
        <v>13</v>
      </c>
      <c r="R3" s="30"/>
    </row>
    <row r="4" spans="1:18" ht="18" customHeight="1">
      <c r="A4" s="42"/>
      <c r="B4" s="43"/>
      <c r="C4" s="38" t="s">
        <v>54</v>
      </c>
      <c r="D4" s="38" t="s">
        <v>53</v>
      </c>
      <c r="E4" s="38" t="s">
        <v>54</v>
      </c>
      <c r="F4" s="38" t="s">
        <v>17</v>
      </c>
      <c r="G4" s="40" t="s">
        <v>18</v>
      </c>
      <c r="H4" s="36" t="s">
        <v>21</v>
      </c>
      <c r="I4" s="27" t="s">
        <v>3</v>
      </c>
      <c r="J4" s="28"/>
      <c r="K4" s="27" t="s">
        <v>15</v>
      </c>
      <c r="L4" s="28"/>
      <c r="M4" s="27" t="s">
        <v>16</v>
      </c>
      <c r="N4" s="28"/>
      <c r="O4" s="31"/>
      <c r="P4" s="32"/>
      <c r="Q4" s="31"/>
      <c r="R4" s="32"/>
    </row>
    <row r="5" spans="1:18" ht="18" customHeight="1">
      <c r="A5" s="39"/>
      <c r="B5" s="44"/>
      <c r="C5" s="39"/>
      <c r="D5" s="39"/>
      <c r="E5" s="39"/>
      <c r="F5" s="39"/>
      <c r="G5" s="41"/>
      <c r="H5" s="37"/>
      <c r="I5" s="3" t="s">
        <v>54</v>
      </c>
      <c r="J5" s="8" t="s">
        <v>55</v>
      </c>
      <c r="K5" s="3" t="s">
        <v>54</v>
      </c>
      <c r="L5" s="8" t="s">
        <v>55</v>
      </c>
      <c r="M5" s="3" t="s">
        <v>54</v>
      </c>
      <c r="N5" s="8" t="s">
        <v>55</v>
      </c>
      <c r="O5" s="3" t="s">
        <v>54</v>
      </c>
      <c r="P5" s="3" t="s">
        <v>52</v>
      </c>
      <c r="Q5" s="3" t="s">
        <v>54</v>
      </c>
      <c r="R5" s="3" t="s">
        <v>52</v>
      </c>
    </row>
    <row r="6" spans="1:18" ht="18" customHeight="1">
      <c r="A6" s="12" t="s">
        <v>67</v>
      </c>
      <c r="B6" s="14">
        <f>+B11+B14+B17+B23+B27+B31</f>
        <v>802238</v>
      </c>
      <c r="C6" s="14">
        <f>'２-２'!E5</f>
        <v>13</v>
      </c>
      <c r="D6" s="19">
        <f>C6/'２-１'!C5*1000</f>
        <v>1.8209833309987393</v>
      </c>
      <c r="E6" s="14">
        <f>+'２-２'!H5</f>
        <v>32</v>
      </c>
      <c r="F6" s="19" t="e">
        <f>F7+F8</f>
        <v>#REF!</v>
      </c>
      <c r="G6" s="14" t="e">
        <f>G7+G8</f>
        <v>#REF!</v>
      </c>
      <c r="H6" s="19">
        <f>E6/('２-１'!C5+'２-２'!I5)*1000</f>
        <v>4.468649629939953</v>
      </c>
      <c r="I6" s="14">
        <f>'２-２'!K5</f>
        <v>180</v>
      </c>
      <c r="J6" s="19">
        <f>I6/('人口千対率－１'!C5+'人口千対率－２'!I6)*1000</f>
        <v>24.59352370542424</v>
      </c>
      <c r="K6" s="14">
        <f>'２-２'!L5</f>
        <v>73</v>
      </c>
      <c r="L6" s="19">
        <f>K6/('人口千対率－１'!C5+'人口千対率－２'!I6)*1000</f>
        <v>9.974040169422052</v>
      </c>
      <c r="M6" s="14">
        <f>'２-２'!M5</f>
        <v>107</v>
      </c>
      <c r="N6" s="19">
        <f>M6/('人口千対率－１'!C5+'人口千対率－２'!I6)*1000</f>
        <v>14.619483536002186</v>
      </c>
      <c r="O6" s="14">
        <f>'２-２'!N5</f>
        <v>4124</v>
      </c>
      <c r="P6" s="19">
        <f aca="true" t="shared" si="0" ref="P6:P31">O6/B6*1000</f>
        <v>5.140619118017347</v>
      </c>
      <c r="Q6" s="14">
        <f>'２-２'!O5</f>
        <v>1298</v>
      </c>
      <c r="R6" s="19">
        <f aca="true" t="shared" si="1" ref="R6:R31">Q6/B6*1000</f>
        <v>1.6179737185224337</v>
      </c>
    </row>
    <row r="7" spans="1:18" ht="18" customHeight="1">
      <c r="A7" s="11" t="s">
        <v>32</v>
      </c>
      <c r="B7" s="14">
        <f>SUM(B9+B12+B13+B15+B16+B18+B19+B24+B28)</f>
        <v>697238</v>
      </c>
      <c r="C7" s="14">
        <f>'２-２'!E6</f>
        <v>11</v>
      </c>
      <c r="D7" s="19">
        <f>C7/'２-１'!C6*1000</f>
        <v>1.7468635858345243</v>
      </c>
      <c r="E7" s="14">
        <f>+'２-２'!H6</f>
        <v>31</v>
      </c>
      <c r="F7" s="19" t="e">
        <f>F9+F17+F18+F21+F22+#REF!+#REF!</f>
        <v>#REF!</v>
      </c>
      <c r="G7" s="14" t="e">
        <f>G9+G17+G18+G21+G22+#REF!+#REF!</f>
        <v>#REF!</v>
      </c>
      <c r="H7" s="19">
        <f>E7/('２-１'!C6+'２-２'!I6)*1000</f>
        <v>4.905839531571451</v>
      </c>
      <c r="I7" s="14">
        <f>'２-２'!K6</f>
        <v>171</v>
      </c>
      <c r="J7" s="19">
        <f>I7/('人口千対率－１'!C6+'人口千対率－２'!I7)*1000</f>
        <v>26.437847866419293</v>
      </c>
      <c r="K7" s="14">
        <f>'２-２'!L6</f>
        <v>71</v>
      </c>
      <c r="L7" s="19">
        <f>K7/('人口千対率－１'!C6+'人口千対率－２'!I7)*1000</f>
        <v>10.977118119975263</v>
      </c>
      <c r="M7" s="14">
        <f>'２-２'!M6</f>
        <v>100</v>
      </c>
      <c r="N7" s="19">
        <f>M7/('人口千対率－１'!C6+'人口千対率－２'!I7)*1000</f>
        <v>15.460729746444033</v>
      </c>
      <c r="O7" s="14">
        <f>'２-２'!N6</f>
        <v>3667</v>
      </c>
      <c r="P7" s="19">
        <f t="shared" si="0"/>
        <v>5.259323215315287</v>
      </c>
      <c r="Q7" s="14">
        <f>'２-２'!O6</f>
        <v>1170</v>
      </c>
      <c r="R7" s="19">
        <f t="shared" si="1"/>
        <v>1.6780496760073318</v>
      </c>
    </row>
    <row r="8" spans="1:18" ht="18" customHeight="1">
      <c r="A8" s="11" t="s">
        <v>33</v>
      </c>
      <c r="B8" s="14">
        <f>SUM(B10+B20+B21+B22+B25+B26+B29+B30)</f>
        <v>105000</v>
      </c>
      <c r="C8" s="14">
        <f>'２-２'!E7</f>
        <v>2</v>
      </c>
      <c r="D8" s="19">
        <f>C8/'２-１'!C7*1000</f>
        <v>2.375296912114014</v>
      </c>
      <c r="E8" s="14">
        <f>+'２-２'!H7</f>
        <v>1</v>
      </c>
      <c r="F8" s="19" t="e">
        <f>#REF!+#REF!+F10+#REF!+F16+F19+#REF!+#REF!+F23+F24+F25+F26+F27+F28+#REF!+F29+F30+#REF!+#REF!+#REF!+#REF!+#REF!+#REF!</f>
        <v>#REF!</v>
      </c>
      <c r="G8" s="14" t="e">
        <f>#REF!+#REF!+G10+#REF!+G16+G19+#REF!+#REF!+G23+G24+G25+G26+G27+G28+#REF!+G29+G30+#REF!+#REF!+#REF!+#REF!+#REF!+#REF!</f>
        <v>#REF!</v>
      </c>
      <c r="H8" s="19">
        <f>E8/('２-１'!C7+'２-２'!I7)*1000</f>
        <v>1.187648456057007</v>
      </c>
      <c r="I8" s="14">
        <f>'２-２'!K7</f>
        <v>9</v>
      </c>
      <c r="J8" s="19">
        <f>I8/('人口千対率－１'!C7+'人口千対率－２'!I8)*1000</f>
        <v>10.575793184488838</v>
      </c>
      <c r="K8" s="14">
        <f>'２-２'!L7</f>
        <v>2</v>
      </c>
      <c r="L8" s="19">
        <f>K8/('人口千対率－１'!C7+'人口千対率－２'!I8)*1000</f>
        <v>2.3501762632197414</v>
      </c>
      <c r="M8" s="14">
        <f>'２-２'!M7</f>
        <v>7</v>
      </c>
      <c r="N8" s="19">
        <f>M8/('人口千対率－１'!C7+'人口千対率－２'!I8)*1000</f>
        <v>8.225616921269095</v>
      </c>
      <c r="O8" s="14">
        <f>'２-２'!N7</f>
        <v>457</v>
      </c>
      <c r="P8" s="19">
        <f t="shared" si="0"/>
        <v>4.352380952380952</v>
      </c>
      <c r="Q8" s="14">
        <f>'２-２'!O7</f>
        <v>128</v>
      </c>
      <c r="R8" s="19">
        <f t="shared" si="1"/>
        <v>1.219047619047619</v>
      </c>
    </row>
    <row r="9" spans="1:18" ht="18" customHeight="1">
      <c r="A9" s="5" t="s">
        <v>34</v>
      </c>
      <c r="B9" s="15">
        <v>265119</v>
      </c>
      <c r="C9" s="15">
        <f>'２-２'!E8</f>
        <v>5</v>
      </c>
      <c r="D9" s="18">
        <f>C9/'２-１'!C8*1000</f>
        <v>1.946282600233554</v>
      </c>
      <c r="E9" s="15">
        <f>'２-２'!H8</f>
        <v>10</v>
      </c>
      <c r="F9" s="18" t="e">
        <f>#REF!</f>
        <v>#REF!</v>
      </c>
      <c r="G9" s="15" t="e">
        <f>#REF!</f>
        <v>#REF!</v>
      </c>
      <c r="H9" s="18">
        <f>E9/('２-１'!C8+'２-２'!I8)*1000</f>
        <v>3.883495145631068</v>
      </c>
      <c r="I9" s="15">
        <f>'２-２'!K8</f>
        <v>67</v>
      </c>
      <c r="J9" s="18">
        <f>I9/('人口千対率－１'!C8+'人口千対率－２'!I9)*1000</f>
        <v>25.417298937784523</v>
      </c>
      <c r="K9" s="15">
        <f>'２-２'!L8</f>
        <v>27</v>
      </c>
      <c r="L9" s="18">
        <f>K9/('人口千対率－１'!C8+'人口千対率－２'!I9)*1000</f>
        <v>10.24279210925645</v>
      </c>
      <c r="M9" s="15">
        <f>'２-２'!M8</f>
        <v>40</v>
      </c>
      <c r="N9" s="18">
        <f>M9/('人口千対率－１'!C8+'人口千対率－２'!I9)*1000</f>
        <v>15.174506828528074</v>
      </c>
      <c r="O9" s="15">
        <f>'２-２'!N8</f>
        <v>1515</v>
      </c>
      <c r="P9" s="18">
        <f t="shared" si="0"/>
        <v>5.714415036266733</v>
      </c>
      <c r="Q9" s="15">
        <f>'２-２'!O8</f>
        <v>457</v>
      </c>
      <c r="R9" s="18">
        <f t="shared" si="1"/>
        <v>1.7237542386626383</v>
      </c>
    </row>
    <row r="10" spans="1:18" ht="18" customHeight="1">
      <c r="A10" s="5" t="s">
        <v>35</v>
      </c>
      <c r="B10" s="15">
        <v>20236</v>
      </c>
      <c r="C10" s="15">
        <f>'２-２'!E9</f>
        <v>0</v>
      </c>
      <c r="D10" s="18">
        <f>C10/'２-１'!C9*1000</f>
        <v>0</v>
      </c>
      <c r="E10" s="15">
        <f>'２-２'!H9</f>
        <v>0</v>
      </c>
      <c r="F10" s="18" t="e">
        <f>#REF!</f>
        <v>#REF!</v>
      </c>
      <c r="G10" s="15" t="e">
        <f>#REF!</f>
        <v>#REF!</v>
      </c>
      <c r="H10" s="18">
        <f>E10/('２-１'!C9+'２-２'!I9)*1000</f>
        <v>0</v>
      </c>
      <c r="I10" s="15">
        <f>'２-２'!K9</f>
        <v>0</v>
      </c>
      <c r="J10" s="18">
        <f>I10/('人口千対率－１'!C9+'人口千対率－２'!I10)*1000</f>
        <v>0</v>
      </c>
      <c r="K10" s="15">
        <f>'２-２'!L9</f>
        <v>0</v>
      </c>
      <c r="L10" s="18">
        <f>K10/('人口千対率－１'!C9+'人口千対率－２'!I10)*1000</f>
        <v>0</v>
      </c>
      <c r="M10" s="15">
        <f>'２-２'!M9</f>
        <v>0</v>
      </c>
      <c r="N10" s="18">
        <f>M10/('人口千対率－１'!C9+'人口千対率－２'!I10)*1000</f>
        <v>0</v>
      </c>
      <c r="O10" s="15">
        <f>'２-２'!N9</f>
        <v>73</v>
      </c>
      <c r="P10" s="18">
        <f t="shared" si="0"/>
        <v>3.607432298873295</v>
      </c>
      <c r="Q10" s="15">
        <f>'２-２'!O9</f>
        <v>18</v>
      </c>
      <c r="R10" s="18">
        <f t="shared" si="1"/>
        <v>0.8895038545167029</v>
      </c>
    </row>
    <row r="11" spans="1:18" ht="18" customHeight="1">
      <c r="A11" s="11" t="s">
        <v>36</v>
      </c>
      <c r="B11" s="14">
        <f>SUM(B9:B10)</f>
        <v>285355</v>
      </c>
      <c r="C11" s="14">
        <f>'２-２'!E10</f>
        <v>5</v>
      </c>
      <c r="D11" s="19">
        <f>C11/'２-１'!C10*1000</f>
        <v>1.8362100624311422</v>
      </c>
      <c r="E11" s="14">
        <f>'２-２'!H10</f>
        <v>10</v>
      </c>
      <c r="F11" s="19" t="e">
        <f>SUM(F9:F10)</f>
        <v>#REF!</v>
      </c>
      <c r="G11" s="14" t="e">
        <f>SUM(G9:G10)</f>
        <v>#REF!</v>
      </c>
      <c r="H11" s="19">
        <f>E11/('２-１'!C10+'２-２'!I10)*1000</f>
        <v>3.664345914254306</v>
      </c>
      <c r="I11" s="14">
        <f>'２-２'!K10</f>
        <v>67</v>
      </c>
      <c r="J11" s="19">
        <f>I11/('人口千対率－１'!C10+'人口千対率－２'!I11)*1000</f>
        <v>24.014336917562723</v>
      </c>
      <c r="K11" s="14">
        <f>'２-２'!L10</f>
        <v>27</v>
      </c>
      <c r="L11" s="19">
        <f>K11/('人口千対率－１'!C10+'人口千対率－２'!I11)*1000</f>
        <v>9.67741935483871</v>
      </c>
      <c r="M11" s="14">
        <f>'２-２'!M10</f>
        <v>40</v>
      </c>
      <c r="N11" s="19">
        <f>M11/('人口千対率－１'!C10+'人口千対率－２'!I11)*1000</f>
        <v>14.336917562724015</v>
      </c>
      <c r="O11" s="14">
        <f>'２-２'!N10</f>
        <v>1588</v>
      </c>
      <c r="P11" s="19">
        <f t="shared" si="0"/>
        <v>5.564997984966095</v>
      </c>
      <c r="Q11" s="14">
        <f>'２-２'!O10</f>
        <v>475</v>
      </c>
      <c r="R11" s="19">
        <f t="shared" si="1"/>
        <v>1.664593225981672</v>
      </c>
    </row>
    <row r="12" spans="1:18" ht="18" customHeight="1">
      <c r="A12" s="5" t="s">
        <v>57</v>
      </c>
      <c r="B12" s="15">
        <v>30334</v>
      </c>
      <c r="C12" s="15">
        <f>'２-２'!E11</f>
        <v>0</v>
      </c>
      <c r="D12" s="18">
        <f>C12/'２-１'!C11*1000</f>
        <v>0</v>
      </c>
      <c r="E12" s="15">
        <f>'２-２'!H11</f>
        <v>3</v>
      </c>
      <c r="F12" s="18" t="e">
        <f>#REF!</f>
        <v>#REF!</v>
      </c>
      <c r="G12" s="15" t="e">
        <f>#REF!</f>
        <v>#REF!</v>
      </c>
      <c r="H12" s="18">
        <f>E12/('２-１'!C11+'２-２'!I11)*1000</f>
        <v>14.354066985645934</v>
      </c>
      <c r="I12" s="15">
        <f>'２-２'!K11</f>
        <v>7</v>
      </c>
      <c r="J12" s="18">
        <f>I12/('人口千対率－１'!C11+'人口千対率－２'!I12)*1000</f>
        <v>32.863849765258216</v>
      </c>
      <c r="K12" s="15">
        <f>'２-２'!L11</f>
        <v>4</v>
      </c>
      <c r="L12" s="18">
        <f>K12/('人口千対率－１'!C11+'人口千対率－２'!I12)*1000</f>
        <v>18.779342723004696</v>
      </c>
      <c r="M12" s="15">
        <f>'２-２'!M11</f>
        <v>3</v>
      </c>
      <c r="N12" s="18">
        <f>M12/('人口千対率－１'!C11+'人口千対率－２'!I12)*1000</f>
        <v>14.084507042253522</v>
      </c>
      <c r="O12" s="15">
        <f>'２-２'!N11</f>
        <v>132</v>
      </c>
      <c r="P12" s="18">
        <f t="shared" si="0"/>
        <v>4.351552713127184</v>
      </c>
      <c r="Q12" s="15">
        <f>'２-２'!O11</f>
        <v>30</v>
      </c>
      <c r="R12" s="18">
        <f t="shared" si="1"/>
        <v>0.9889892529834509</v>
      </c>
    </row>
    <row r="13" spans="1:18" ht="18" customHeight="1">
      <c r="A13" s="5" t="s">
        <v>65</v>
      </c>
      <c r="B13" s="15">
        <v>91066</v>
      </c>
      <c r="C13" s="15">
        <f>'２-２'!E12</f>
        <v>1</v>
      </c>
      <c r="D13" s="18">
        <f>C13/'２-１'!C12*1000</f>
        <v>1.2165450121654502</v>
      </c>
      <c r="E13" s="15">
        <f>'２-２'!H12</f>
        <v>3</v>
      </c>
      <c r="F13" s="18" t="e">
        <f>#REF!</f>
        <v>#REF!</v>
      </c>
      <c r="G13" s="15" t="e">
        <f>#REF!</f>
        <v>#REF!</v>
      </c>
      <c r="H13" s="18">
        <f>E13/('２-１'!C12+'２-２'!I12)*1000</f>
        <v>3.6407766990291264</v>
      </c>
      <c r="I13" s="15">
        <f>'２-２'!K12</f>
        <v>30</v>
      </c>
      <c r="J13" s="18">
        <f>I13/('人口千対率－１'!C12+'人口千対率－２'!I13)*1000</f>
        <v>35.21126760563381</v>
      </c>
      <c r="K13" s="15">
        <f>'２-２'!L12</f>
        <v>10</v>
      </c>
      <c r="L13" s="18">
        <f>K13/('人口千対率－１'!C12+'人口千対率－２'!I13)*1000</f>
        <v>11.737089201877934</v>
      </c>
      <c r="M13" s="15">
        <f>'２-２'!M12</f>
        <v>20</v>
      </c>
      <c r="N13" s="18">
        <f>M13/('人口千対率－１'!C12+'人口千対率－２'!I13)*1000</f>
        <v>23.474178403755868</v>
      </c>
      <c r="O13" s="15">
        <f>'２-２'!N12</f>
        <v>488</v>
      </c>
      <c r="P13" s="18">
        <f t="shared" si="0"/>
        <v>5.358750796125887</v>
      </c>
      <c r="Q13" s="15">
        <f>'２-２'!O12</f>
        <v>139</v>
      </c>
      <c r="R13" s="18">
        <f t="shared" si="1"/>
        <v>1.5263654931588078</v>
      </c>
    </row>
    <row r="14" spans="1:18" ht="18" customHeight="1">
      <c r="A14" s="11" t="s">
        <v>36</v>
      </c>
      <c r="B14" s="14">
        <f>SUM(B12:B13)</f>
        <v>121400</v>
      </c>
      <c r="C14" s="14">
        <f>'２-２'!E13</f>
        <v>1</v>
      </c>
      <c r="D14" s="19">
        <f>C14/'２-１'!C13*1000</f>
        <v>0.9727626459143969</v>
      </c>
      <c r="E14" s="14">
        <f>'２-２'!H13</f>
        <v>6</v>
      </c>
      <c r="F14" s="19" t="e">
        <f>#REF!</f>
        <v>#REF!</v>
      </c>
      <c r="G14" s="14" t="e">
        <f>#REF!</f>
        <v>#REF!</v>
      </c>
      <c r="H14" s="19">
        <f>E14/('２-１'!C13+'２-２'!I13)*1000</f>
        <v>5.808325266214908</v>
      </c>
      <c r="I14" s="14">
        <f>'２-２'!K13</f>
        <v>37</v>
      </c>
      <c r="J14" s="19">
        <f>I14/('人口千対率－１'!C13+'人口千対率－２'!I14)*1000</f>
        <v>34.74178403755868</v>
      </c>
      <c r="K14" s="14">
        <f>'２-２'!L13</f>
        <v>14</v>
      </c>
      <c r="L14" s="19">
        <f>K14/('人口千対率－１'!C13+'人口千対率－２'!I14)*1000</f>
        <v>13.145539906103286</v>
      </c>
      <c r="M14" s="14">
        <f>'２-２'!M13</f>
        <v>23</v>
      </c>
      <c r="N14" s="19">
        <f>M14/('人口千対率－１'!C13+'人口千対率－２'!I14)*1000</f>
        <v>21.5962441314554</v>
      </c>
      <c r="O14" s="14">
        <f>'２-２'!N13</f>
        <v>620</v>
      </c>
      <c r="P14" s="19">
        <f t="shared" si="0"/>
        <v>5.107084019769357</v>
      </c>
      <c r="Q14" s="14">
        <f>'２-２'!O13</f>
        <v>169</v>
      </c>
      <c r="R14" s="19">
        <f t="shared" si="1"/>
        <v>1.3920922570016476</v>
      </c>
    </row>
    <row r="15" spans="1:18" ht="18" customHeight="1">
      <c r="A15" s="5" t="s">
        <v>37</v>
      </c>
      <c r="B15" s="15">
        <v>35805</v>
      </c>
      <c r="C15" s="15">
        <f>'２-２'!E14</f>
        <v>0</v>
      </c>
      <c r="D15" s="18">
        <f>C15/'２-１'!C14*1000</f>
        <v>0</v>
      </c>
      <c r="E15" s="15">
        <f>'２-２'!H14</f>
        <v>1</v>
      </c>
      <c r="F15" s="18" t="e">
        <f>#REF!</f>
        <v>#REF!</v>
      </c>
      <c r="G15" s="15" t="e">
        <f>#REF!</f>
        <v>#REF!</v>
      </c>
      <c r="H15" s="18">
        <f>E15/('２-１'!C14+'２-２'!I14)*1000</f>
        <v>4.081632653061225</v>
      </c>
      <c r="I15" s="15">
        <f>'２-２'!K14</f>
        <v>6</v>
      </c>
      <c r="J15" s="18">
        <f>I15/('人口千対率－１'!C14+'人口千対率－２'!I15)*1000</f>
        <v>24</v>
      </c>
      <c r="K15" s="15">
        <f>'２-２'!L14</f>
        <v>1</v>
      </c>
      <c r="L15" s="18">
        <f>K15/('人口千対率－１'!C14+'人口千対率－２'!I15)*1000</f>
        <v>4</v>
      </c>
      <c r="M15" s="15">
        <f>'２-２'!M14</f>
        <v>5</v>
      </c>
      <c r="N15" s="18">
        <f>M15/('人口千対率－１'!C14+'人口千対率－２'!I15)*1000</f>
        <v>20</v>
      </c>
      <c r="O15" s="15">
        <f>'２-２'!N14</f>
        <v>131</v>
      </c>
      <c r="P15" s="18">
        <f t="shared" si="0"/>
        <v>3.658706884513336</v>
      </c>
      <c r="Q15" s="15">
        <f>'２-２'!O14</f>
        <v>53</v>
      </c>
      <c r="R15" s="18">
        <f t="shared" si="1"/>
        <v>1.4802401899176092</v>
      </c>
    </row>
    <row r="16" spans="1:18" ht="18" customHeight="1">
      <c r="A16" s="5" t="s">
        <v>38</v>
      </c>
      <c r="B16" s="15">
        <v>25718</v>
      </c>
      <c r="C16" s="15">
        <f>'２-２'!E15</f>
        <v>0</v>
      </c>
      <c r="D16" s="18">
        <f>C16/'２-１'!C15*1000</f>
        <v>0</v>
      </c>
      <c r="E16" s="15">
        <f>'２-２'!H15</f>
        <v>0</v>
      </c>
      <c r="F16" s="18" t="e">
        <f>SUM(F13:F15)</f>
        <v>#REF!</v>
      </c>
      <c r="G16" s="15" t="e">
        <f>SUM(G13:G15)</f>
        <v>#REF!</v>
      </c>
      <c r="H16" s="18">
        <f>E16/('２-１'!C15+'２-２'!I15)*1000</f>
        <v>0</v>
      </c>
      <c r="I16" s="15">
        <f>'２-２'!K15</f>
        <v>7</v>
      </c>
      <c r="J16" s="18">
        <f>I16/('人口千対率－１'!C15+'人口千対率－２'!I16)*1000</f>
        <v>43.20987654320987</v>
      </c>
      <c r="K16" s="15">
        <f>'２-２'!L15</f>
        <v>0</v>
      </c>
      <c r="L16" s="18">
        <f>K16/('人口千対率－１'!C15+'人口千対率－２'!I16)*1000</f>
        <v>0</v>
      </c>
      <c r="M16" s="15">
        <f>'２-２'!M15</f>
        <v>7</v>
      </c>
      <c r="N16" s="18">
        <f>M16/('人口千対率－１'!C15+'人口千対率－２'!I16)*1000</f>
        <v>43.20987654320987</v>
      </c>
      <c r="O16" s="15">
        <f>'２-２'!N15</f>
        <v>105</v>
      </c>
      <c r="P16" s="18">
        <f t="shared" si="0"/>
        <v>4.0827436037016875</v>
      </c>
      <c r="Q16" s="15">
        <f>'２-２'!O15</f>
        <v>34</v>
      </c>
      <c r="R16" s="18">
        <f t="shared" si="1"/>
        <v>1.3220312621510226</v>
      </c>
    </row>
    <row r="17" spans="1:18" ht="18" customHeight="1">
      <c r="A17" s="11" t="s">
        <v>36</v>
      </c>
      <c r="B17" s="14">
        <f>SUM(B15:B16)</f>
        <v>61523</v>
      </c>
      <c r="C17" s="14">
        <f>'２-２'!E16</f>
        <v>0</v>
      </c>
      <c r="D17" s="19">
        <f>C17/'２-１'!C16*1000</f>
        <v>0</v>
      </c>
      <c r="E17" s="14">
        <f>'２-２'!H16</f>
        <v>1</v>
      </c>
      <c r="F17" s="19" t="e">
        <f>#REF!</f>
        <v>#REF!</v>
      </c>
      <c r="G17" s="14" t="e">
        <f>#REF!</f>
        <v>#REF!</v>
      </c>
      <c r="H17" s="19">
        <f>E17/('２-１'!C16+'２-２'!I16)*1000</f>
        <v>2.5</v>
      </c>
      <c r="I17" s="14">
        <f>'２-２'!K16</f>
        <v>13</v>
      </c>
      <c r="J17" s="19">
        <f>I17/('人口千対率－１'!C16+'人口千対率－２'!I17)*1000</f>
        <v>31.553398058252426</v>
      </c>
      <c r="K17" s="14">
        <f>'２-２'!L16</f>
        <v>1</v>
      </c>
      <c r="L17" s="19">
        <f>K17/('人口千対率－１'!C16+'人口千対率－２'!I17)*1000</f>
        <v>2.4271844660194173</v>
      </c>
      <c r="M17" s="14">
        <f>'２-２'!M16</f>
        <v>12</v>
      </c>
      <c r="N17" s="19">
        <f>M17/('人口千対率－１'!C16+'人口千対率－２'!I17)*1000</f>
        <v>29.12621359223301</v>
      </c>
      <c r="O17" s="14">
        <f>'２-２'!N16</f>
        <v>236</v>
      </c>
      <c r="P17" s="19">
        <f t="shared" si="0"/>
        <v>3.8359637859012077</v>
      </c>
      <c r="Q17" s="14">
        <f>'２-２'!O16</f>
        <v>87</v>
      </c>
      <c r="R17" s="19">
        <f t="shared" si="1"/>
        <v>1.4141052939551062</v>
      </c>
    </row>
    <row r="18" spans="1:18" ht="18" customHeight="1">
      <c r="A18" s="5" t="s">
        <v>39</v>
      </c>
      <c r="B18" s="15">
        <v>66626</v>
      </c>
      <c r="C18" s="15">
        <f>'２-２'!E17</f>
        <v>2</v>
      </c>
      <c r="D18" s="18">
        <f>C18/'２-１'!C17*1000</f>
        <v>2.949852507374631</v>
      </c>
      <c r="E18" s="15">
        <f>'２-２'!H17</f>
        <v>3</v>
      </c>
      <c r="F18" s="18" t="e">
        <f>#REF!</f>
        <v>#REF!</v>
      </c>
      <c r="G18" s="15" t="e">
        <f>#REF!</f>
        <v>#REF!</v>
      </c>
      <c r="H18" s="18">
        <f>E18/('２-１'!C17+'２-２'!I17)*1000</f>
        <v>4.411764705882353</v>
      </c>
      <c r="I18" s="15">
        <f>'２-２'!K17</f>
        <v>17</v>
      </c>
      <c r="J18" s="18">
        <f>I18/('人口千対率－１'!C17+'人口千対率－２'!I18)*1000</f>
        <v>24.46043165467626</v>
      </c>
      <c r="K18" s="15">
        <f>'２-２'!L17</f>
        <v>9</v>
      </c>
      <c r="L18" s="18">
        <f>K18/('人口千対率－１'!C17+'人口千対率－２'!I18)*1000</f>
        <v>12.949640287769784</v>
      </c>
      <c r="M18" s="15">
        <f>'２-２'!M17</f>
        <v>8</v>
      </c>
      <c r="N18" s="18">
        <f>M18/('人口千対率－１'!C17+'人口千対率－２'!I18)*1000</f>
        <v>11.510791366906474</v>
      </c>
      <c r="O18" s="15">
        <f>'２-２'!N17</f>
        <v>356</v>
      </c>
      <c r="P18" s="18">
        <f t="shared" si="0"/>
        <v>5.3432593882268185</v>
      </c>
      <c r="Q18" s="15">
        <f>'２-２'!O17</f>
        <v>118</v>
      </c>
      <c r="R18" s="18">
        <f t="shared" si="1"/>
        <v>1.7710803590190016</v>
      </c>
    </row>
    <row r="19" spans="1:18" ht="18" customHeight="1">
      <c r="A19" s="5" t="s">
        <v>60</v>
      </c>
      <c r="B19" s="15">
        <v>84132</v>
      </c>
      <c r="C19" s="15">
        <f>'２-２'!E18</f>
        <v>0</v>
      </c>
      <c r="D19" s="18">
        <f>C19/'２-１'!C18*1000</f>
        <v>0</v>
      </c>
      <c r="E19" s="15">
        <f>'２-２'!H18</f>
        <v>2</v>
      </c>
      <c r="F19" s="18" t="e">
        <f>#REF!</f>
        <v>#REF!</v>
      </c>
      <c r="G19" s="15" t="e">
        <f>#REF!</f>
        <v>#REF!</v>
      </c>
      <c r="H19" s="18">
        <f>E19/('２-１'!C18+'２-２'!I18)*1000</f>
        <v>2.911208151382824</v>
      </c>
      <c r="I19" s="15">
        <f>'２-２'!K18</f>
        <v>13</v>
      </c>
      <c r="J19" s="18">
        <f>I19/('人口千対率－１'!C18+'人口千対率－２'!I19)*1000</f>
        <v>18.624641833810887</v>
      </c>
      <c r="K19" s="15">
        <f>'２-２'!L18</f>
        <v>7</v>
      </c>
      <c r="L19" s="18">
        <f>K19/('人口千対率－１'!C18+'人口千対率－２'!I19)*1000</f>
        <v>10.02865329512894</v>
      </c>
      <c r="M19" s="15">
        <f>'２-２'!M18</f>
        <v>6</v>
      </c>
      <c r="N19" s="18">
        <f>M19/('人口千対率－１'!C18+'人口千対率－２'!I19)*1000</f>
        <v>8.595988538681949</v>
      </c>
      <c r="O19" s="15">
        <f>'２-２'!N18</f>
        <v>400</v>
      </c>
      <c r="P19" s="18">
        <f t="shared" si="0"/>
        <v>4.754433509247373</v>
      </c>
      <c r="Q19" s="15">
        <f>'２-２'!O18</f>
        <v>132</v>
      </c>
      <c r="R19" s="18">
        <f t="shared" si="1"/>
        <v>1.5689630580516332</v>
      </c>
    </row>
    <row r="20" spans="1:18" ht="18" customHeight="1">
      <c r="A20" s="5" t="s">
        <v>40</v>
      </c>
      <c r="B20" s="15">
        <v>3172</v>
      </c>
      <c r="C20" s="15">
        <f>'２-２'!E19</f>
        <v>0</v>
      </c>
      <c r="D20" s="18">
        <f>C20/'２-１'!C19*1000</f>
        <v>0</v>
      </c>
      <c r="E20" s="15">
        <f>'２-２'!H19</f>
        <v>0</v>
      </c>
      <c r="F20" s="18" t="e">
        <f>SUM(F17:F19)</f>
        <v>#REF!</v>
      </c>
      <c r="G20" s="15" t="e">
        <f>SUM(G17:G19)</f>
        <v>#REF!</v>
      </c>
      <c r="H20" s="18">
        <f>E20/('２-１'!C19+'２-２'!I19)*1000</f>
        <v>0</v>
      </c>
      <c r="I20" s="15">
        <f>'２-２'!K19</f>
        <v>1</v>
      </c>
      <c r="J20" s="18">
        <f>I20/('人口千対率－１'!C19+'人口千対率－２'!I20)*1000</f>
        <v>62.5</v>
      </c>
      <c r="K20" s="15">
        <f>'２-２'!L19</f>
        <v>0</v>
      </c>
      <c r="L20" s="18">
        <f>K20/('人口千対率－１'!C19+'人口千対率－２'!I20)*1000</f>
        <v>0</v>
      </c>
      <c r="M20" s="15">
        <f>'２-２'!M19</f>
        <v>1</v>
      </c>
      <c r="N20" s="18">
        <f>M20/('人口千対率－１'!C19+'人口千対率－２'!I20)*1000</f>
        <v>62.5</v>
      </c>
      <c r="O20" s="15">
        <f>'２-２'!N19</f>
        <v>14</v>
      </c>
      <c r="P20" s="18">
        <f t="shared" si="0"/>
        <v>4.4136191677175285</v>
      </c>
      <c r="Q20" s="15">
        <f>'２-２'!O19</f>
        <v>5</v>
      </c>
      <c r="R20" s="18">
        <f t="shared" si="1"/>
        <v>1.5762925598991173</v>
      </c>
    </row>
    <row r="21" spans="1:18" ht="18" customHeight="1">
      <c r="A21" s="5" t="s">
        <v>62</v>
      </c>
      <c r="B21" s="15">
        <v>11725</v>
      </c>
      <c r="C21" s="15">
        <f>'２-２'!E20</f>
        <v>0</v>
      </c>
      <c r="D21" s="18">
        <f>C21/'２-１'!C20*1000</f>
        <v>0</v>
      </c>
      <c r="E21" s="15">
        <f>'２-２'!H20</f>
        <v>0</v>
      </c>
      <c r="F21" s="18" t="e">
        <f>#REF!</f>
        <v>#REF!</v>
      </c>
      <c r="G21" s="15" t="e">
        <f>#REF!</f>
        <v>#REF!</v>
      </c>
      <c r="H21" s="18">
        <f>E21/('２-１'!C20+'２-２'!I20)*1000</f>
        <v>0</v>
      </c>
      <c r="I21" s="15">
        <f>'２-２'!K20</f>
        <v>0</v>
      </c>
      <c r="J21" s="18">
        <f>I21/('人口千対率－１'!C20+'人口千対率－２'!I21)*1000</f>
        <v>0</v>
      </c>
      <c r="K21" s="15">
        <f>'２-２'!L20</f>
        <v>0</v>
      </c>
      <c r="L21" s="18">
        <f>K21/('人口千対率－１'!C20+'人口千対率－２'!I21)*1000</f>
        <v>0</v>
      </c>
      <c r="M21" s="15">
        <f>'２-２'!M20</f>
        <v>0</v>
      </c>
      <c r="N21" s="18">
        <f>M21/('人口千対率－１'!C20+'人口千対率－２'!I21)*1000</f>
        <v>0</v>
      </c>
      <c r="O21" s="15">
        <f>'２-２'!N20</f>
        <v>48</v>
      </c>
      <c r="P21" s="18">
        <f t="shared" si="0"/>
        <v>4.093816631130064</v>
      </c>
      <c r="Q21" s="15">
        <f>'２-２'!O20</f>
        <v>15</v>
      </c>
      <c r="R21" s="18">
        <f t="shared" si="1"/>
        <v>1.279317697228145</v>
      </c>
    </row>
    <row r="22" spans="1:18" ht="18" customHeight="1">
      <c r="A22" s="5" t="s">
        <v>41</v>
      </c>
      <c r="B22" s="15">
        <v>23184</v>
      </c>
      <c r="C22" s="15">
        <f>'２-２'!E21</f>
        <v>1</v>
      </c>
      <c r="D22" s="18">
        <f>C22/'２-１'!C21*1000</f>
        <v>5.208333333333333</v>
      </c>
      <c r="E22" s="15">
        <f>'２-２'!H21</f>
        <v>1</v>
      </c>
      <c r="F22" s="18" t="e">
        <f>#REF!</f>
        <v>#REF!</v>
      </c>
      <c r="G22" s="15" t="e">
        <f>#REF!</f>
        <v>#REF!</v>
      </c>
      <c r="H22" s="18">
        <f>E22/('２-１'!C21+'２-２'!I21)*1000</f>
        <v>5.208333333333333</v>
      </c>
      <c r="I22" s="15">
        <f>'２-２'!K21</f>
        <v>6</v>
      </c>
      <c r="J22" s="18">
        <f>I22/('人口千対率－１'!C21+'人口千対率－２'!I22)*1000</f>
        <v>30.303030303030305</v>
      </c>
      <c r="K22" s="15">
        <f>'２-２'!L21</f>
        <v>1</v>
      </c>
      <c r="L22" s="18">
        <f>K22/('人口千対率－１'!C21+'人口千対率－２'!I22)*1000</f>
        <v>5.050505050505051</v>
      </c>
      <c r="M22" s="15">
        <f>'２-２'!M21</f>
        <v>5</v>
      </c>
      <c r="N22" s="18">
        <f>M22/('人口千対率－１'!C21+'人口千対率－２'!I22)*1000</f>
        <v>25.252525252525253</v>
      </c>
      <c r="O22" s="15">
        <f>'２-２'!N21</f>
        <v>122</v>
      </c>
      <c r="P22" s="18">
        <f t="shared" si="0"/>
        <v>5.262249827467219</v>
      </c>
      <c r="Q22" s="15">
        <f>'２-２'!O21</f>
        <v>25</v>
      </c>
      <c r="R22" s="18">
        <f t="shared" si="1"/>
        <v>1.0783298826777088</v>
      </c>
    </row>
    <row r="23" spans="1:18" ht="18" customHeight="1">
      <c r="A23" s="11" t="s">
        <v>36</v>
      </c>
      <c r="B23" s="14">
        <f>SUM(B18:B22)</f>
        <v>188839</v>
      </c>
      <c r="C23" s="14">
        <f>'２-２'!E22</f>
        <v>3</v>
      </c>
      <c r="D23" s="19">
        <f>C23/'２-１'!C22*1000</f>
        <v>1.8061408789885611</v>
      </c>
      <c r="E23" s="14">
        <f>'２-２'!H22</f>
        <v>6</v>
      </c>
      <c r="F23" s="19" t="e">
        <f>#REF!</f>
        <v>#REF!</v>
      </c>
      <c r="G23" s="14" t="e">
        <f>#REF!</f>
        <v>#REF!</v>
      </c>
      <c r="H23" s="19">
        <f>E23/('２-１'!C22+'２-２'!I22)*1000</f>
        <v>3.6036036036036037</v>
      </c>
      <c r="I23" s="14">
        <f>'２-２'!K22</f>
        <v>37</v>
      </c>
      <c r="J23" s="19">
        <f>I23/('人口千対率－１'!C22+'人口千対率－２'!I23)*1000</f>
        <v>21.790341578327443</v>
      </c>
      <c r="K23" s="14">
        <f>'２-２'!L22</f>
        <v>17</v>
      </c>
      <c r="L23" s="19">
        <f>K23/('人口千対率－１'!C22+'人口千対率－２'!I23)*1000</f>
        <v>10.011778563015312</v>
      </c>
      <c r="M23" s="14">
        <f>'２-２'!M22</f>
        <v>20</v>
      </c>
      <c r="N23" s="19">
        <f>M23/('人口千対率－１'!C22+'人口千対率－２'!I23)*1000</f>
        <v>11.778563015312132</v>
      </c>
      <c r="O23" s="14">
        <f>'２-２'!N22</f>
        <v>940</v>
      </c>
      <c r="P23" s="19">
        <f t="shared" si="0"/>
        <v>4.977785309178718</v>
      </c>
      <c r="Q23" s="14">
        <f>'２-２'!O22</f>
        <v>295</v>
      </c>
      <c r="R23" s="19">
        <f t="shared" si="1"/>
        <v>1.5621773044762999</v>
      </c>
    </row>
    <row r="24" spans="1:18" ht="18" customHeight="1">
      <c r="A24" s="5" t="s">
        <v>42</v>
      </c>
      <c r="B24" s="15">
        <v>67366</v>
      </c>
      <c r="C24" s="15">
        <f>'２-２'!E23</f>
        <v>3</v>
      </c>
      <c r="D24" s="18">
        <f>C24/'２-１'!C23*1000</f>
        <v>4.477611940298508</v>
      </c>
      <c r="E24" s="15">
        <f>'２-２'!H23</f>
        <v>7</v>
      </c>
      <c r="F24" s="18" t="e">
        <f>#REF!</f>
        <v>#REF!</v>
      </c>
      <c r="G24" s="15" t="e">
        <f>#REF!</f>
        <v>#REF!</v>
      </c>
      <c r="H24" s="18">
        <f>E24/('２-１'!C23+'２-２'!I23)*1000</f>
        <v>10.385756676557863</v>
      </c>
      <c r="I24" s="15">
        <f>'２-２'!K23</f>
        <v>22</v>
      </c>
      <c r="J24" s="18">
        <f>I24/('人口千対率－１'!C23+'人口千対率－２'!I24)*1000</f>
        <v>31.791907514450866</v>
      </c>
      <c r="K24" s="15">
        <f>'２-２'!L23</f>
        <v>11</v>
      </c>
      <c r="L24" s="18">
        <f>K24/('人口千対率－１'!C23+'人口千対率－２'!I24)*1000</f>
        <v>15.895953757225433</v>
      </c>
      <c r="M24" s="15">
        <f>'２-２'!M23</f>
        <v>11</v>
      </c>
      <c r="N24" s="18">
        <f>M24/('人口千対率－１'!C23+'人口千対率－２'!I24)*1000</f>
        <v>15.895953757225433</v>
      </c>
      <c r="O24" s="15">
        <f>'２-２'!N23</f>
        <v>387</v>
      </c>
      <c r="P24" s="18">
        <f t="shared" si="0"/>
        <v>5.7447377015111485</v>
      </c>
      <c r="Q24" s="15">
        <f>'２-２'!O23</f>
        <v>151</v>
      </c>
      <c r="R24" s="18">
        <f t="shared" si="1"/>
        <v>2.2414868034319984</v>
      </c>
    </row>
    <row r="25" spans="1:18" ht="18" customHeight="1">
      <c r="A25" s="5" t="s">
        <v>43</v>
      </c>
      <c r="B25" s="15">
        <v>10561</v>
      </c>
      <c r="C25" s="15">
        <f>'２-２'!E24</f>
        <v>0</v>
      </c>
      <c r="D25" s="18">
        <f>C25/'２-１'!C24*1000</f>
        <v>0</v>
      </c>
      <c r="E25" s="15">
        <f>'２-２'!H24</f>
        <v>0</v>
      </c>
      <c r="F25" s="18" t="e">
        <f>#REF!</f>
        <v>#REF!</v>
      </c>
      <c r="G25" s="15" t="e">
        <f>#REF!</f>
        <v>#REF!</v>
      </c>
      <c r="H25" s="18">
        <f>E25/('２-１'!C24+'２-２'!I24)*1000</f>
        <v>0</v>
      </c>
      <c r="I25" s="15">
        <f>'２-２'!K24</f>
        <v>1</v>
      </c>
      <c r="J25" s="18">
        <f>I25/('人口千対率－１'!C24+'人口千対率－２'!I25)*1000</f>
        <v>11.904761904761903</v>
      </c>
      <c r="K25" s="15">
        <f>'２-２'!L24</f>
        <v>0</v>
      </c>
      <c r="L25" s="18">
        <f>K25/('人口千対率－１'!C24+'人口千対率－２'!I25)*1000</f>
        <v>0</v>
      </c>
      <c r="M25" s="15">
        <f>'２-２'!M24</f>
        <v>1</v>
      </c>
      <c r="N25" s="18">
        <f>M25/('人口千対率－１'!C24+'人口千対率－２'!I25)*1000</f>
        <v>11.904761904761903</v>
      </c>
      <c r="O25" s="15">
        <f>'２-２'!N24</f>
        <v>46</v>
      </c>
      <c r="P25" s="18">
        <f t="shared" si="0"/>
        <v>4.35564813938074</v>
      </c>
      <c r="Q25" s="15">
        <f>'２-２'!O24</f>
        <v>17</v>
      </c>
      <c r="R25" s="18">
        <f t="shared" si="1"/>
        <v>1.6096960515102736</v>
      </c>
    </row>
    <row r="26" spans="1:18" ht="18" customHeight="1">
      <c r="A26" s="5" t="s">
        <v>61</v>
      </c>
      <c r="B26" s="15">
        <v>16171</v>
      </c>
      <c r="C26" s="15">
        <f>'２-２'!E25</f>
        <v>0</v>
      </c>
      <c r="D26" s="18">
        <f>C26/'２-１'!C25*1000</f>
        <v>0</v>
      </c>
      <c r="E26" s="15">
        <f>'２-２'!H25</f>
        <v>0</v>
      </c>
      <c r="F26" s="18" t="e">
        <f>#REF!</f>
        <v>#REF!</v>
      </c>
      <c r="G26" s="15" t="e">
        <f>#REF!</f>
        <v>#REF!</v>
      </c>
      <c r="H26" s="18">
        <f>E26/('２-１'!C25+'２-２'!I25)*1000</f>
        <v>0</v>
      </c>
      <c r="I26" s="15">
        <f>'２-２'!K25</f>
        <v>0</v>
      </c>
      <c r="J26" s="18">
        <f>I26/('人口千対率－１'!C25+'人口千対率－２'!I26)*1000</f>
        <v>0</v>
      </c>
      <c r="K26" s="15">
        <f>'２-２'!L25</f>
        <v>0</v>
      </c>
      <c r="L26" s="18">
        <f>K26/('人口千対率－１'!C25+'人口千対率－２'!I26)*1000</f>
        <v>0</v>
      </c>
      <c r="M26" s="15">
        <f>'２-２'!M25</f>
        <v>0</v>
      </c>
      <c r="N26" s="18">
        <f>M26/('人口千対率－１'!C25+'人口千対率－２'!I26)*1000</f>
        <v>0</v>
      </c>
      <c r="O26" s="15">
        <f>'２-２'!N25</f>
        <v>70</v>
      </c>
      <c r="P26" s="18">
        <f t="shared" si="0"/>
        <v>4.328736627295776</v>
      </c>
      <c r="Q26" s="15">
        <f>'２-２'!O25</f>
        <v>23</v>
      </c>
      <c r="R26" s="18">
        <f t="shared" si="1"/>
        <v>1.4222991775400406</v>
      </c>
    </row>
    <row r="27" spans="1:18" ht="18" customHeight="1">
      <c r="A27" s="11" t="s">
        <v>36</v>
      </c>
      <c r="B27" s="14">
        <f>SUM(B24:B26)</f>
        <v>94098</v>
      </c>
      <c r="C27" s="14">
        <f>'２-２'!E26</f>
        <v>3</v>
      </c>
      <c r="D27" s="19">
        <f>C27/'２-１'!C26*1000</f>
        <v>3.3975084937712343</v>
      </c>
      <c r="E27" s="14">
        <f>'２-２'!H26</f>
        <v>7</v>
      </c>
      <c r="F27" s="19" t="e">
        <f>#REF!</f>
        <v>#REF!</v>
      </c>
      <c r="G27" s="14" t="e">
        <f>#REF!</f>
        <v>#REF!</v>
      </c>
      <c r="H27" s="19">
        <f>E27/('２-１'!C26+'２-２'!I26)*1000</f>
        <v>7.891770011273957</v>
      </c>
      <c r="I27" s="14">
        <f>'２-２'!K26</f>
        <v>23</v>
      </c>
      <c r="J27" s="19">
        <f>I27/('人口千対率－１'!C26+'人口千対率－２'!I27)*1000</f>
        <v>25.386313465783665</v>
      </c>
      <c r="K27" s="14">
        <f>'２-２'!L26</f>
        <v>11</v>
      </c>
      <c r="L27" s="19">
        <f>K27/('人口千対率－１'!C26+'人口千対率－２'!I27)*1000</f>
        <v>12.141280353200882</v>
      </c>
      <c r="M27" s="14">
        <f>'２-２'!M26</f>
        <v>12</v>
      </c>
      <c r="N27" s="19">
        <f>M27/('人口千対率－１'!C26+'人口千対率－２'!I27)*1000</f>
        <v>13.245033112582782</v>
      </c>
      <c r="O27" s="14">
        <f>'２-２'!N26</f>
        <v>503</v>
      </c>
      <c r="P27" s="19">
        <f t="shared" si="0"/>
        <v>5.345490871219367</v>
      </c>
      <c r="Q27" s="14">
        <f>'２-２'!O26</f>
        <v>191</v>
      </c>
      <c r="R27" s="19">
        <f t="shared" si="1"/>
        <v>2.029798720482901</v>
      </c>
    </row>
    <row r="28" spans="1:18" ht="18" customHeight="1">
      <c r="A28" s="5" t="s">
        <v>44</v>
      </c>
      <c r="B28" s="15">
        <v>31072</v>
      </c>
      <c r="C28" s="15">
        <f>'２-２'!E27</f>
        <v>0</v>
      </c>
      <c r="D28" s="18">
        <f>C28/'２-１'!C27*1000</f>
        <v>0</v>
      </c>
      <c r="E28" s="15">
        <f>'２-２'!H27</f>
        <v>2</v>
      </c>
      <c r="F28" s="18" t="e">
        <f>#REF!</f>
        <v>#REF!</v>
      </c>
      <c r="G28" s="15" t="e">
        <f>#REF!</f>
        <v>#REF!</v>
      </c>
      <c r="H28" s="18">
        <f>E28/('２-１'!C27+'２-２'!I27)*1000</f>
        <v>7.407407407407407</v>
      </c>
      <c r="I28" s="15">
        <f>'２-２'!K27</f>
        <v>2</v>
      </c>
      <c r="J28" s="18">
        <f>I28/('人口千対率－１'!C27+'人口千対率－２'!I28)*1000</f>
        <v>7.407407407407407</v>
      </c>
      <c r="K28" s="15">
        <f>'２-２'!L27</f>
        <v>2</v>
      </c>
      <c r="L28" s="18">
        <f>K28/('人口千対率－１'!C27+'人口千対率－２'!I28)*1000</f>
        <v>7.407407407407407</v>
      </c>
      <c r="M28" s="15">
        <f>'２-２'!M27</f>
        <v>0</v>
      </c>
      <c r="N28" s="18">
        <f>M28/('人口千対率－１'!C27+'人口千対率－２'!I28)*1000</f>
        <v>0</v>
      </c>
      <c r="O28" s="15">
        <f>'２-２'!N27</f>
        <v>153</v>
      </c>
      <c r="P28" s="18">
        <f t="shared" si="0"/>
        <v>4.9240473738414</v>
      </c>
      <c r="Q28" s="15">
        <f>'２-２'!O27</f>
        <v>56</v>
      </c>
      <c r="R28" s="18">
        <f t="shared" si="1"/>
        <v>1.8022657054582905</v>
      </c>
    </row>
    <row r="29" spans="1:18" ht="18" customHeight="1">
      <c r="A29" s="5" t="s">
        <v>45</v>
      </c>
      <c r="B29" s="15">
        <v>11066</v>
      </c>
      <c r="C29" s="15">
        <f>'２-２'!E28</f>
        <v>0</v>
      </c>
      <c r="D29" s="18">
        <f>C29/'２-１'!C28*1000</f>
        <v>0</v>
      </c>
      <c r="E29" s="15">
        <f>'２-２'!H28</f>
        <v>0</v>
      </c>
      <c r="F29" s="18" t="e">
        <f>#REF!</f>
        <v>#REF!</v>
      </c>
      <c r="G29" s="15" t="e">
        <f>#REF!</f>
        <v>#REF!</v>
      </c>
      <c r="H29" s="18">
        <f>E29/('２-１'!C28+'２-２'!I28)*1000</f>
        <v>0</v>
      </c>
      <c r="I29" s="15">
        <f>'２-２'!K28</f>
        <v>1</v>
      </c>
      <c r="J29" s="18">
        <f>I29/('人口千対率－１'!C28+'人口千対率－２'!I29)*1000</f>
        <v>10.101010101010102</v>
      </c>
      <c r="K29" s="15">
        <f>'２-２'!L28</f>
        <v>1</v>
      </c>
      <c r="L29" s="18">
        <f>K29/('人口千対率－１'!C28+'人口千対率－２'!I29)*1000</f>
        <v>10.101010101010102</v>
      </c>
      <c r="M29" s="15">
        <f>'２-２'!M28</f>
        <v>0</v>
      </c>
      <c r="N29" s="18">
        <f>M29/('人口千対率－１'!C28+'人口千対率－２'!I29)*1000</f>
        <v>0</v>
      </c>
      <c r="O29" s="15">
        <f>'２-２'!N28</f>
        <v>40</v>
      </c>
      <c r="P29" s="18">
        <f t="shared" si="0"/>
        <v>3.614675582866438</v>
      </c>
      <c r="Q29" s="15">
        <f>'２-２'!O28</f>
        <v>17</v>
      </c>
      <c r="R29" s="18">
        <f t="shared" si="1"/>
        <v>1.5362371227182359</v>
      </c>
    </row>
    <row r="30" spans="1:18" ht="18" customHeight="1">
      <c r="A30" s="5" t="s">
        <v>66</v>
      </c>
      <c r="B30" s="15">
        <v>8885</v>
      </c>
      <c r="C30" s="15">
        <f>'２-２'!E29</f>
        <v>1</v>
      </c>
      <c r="D30" s="18">
        <f>C30/'２-１'!C29*1000</f>
        <v>12.658227848101266</v>
      </c>
      <c r="E30" s="15">
        <f>'２-２'!H29</f>
        <v>0</v>
      </c>
      <c r="F30" s="18" t="e">
        <f>#REF!</f>
        <v>#REF!</v>
      </c>
      <c r="G30" s="15" t="e">
        <f>#REF!</f>
        <v>#REF!</v>
      </c>
      <c r="H30" s="18">
        <f>E30/('２-１'!C29+'２-２'!I29)*1000</f>
        <v>0</v>
      </c>
      <c r="I30" s="15">
        <f>'２-２'!K29</f>
        <v>0</v>
      </c>
      <c r="J30" s="18">
        <f>I30/('人口千対率－１'!C29+'人口千対率－２'!I30)*1000</f>
        <v>0</v>
      </c>
      <c r="K30" s="15">
        <f>'２-２'!L29</f>
        <v>0</v>
      </c>
      <c r="L30" s="18">
        <f>K30/('人口千対率－１'!C29+'人口千対率－２'!I30)*1000</f>
        <v>0</v>
      </c>
      <c r="M30" s="15">
        <f>'２-２'!M29</f>
        <v>0</v>
      </c>
      <c r="N30" s="18">
        <f>M30/('人口千対率－１'!C29+'人口千対率－２'!I30)*1000</f>
        <v>0</v>
      </c>
      <c r="O30" s="15">
        <f>'２-２'!N29</f>
        <v>44</v>
      </c>
      <c r="P30" s="18">
        <f t="shared" si="0"/>
        <v>4.952166572875633</v>
      </c>
      <c r="Q30" s="15">
        <f>'２-２'!O29</f>
        <v>8</v>
      </c>
      <c r="R30" s="18">
        <f t="shared" si="1"/>
        <v>0.9003939223410242</v>
      </c>
    </row>
    <row r="31" spans="1:18" ht="18" customHeight="1">
      <c r="A31" s="11" t="s">
        <v>36</v>
      </c>
      <c r="B31" s="14">
        <f>SUM(B28:B30)</f>
        <v>51023</v>
      </c>
      <c r="C31" s="14">
        <f>'２-２'!E30</f>
        <v>1</v>
      </c>
      <c r="D31" s="19">
        <f>C31/'２-１'!C30*1000</f>
        <v>2.247191011235955</v>
      </c>
      <c r="E31" s="14">
        <f>'２-２'!H30</f>
        <v>2</v>
      </c>
      <c r="F31" s="19" t="e">
        <f>SUM(F21:F30)</f>
        <v>#REF!</v>
      </c>
      <c r="G31" s="14" t="e">
        <f>SUM(G21:G30)</f>
        <v>#REF!</v>
      </c>
      <c r="H31" s="19">
        <f>E31/('２-１'!C30+'２-２'!I30)*1000</f>
        <v>4.47427293064877</v>
      </c>
      <c r="I31" s="14">
        <f>'２-２'!K30</f>
        <v>3</v>
      </c>
      <c r="J31" s="19">
        <f>I31/('人口千対率－１'!C30+'人口千対率－２'!I31)*1000</f>
        <v>6.696428571428571</v>
      </c>
      <c r="K31" s="14">
        <f>'２-２'!L30</f>
        <v>3</v>
      </c>
      <c r="L31" s="19">
        <f>K31/('人口千対率－１'!C30+'人口千対率－２'!I31)*1000</f>
        <v>6.696428571428571</v>
      </c>
      <c r="M31" s="14">
        <f>'２-２'!M30</f>
        <v>0</v>
      </c>
      <c r="N31" s="19">
        <f>M31/('人口千対率－１'!C30+'人口千対率－２'!I31)*1000</f>
        <v>0</v>
      </c>
      <c r="O31" s="14">
        <f>'２-２'!N30</f>
        <v>237</v>
      </c>
      <c r="P31" s="19">
        <f t="shared" si="0"/>
        <v>4.64496403582698</v>
      </c>
      <c r="Q31" s="14">
        <f>'２-２'!O30</f>
        <v>81</v>
      </c>
      <c r="R31" s="19">
        <f t="shared" si="1"/>
        <v>1.587519354016816</v>
      </c>
    </row>
    <row r="32" spans="1:5" ht="13.5">
      <c r="A32" s="2" t="s">
        <v>58</v>
      </c>
      <c r="E32" s="2" t="s">
        <v>59</v>
      </c>
    </row>
    <row r="33" ht="13.5">
      <c r="A33" s="17" t="s">
        <v>68</v>
      </c>
    </row>
    <row r="34" ht="13.5">
      <c r="A34" s="17"/>
    </row>
    <row r="35" spans="1:10" ht="13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</row>
  </sheetData>
  <mergeCells count="16">
    <mergeCell ref="E4:E5"/>
    <mergeCell ref="F4:F5"/>
    <mergeCell ref="G4:G5"/>
    <mergeCell ref="A3:A5"/>
    <mergeCell ref="C4:C5"/>
    <mergeCell ref="B3:B5"/>
    <mergeCell ref="O3:P4"/>
    <mergeCell ref="Q3:R4"/>
    <mergeCell ref="C3:D3"/>
    <mergeCell ref="E3:H3"/>
    <mergeCell ref="I3:N3"/>
    <mergeCell ref="K4:L4"/>
    <mergeCell ref="M4:N4"/>
    <mergeCell ref="H4:H5"/>
    <mergeCell ref="I4:J4"/>
    <mergeCell ref="D4:D5"/>
  </mergeCells>
  <printOptions/>
  <pageMargins left="0.74" right="0.23" top="0.93" bottom="0.5905511811023623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2010-01-15T06:55:21Z</cp:lastPrinted>
  <dcterms:created xsi:type="dcterms:W3CDTF">2000-06-01T05:02:46Z</dcterms:created>
  <dcterms:modified xsi:type="dcterms:W3CDTF">2010-01-15T07:08:09Z</dcterms:modified>
  <cp:category/>
  <cp:version/>
  <cp:contentType/>
  <cp:contentStatus/>
</cp:coreProperties>
</file>