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40" sheetId="1" r:id="rId1"/>
    <sheet name="41～45" sheetId="2" r:id="rId2"/>
    <sheet name="46" sheetId="3" r:id="rId3"/>
    <sheet name="47-1" sheetId="4" r:id="rId4"/>
    <sheet name="47-2" sheetId="5" r:id="rId5"/>
    <sheet name="48-1" sheetId="6" r:id="rId6"/>
    <sheet name="48-2" sheetId="7" r:id="rId7"/>
    <sheet name="49-1" sheetId="8" r:id="rId8"/>
    <sheet name="49-2" sheetId="9" r:id="rId9"/>
    <sheet name="50(1)" sheetId="10" r:id="rId10"/>
    <sheet name="50 (2)" sheetId="11" r:id="rId11"/>
    <sheet name="51（1）" sheetId="12" r:id="rId12"/>
    <sheet name="51（2）" sheetId="13" r:id="rId13"/>
    <sheet name="52" sheetId="14" r:id="rId14"/>
    <sheet name="53～60" sheetId="15" r:id="rId15"/>
    <sheet name="61～66" sheetId="16" r:id="rId16"/>
    <sheet name="67～69" sheetId="17" r:id="rId17"/>
  </sheets>
  <definedNames>
    <definedName name="_xlnm.Print_Area" localSheetId="0">'40'!$A$1:$Q$28</definedName>
    <definedName name="_xlnm.Print_Area" localSheetId="2">'46'!$A$1:$W$45</definedName>
    <definedName name="_xlnm.Print_Area" localSheetId="4">'47-2'!$A$1:$M$26</definedName>
    <definedName name="_xlnm.Print_Area" localSheetId="5">'48-1'!$A$1:$O$46</definedName>
    <definedName name="_xlnm.Print_Area" localSheetId="7">'49-1'!$A$1:$R$47</definedName>
    <definedName name="_xlnm.Print_Area" localSheetId="12">'51（2）'!$A$1:$S$49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<sst xmlns="http://schemas.openxmlformats.org/spreadsheetml/2006/main" count="1285" uniqueCount="474">
  <si>
    <t>(本務者)</t>
  </si>
  <si>
    <t>計</t>
  </si>
  <si>
    <t>本務者</t>
  </si>
  <si>
    <t>兼務者</t>
  </si>
  <si>
    <t xml:space="preserve">  計</t>
  </si>
  <si>
    <t xml:space="preserve">  男</t>
  </si>
  <si>
    <t xml:space="preserve">  女</t>
  </si>
  <si>
    <t>公  立</t>
  </si>
  <si>
    <t>私  立</t>
  </si>
  <si>
    <t>-</t>
  </si>
  <si>
    <t>あわら市</t>
  </si>
  <si>
    <t>区    分</t>
  </si>
  <si>
    <t>学  校  数</t>
  </si>
  <si>
    <t>生徒数</t>
  </si>
  <si>
    <t>教員数</t>
  </si>
  <si>
    <t>職員数</t>
  </si>
  <si>
    <t>区 分</t>
  </si>
  <si>
    <t>計</t>
  </si>
  <si>
    <t>本　　　　校</t>
  </si>
  <si>
    <t>分　　　　校</t>
  </si>
  <si>
    <t>入　学　定　員</t>
  </si>
  <si>
    <t>全
日
制</t>
  </si>
  <si>
    <t>定
時
制</t>
  </si>
  <si>
    <t>併
置</t>
  </si>
  <si>
    <t>公 立</t>
  </si>
  <si>
    <t>私 立</t>
  </si>
  <si>
    <t>区　　分</t>
  </si>
  <si>
    <t>公　　　　　　　　　　　　　立</t>
  </si>
  <si>
    <t>私　　　立</t>
  </si>
  <si>
    <t>本　　　　　　校</t>
  </si>
  <si>
    <t>分　　　　　　校</t>
  </si>
  <si>
    <t>（本 校）</t>
  </si>
  <si>
    <t>全日制</t>
  </si>
  <si>
    <t>定時制</t>
  </si>
  <si>
    <t>併　置</t>
  </si>
  <si>
    <t>併　置</t>
  </si>
  <si>
    <t>単
独
校</t>
  </si>
  <si>
    <t>普　　通</t>
  </si>
  <si>
    <t>農　　業</t>
  </si>
  <si>
    <t>工　　業</t>
  </si>
  <si>
    <t>商　　業</t>
  </si>
  <si>
    <t>水　　産</t>
  </si>
  <si>
    <t>総合学科</t>
  </si>
  <si>
    <t>総
合
校</t>
  </si>
  <si>
    <t>普通と職業１</t>
  </si>
  <si>
    <t>普通と職業２以上</t>
  </si>
  <si>
    <t>職業のみ2以上</t>
  </si>
  <si>
    <t>普通と総合</t>
  </si>
  <si>
    <t>区　分</t>
  </si>
  <si>
    <t>本　　　校</t>
  </si>
  <si>
    <t>分
校</t>
  </si>
  <si>
    <t>区　　　分</t>
  </si>
  <si>
    <t>公　　　立</t>
  </si>
  <si>
    <t>私立</t>
  </si>
  <si>
    <t>独立</t>
  </si>
  <si>
    <t>併置</t>
  </si>
  <si>
    <t>本校</t>
  </si>
  <si>
    <t>分校</t>
  </si>
  <si>
    <t>昼</t>
  </si>
  <si>
    <t>男女共にいる学校</t>
  </si>
  <si>
    <t>夜</t>
  </si>
  <si>
    <t>男 の み の 学 校</t>
  </si>
  <si>
    <t>昼夜併置</t>
  </si>
  <si>
    <t>女 の み の 学 校</t>
  </si>
  <si>
    <t>家　　庭</t>
  </si>
  <si>
    <t>看　　護</t>
  </si>
  <si>
    <t>情　　報</t>
  </si>
  <si>
    <t>福　　祉</t>
  </si>
  <si>
    <t>そ の 他</t>
  </si>
  <si>
    <t>区     分</t>
  </si>
  <si>
    <t xml:space="preserve"> 業</t>
  </si>
  <si>
    <t xml:space="preserve"> に</t>
  </si>
  <si>
    <t xml:space="preserve"> 関</t>
  </si>
  <si>
    <t xml:space="preserve"> 農</t>
  </si>
  <si>
    <t xml:space="preserve"> す</t>
  </si>
  <si>
    <t xml:space="preserve"> る</t>
  </si>
  <si>
    <t xml:space="preserve"> 学</t>
  </si>
  <si>
    <t xml:space="preserve"> 科</t>
  </si>
  <si>
    <t>公立</t>
  </si>
  <si>
    <t>私立</t>
  </si>
  <si>
    <t>全日制</t>
  </si>
  <si>
    <t>定時制</t>
  </si>
  <si>
    <t>商業関係</t>
  </si>
  <si>
    <t>流通経済関係</t>
  </si>
  <si>
    <t>農業関係</t>
  </si>
  <si>
    <t>国際経済関係</t>
  </si>
  <si>
    <t>園芸関係</t>
  </si>
  <si>
    <t>会計関係</t>
  </si>
  <si>
    <t>畜産関係</t>
  </si>
  <si>
    <t>情報処理関係</t>
  </si>
  <si>
    <t>食品科学関係</t>
  </si>
  <si>
    <t>その他</t>
  </si>
  <si>
    <t>農業土木関係</t>
  </si>
  <si>
    <t>農業機械関係</t>
  </si>
  <si>
    <t>海洋漁業関係</t>
  </si>
  <si>
    <t>造園関係</t>
  </si>
  <si>
    <t>水産食品関係</t>
  </si>
  <si>
    <t>林業関係</t>
  </si>
  <si>
    <t>栽培漁業関係</t>
  </si>
  <si>
    <t>生活科学関係</t>
  </si>
  <si>
    <t>水産工学関係</t>
  </si>
  <si>
    <t>農業経済関係</t>
  </si>
  <si>
    <t>情報通信関係</t>
  </si>
  <si>
    <t>生物工学関係</t>
  </si>
  <si>
    <t>家政関係</t>
  </si>
  <si>
    <t>機械関係</t>
  </si>
  <si>
    <t>被服関係</t>
  </si>
  <si>
    <t>電子機械関係</t>
  </si>
  <si>
    <t>食物関係</t>
  </si>
  <si>
    <t>自動車関係</t>
  </si>
  <si>
    <t>保育関係</t>
  </si>
  <si>
    <t>造船関係</t>
  </si>
  <si>
    <t>電気関係</t>
  </si>
  <si>
    <t>看護に関する学科</t>
  </si>
  <si>
    <t>電子関係</t>
  </si>
  <si>
    <t>情報技術関係</t>
  </si>
  <si>
    <t>理数関係</t>
  </si>
  <si>
    <t>建築関係</t>
  </si>
  <si>
    <t>外国語関係</t>
  </si>
  <si>
    <t>設備工業関係</t>
  </si>
  <si>
    <t>土木関係</t>
  </si>
  <si>
    <t>体育関係</t>
  </si>
  <si>
    <t>地質工学関係</t>
  </si>
  <si>
    <t>化学工業関係</t>
  </si>
  <si>
    <t>化学工学関係</t>
  </si>
  <si>
    <t>材料技術関係</t>
  </si>
  <si>
    <t>ｾﾗﾐｯｸ 関係</t>
  </si>
  <si>
    <t>色染化学関係</t>
  </si>
  <si>
    <t>繊維関係</t>
  </si>
  <si>
    <t>ｲﾝﾃﾘｱ 関係</t>
  </si>
  <si>
    <t>ﾃﾞｻﾞｲﾝ関係</t>
  </si>
  <si>
    <t>工業管理関係</t>
  </si>
  <si>
    <t>印刷関係</t>
  </si>
  <si>
    <t>薬業関係</t>
  </si>
  <si>
    <t>航空関係</t>
  </si>
  <si>
    <t>計</t>
  </si>
  <si>
    <t>計</t>
  </si>
  <si>
    <t>男</t>
  </si>
  <si>
    <t>女</t>
  </si>
  <si>
    <t>公  立</t>
  </si>
  <si>
    <t>私  立</t>
  </si>
  <si>
    <t>本                      科</t>
  </si>
  <si>
    <t>専  攻  科</t>
  </si>
  <si>
    <t>２   学   年</t>
  </si>
  <si>
    <t>３   学   年</t>
  </si>
  <si>
    <t>４   学   年</t>
  </si>
  <si>
    <t>-</t>
  </si>
  <si>
    <t>区       分</t>
  </si>
  <si>
    <t>-</t>
  </si>
  <si>
    <t>全日制</t>
  </si>
  <si>
    <t>定時制</t>
  </si>
  <si>
    <t>区       分</t>
  </si>
  <si>
    <t>計</t>
  </si>
  <si>
    <t>公立</t>
  </si>
  <si>
    <t>私立</t>
  </si>
  <si>
    <t>区        分</t>
  </si>
  <si>
    <t>農業に関する学科</t>
  </si>
  <si>
    <t>商業に関する学科</t>
  </si>
  <si>
    <t>水産に関する学科</t>
  </si>
  <si>
    <t>家庭に関する学科</t>
  </si>
  <si>
    <t>その他の学科</t>
  </si>
  <si>
    <t>入学志願者</t>
  </si>
  <si>
    <t>入学者</t>
  </si>
  <si>
    <t>計</t>
  </si>
  <si>
    <t>計</t>
  </si>
  <si>
    <t>計</t>
  </si>
  <si>
    <t>看護に関する学科</t>
  </si>
  <si>
    <t>-</t>
  </si>
  <si>
    <t>総合学科</t>
  </si>
  <si>
    <t xml:space="preserve"> 第 50 表  学科別・学年別生徒数 （本科）</t>
  </si>
  <si>
    <t>１学年</t>
  </si>
  <si>
    <t>２学年</t>
  </si>
  <si>
    <t>３学年</t>
  </si>
  <si>
    <t>４学年</t>
  </si>
  <si>
    <t>男</t>
  </si>
  <si>
    <t>女</t>
  </si>
  <si>
    <t>全　日　制</t>
  </si>
  <si>
    <t>普　通</t>
  </si>
  <si>
    <t>農　業</t>
  </si>
  <si>
    <t>工　業</t>
  </si>
  <si>
    <t>商　業</t>
  </si>
  <si>
    <t>水　産</t>
  </si>
  <si>
    <t>家　庭</t>
  </si>
  <si>
    <t>看　護</t>
  </si>
  <si>
    <t>その他</t>
  </si>
  <si>
    <t>教  頭</t>
  </si>
  <si>
    <t>教   諭</t>
  </si>
  <si>
    <t>あわら市</t>
  </si>
  <si>
    <t>事務職員</t>
  </si>
  <si>
    <t>教務主任</t>
  </si>
  <si>
    <t>学年主任</t>
  </si>
  <si>
    <t>保健主事</t>
  </si>
  <si>
    <t>学科主任</t>
  </si>
  <si>
    <t>農場長</t>
  </si>
  <si>
    <t>司書教諭</t>
  </si>
  <si>
    <t>舎　監</t>
  </si>
  <si>
    <t>主事</t>
  </si>
  <si>
    <t xml:space="preserve">   －</t>
  </si>
  <si>
    <t>区　分</t>
  </si>
  <si>
    <t>区　分</t>
  </si>
  <si>
    <t>区   分</t>
  </si>
  <si>
    <t>公　立</t>
  </si>
  <si>
    <t>公   立</t>
  </si>
  <si>
    <t>区　　分</t>
  </si>
  <si>
    <t>計</t>
  </si>
  <si>
    <t>公立</t>
  </si>
  <si>
    <t>私立</t>
  </si>
  <si>
    <t>区  分</t>
  </si>
  <si>
    <t>１学年</t>
  </si>
  <si>
    <t>２学年</t>
  </si>
  <si>
    <t>３学年</t>
  </si>
  <si>
    <t>４学年</t>
  </si>
  <si>
    <t>公  立</t>
  </si>
  <si>
    <t>私  立</t>
  </si>
  <si>
    <t>越前町</t>
  </si>
  <si>
    <t>若狭町</t>
  </si>
  <si>
    <t>勝山市</t>
  </si>
  <si>
    <t>大野市</t>
  </si>
  <si>
    <t>小浜市</t>
  </si>
  <si>
    <t>福井市</t>
  </si>
  <si>
    <t>敦賀市</t>
  </si>
  <si>
    <t>鯖江市</t>
  </si>
  <si>
    <t>池田町</t>
  </si>
  <si>
    <t>農</t>
  </si>
  <si>
    <t>業</t>
  </si>
  <si>
    <t>に</t>
  </si>
  <si>
    <t>関</t>
  </si>
  <si>
    <t>す</t>
  </si>
  <si>
    <t>る</t>
  </si>
  <si>
    <t>学</t>
  </si>
  <si>
    <t>科</t>
  </si>
  <si>
    <t>工
業
に
関
す
る
学
科</t>
  </si>
  <si>
    <t>商
業
に
関
す
る
学
科</t>
  </si>
  <si>
    <t>水
産
に
関
す
る
学
科</t>
  </si>
  <si>
    <t>家
庭
に
関
す
る
学
科</t>
  </si>
  <si>
    <t>そ
の
他
の
学
科</t>
  </si>
  <si>
    <t>普　通　科</t>
  </si>
  <si>
    <t>勝山市</t>
  </si>
  <si>
    <t>工
業
に
関
す
る
学
科</t>
  </si>
  <si>
    <t>工 業 に 関 す る 学 科</t>
  </si>
  <si>
    <t>栄養教諭</t>
  </si>
  <si>
    <t>学  校
図書館
事務員</t>
  </si>
  <si>
    <t>育
児
休
業</t>
  </si>
  <si>
    <t>養護教諭・養護助教諭・栄養教諭</t>
  </si>
  <si>
    <t xml:space="preserve">  第 46 表  小学科数（本科）</t>
  </si>
  <si>
    <t xml:space="preserve">  第 48 表  小学科別生徒数（本科）</t>
  </si>
  <si>
    <t>第 49 表  小学科別入学状況（本科）</t>
  </si>
  <si>
    <t>第 51 表  職名別教員数（本務者）</t>
  </si>
  <si>
    <t>（注）（　）書きは、私立の内数を示す。</t>
  </si>
  <si>
    <t xml:space="preserve">  計</t>
  </si>
  <si>
    <t>男</t>
  </si>
  <si>
    <t>女</t>
  </si>
  <si>
    <t>併　置</t>
  </si>
  <si>
    <t>計</t>
  </si>
  <si>
    <t xml:space="preserve"> 計</t>
  </si>
  <si>
    <t>総合学科</t>
  </si>
  <si>
    <t>音楽･ 美術関係</t>
  </si>
  <si>
    <t>機械関係</t>
  </si>
  <si>
    <t>電子機械関係</t>
  </si>
  <si>
    <t>自動車関係</t>
  </si>
  <si>
    <t>造船関係</t>
  </si>
  <si>
    <t>電気関係</t>
  </si>
  <si>
    <t>電子関係</t>
  </si>
  <si>
    <t>情報技術関係</t>
  </si>
  <si>
    <t>建築関係</t>
  </si>
  <si>
    <t>設備工業関係</t>
  </si>
  <si>
    <t>土木関係</t>
  </si>
  <si>
    <t>地質工学関係</t>
  </si>
  <si>
    <t>化学工業関係</t>
  </si>
  <si>
    <t>化学工学関係</t>
  </si>
  <si>
    <t>材料技術関係</t>
  </si>
  <si>
    <t>ｾﾗﾐｯｸ 関係</t>
  </si>
  <si>
    <t>色染化学関係</t>
  </si>
  <si>
    <t>繊維関係</t>
  </si>
  <si>
    <t>ｲﾝﾃﾘｱ 関係</t>
  </si>
  <si>
    <t>ﾃﾞｻﾞｲﾝ関係</t>
  </si>
  <si>
    <t>工業管理関係</t>
  </si>
  <si>
    <t>印刷関係</t>
  </si>
  <si>
    <t>薬業関係</t>
  </si>
  <si>
    <t>航空関係</t>
  </si>
  <si>
    <t>その他</t>
  </si>
  <si>
    <t>商業関係</t>
  </si>
  <si>
    <t>流通経済関係</t>
  </si>
  <si>
    <t>国際経済関係</t>
  </si>
  <si>
    <t>会計関係</t>
  </si>
  <si>
    <t>情報処理関係</t>
  </si>
  <si>
    <t>その他</t>
  </si>
  <si>
    <t>区分</t>
  </si>
  <si>
    <t>普通科</t>
  </si>
  <si>
    <t>計</t>
  </si>
  <si>
    <t>音楽・美術関係</t>
  </si>
  <si>
    <t>海洋漁業関係</t>
  </si>
  <si>
    <t>水産食品関係</t>
  </si>
  <si>
    <t>栽培漁業関係</t>
  </si>
  <si>
    <t>水産工学関係</t>
  </si>
  <si>
    <t>情報通信関係</t>
  </si>
  <si>
    <t>その他</t>
  </si>
  <si>
    <t>農業関係</t>
  </si>
  <si>
    <t>園芸関係</t>
  </si>
  <si>
    <t>畜産関係</t>
  </si>
  <si>
    <t>食品科学関係</t>
  </si>
  <si>
    <t>農業土木関係</t>
  </si>
  <si>
    <t>農業機械関係</t>
  </si>
  <si>
    <t>造園関係</t>
  </si>
  <si>
    <t>林業関係</t>
  </si>
  <si>
    <t>生活科学関係</t>
  </si>
  <si>
    <t>農業経済関係</t>
  </si>
  <si>
    <t>生物工学関係</t>
  </si>
  <si>
    <t>その他</t>
  </si>
  <si>
    <t>公　　立</t>
  </si>
  <si>
    <t>私　　立</t>
  </si>
  <si>
    <t>区分</t>
  </si>
  <si>
    <r>
      <t>(私立の内訳)</t>
    </r>
    <r>
      <rPr>
        <sz val="9"/>
        <rFont val="ＭＳ 明朝"/>
        <family val="1"/>
      </rPr>
      <t xml:space="preserve">
</t>
    </r>
    <r>
      <rPr>
        <sz val="10.5"/>
        <rFont val="ＭＳ 明朝"/>
        <family val="1"/>
      </rPr>
      <t>計</t>
    </r>
  </si>
  <si>
    <t>その他</t>
  </si>
  <si>
    <t xml:space="preserve"> 教職員組合
専従者
（公立）</t>
  </si>
  <si>
    <t>職務上の
負傷疾病</t>
  </si>
  <si>
    <t>公立</t>
  </si>
  <si>
    <t>私立</t>
  </si>
  <si>
    <t>計</t>
  </si>
  <si>
    <t>外国人
生徒数</t>
  </si>
  <si>
    <t>区分</t>
  </si>
  <si>
    <t>区分</t>
  </si>
  <si>
    <t>定時制課程を
兼任している
教員数</t>
  </si>
  <si>
    <t>教 育 委 員 会
事務局等勤務者
そ　の　他</t>
  </si>
  <si>
    <t>留　学　者
日本人学校
派　遣　者</t>
  </si>
  <si>
    <t>指導主事</t>
  </si>
  <si>
    <t>高　　等    学    校</t>
  </si>
  <si>
    <t>計</t>
  </si>
  <si>
    <r>
      <t>(公立の内訳)</t>
    </r>
    <r>
      <rPr>
        <sz val="10.5"/>
        <rFont val="ＭＳ 明朝"/>
        <family val="1"/>
      </rPr>
      <t xml:space="preserve">
計</t>
    </r>
  </si>
  <si>
    <t>私立計</t>
  </si>
  <si>
    <t>公立計</t>
  </si>
  <si>
    <t>（つづき）</t>
  </si>
  <si>
    <t xml:space="preserve">第 59 表  外国人生徒数  　　           </t>
  </si>
  <si>
    <t>第 57 表  定時制課程を兼任</t>
  </si>
  <si>
    <t>第 53 表  本務教員のうち理由別休職等教員数</t>
  </si>
  <si>
    <t>越前市</t>
  </si>
  <si>
    <t>坂井市</t>
  </si>
  <si>
    <t>坂井市</t>
  </si>
  <si>
    <t>平成19年度</t>
  </si>
  <si>
    <t>-</t>
  </si>
  <si>
    <t>福祉に関する学科</t>
  </si>
  <si>
    <t>福祉</t>
  </si>
  <si>
    <t>情報に関する学科</t>
  </si>
  <si>
    <t>主　　事
主事補等</t>
  </si>
  <si>
    <t>計</t>
  </si>
  <si>
    <t>普通</t>
  </si>
  <si>
    <t>家庭</t>
  </si>
  <si>
    <t>看護</t>
  </si>
  <si>
    <t>学校数</t>
  </si>
  <si>
    <t>区分</t>
  </si>
  <si>
    <t>公立</t>
  </si>
  <si>
    <t>男</t>
  </si>
  <si>
    <t>女</t>
  </si>
  <si>
    <t>当校の通信制課程の生徒</t>
  </si>
  <si>
    <t>他校の定時制課程からの併修者</t>
  </si>
  <si>
    <t>15歳</t>
  </si>
  <si>
    <t>16歳</t>
  </si>
  <si>
    <t>17歳</t>
  </si>
  <si>
    <t>18歳</t>
  </si>
  <si>
    <t>19歳</t>
  </si>
  <si>
    <t>20～24歳</t>
  </si>
  <si>
    <t>25～29歳</t>
  </si>
  <si>
    <t>40～49歳</t>
  </si>
  <si>
    <t>50～59歳</t>
  </si>
  <si>
    <t>60歳以上</t>
  </si>
  <si>
    <t>当該年度</t>
  </si>
  <si>
    <t>前年度間</t>
  </si>
  <si>
    <t>退学者数</t>
  </si>
  <si>
    <t>用務員</t>
  </si>
  <si>
    <r>
      <t>併置
(</t>
    </r>
    <r>
      <rPr>
        <sz val="8"/>
        <rFont val="ＭＳ 明朝"/>
        <family val="1"/>
      </rPr>
      <t>定時制)</t>
    </r>
  </si>
  <si>
    <t>実習助手</t>
  </si>
  <si>
    <t>学　　科　　数</t>
  </si>
  <si>
    <t>入　　　学　　　者</t>
  </si>
  <si>
    <r>
      <t>　</t>
    </r>
    <r>
      <rPr>
        <u val="single"/>
        <sz val="22"/>
        <rFont val="ＭＳ ゴシック"/>
        <family val="3"/>
      </rPr>
      <t>高　等　学　校（通信制）</t>
    </r>
  </si>
  <si>
    <t>定時制課程との併修者</t>
  </si>
  <si>
    <t>独立校</t>
  </si>
  <si>
    <t>協力校数</t>
  </si>
  <si>
    <t>30～39歳</t>
  </si>
  <si>
    <t>併置校</t>
  </si>
  <si>
    <t>実施
科目数</t>
  </si>
  <si>
    <t>修業年限３年（単位制課程）</t>
  </si>
  <si>
    <t>前年度間入学者</t>
  </si>
  <si>
    <t>生　徒　数</t>
  </si>
  <si>
    <t>修業年限４年</t>
  </si>
  <si>
    <t>(前年度間)</t>
  </si>
  <si>
    <t>単位修得者数
（実数）</t>
  </si>
  <si>
    <t>(前年度間)</t>
  </si>
  <si>
    <t>履修者数
(実数）</t>
  </si>
  <si>
    <t>-</t>
  </si>
  <si>
    <t xml:space="preserve">          している教員数</t>
  </si>
  <si>
    <r>
      <t xml:space="preserve">第 </t>
    </r>
    <r>
      <rPr>
        <sz val="10.5"/>
        <rFont val="ＭＳ ゴシック"/>
        <family val="3"/>
      </rPr>
      <t>61</t>
    </r>
    <r>
      <rPr>
        <sz val="10.5"/>
        <rFont val="ＭＳ ゴシック"/>
        <family val="3"/>
      </rPr>
      <t xml:space="preserve"> 表  学校数および学科数（本科）</t>
    </r>
  </si>
  <si>
    <r>
      <t xml:space="preserve">第 </t>
    </r>
    <r>
      <rPr>
        <sz val="10.5"/>
        <rFont val="ＭＳ ゴシック"/>
        <family val="3"/>
      </rPr>
      <t>62</t>
    </r>
    <r>
      <rPr>
        <sz val="10.5"/>
        <rFont val="ＭＳ ゴシック"/>
        <family val="3"/>
      </rPr>
      <t xml:space="preserve"> 表  生徒数</t>
    </r>
  </si>
  <si>
    <r>
      <t xml:space="preserve">第 </t>
    </r>
    <r>
      <rPr>
        <sz val="10.5"/>
        <rFont val="ＭＳ ゴシック"/>
        <family val="3"/>
      </rPr>
      <t>64</t>
    </r>
    <r>
      <rPr>
        <sz val="10.5"/>
        <rFont val="ＭＳ ゴシック"/>
        <family val="3"/>
      </rPr>
      <t xml:space="preserve"> 表  年齢別生徒数</t>
    </r>
  </si>
  <si>
    <r>
      <t xml:space="preserve">第 </t>
    </r>
    <r>
      <rPr>
        <sz val="10.5"/>
        <rFont val="ＭＳ ゴシック"/>
        <family val="3"/>
      </rPr>
      <t>65</t>
    </r>
    <r>
      <rPr>
        <sz val="10.5"/>
        <rFont val="ＭＳ ゴシック"/>
        <family val="3"/>
      </rPr>
      <t xml:space="preserve"> 表  修業年限別入学状況および生徒数</t>
    </r>
  </si>
  <si>
    <r>
      <t xml:space="preserve">第 </t>
    </r>
    <r>
      <rPr>
        <sz val="10.5"/>
        <rFont val="ＭＳ ゴシック"/>
        <family val="3"/>
      </rPr>
      <t>67</t>
    </r>
    <r>
      <rPr>
        <sz val="10.5"/>
        <rFont val="ＭＳ ゴシック"/>
        <family val="3"/>
      </rPr>
      <t xml:space="preserve"> 表  職名別教員数（本務者）</t>
    </r>
  </si>
  <si>
    <r>
      <t xml:space="preserve">第 </t>
    </r>
    <r>
      <rPr>
        <sz val="10.5"/>
        <rFont val="ＭＳ ゴシック"/>
        <family val="3"/>
      </rPr>
      <t>66</t>
    </r>
    <r>
      <rPr>
        <sz val="10.5"/>
        <rFont val="ＭＳ ゴシック"/>
        <family val="3"/>
      </rPr>
      <t xml:space="preserve"> 表  入学者数・退学者数および単位修得者数</t>
    </r>
  </si>
  <si>
    <t>講　　師</t>
  </si>
  <si>
    <t>第 40 表   高等学校総括表</t>
  </si>
  <si>
    <t>表 52 表  職員数（本務者）</t>
  </si>
  <si>
    <t xml:space="preserve">         校長・教頭・教諭・助教諭・講師</t>
  </si>
  <si>
    <t>休　　　　　職</t>
  </si>
  <si>
    <t>休　　　　　職</t>
  </si>
  <si>
    <t>結  核</t>
  </si>
  <si>
    <t>その他</t>
  </si>
  <si>
    <t>生徒指導
主事</t>
  </si>
  <si>
    <t>進路指導
主事</t>
  </si>
  <si>
    <t>（兼務者）</t>
  </si>
  <si>
    <r>
      <t xml:space="preserve">表 </t>
    </r>
    <r>
      <rPr>
        <sz val="10.5"/>
        <rFont val="ＭＳ ゴシック"/>
        <family val="3"/>
      </rPr>
      <t>69</t>
    </r>
    <r>
      <rPr>
        <sz val="10.5"/>
        <rFont val="ＭＳ ゴシック"/>
        <family val="3"/>
      </rPr>
      <t xml:space="preserve"> 表  職員数（本務者）</t>
    </r>
  </si>
  <si>
    <t>生徒指導主事</t>
  </si>
  <si>
    <t>進路指導主事</t>
  </si>
  <si>
    <t>平成19年度</t>
  </si>
  <si>
    <t>平成20年度</t>
  </si>
  <si>
    <r>
      <t xml:space="preserve"> 第 </t>
    </r>
    <r>
      <rPr>
        <sz val="10.5"/>
        <rFont val="ＭＳ ゴシック"/>
        <family val="3"/>
      </rPr>
      <t>41</t>
    </r>
    <r>
      <rPr>
        <sz val="10.5"/>
        <rFont val="ＭＳ ゴシック"/>
        <family val="3"/>
      </rPr>
      <t xml:space="preserve"> 表　 設置者別学校数・入学定員（本科）</t>
    </r>
  </si>
  <si>
    <r>
      <t xml:space="preserve"> 第 </t>
    </r>
    <r>
      <rPr>
        <sz val="10.5"/>
        <rFont val="ＭＳ ゴシック"/>
        <family val="3"/>
      </rPr>
      <t>42</t>
    </r>
    <r>
      <rPr>
        <sz val="10.5"/>
        <rFont val="ＭＳ ゴシック"/>
        <family val="3"/>
      </rPr>
      <t xml:space="preserve"> 表  単独・総合別学校数</t>
    </r>
  </si>
  <si>
    <r>
      <t xml:space="preserve"> 第 </t>
    </r>
    <r>
      <rPr>
        <sz val="10.5"/>
        <rFont val="ＭＳ ゴシック"/>
        <family val="3"/>
      </rPr>
      <t>43</t>
    </r>
    <r>
      <rPr>
        <sz val="10.5"/>
        <rFont val="ＭＳ ゴシック"/>
        <family val="3"/>
      </rPr>
      <t xml:space="preserve"> 表  昼夜別学校数（定時制）</t>
    </r>
  </si>
  <si>
    <r>
      <t xml:space="preserve"> 第 </t>
    </r>
    <r>
      <rPr>
        <sz val="10.5"/>
        <rFont val="ＭＳ ゴシック"/>
        <family val="3"/>
      </rPr>
      <t>44</t>
    </r>
    <r>
      <rPr>
        <sz val="10.5"/>
        <rFont val="ＭＳ ゴシック"/>
        <family val="3"/>
      </rPr>
      <t xml:space="preserve"> 表  男女別学校数</t>
    </r>
  </si>
  <si>
    <r>
      <t xml:space="preserve"> 第 </t>
    </r>
    <r>
      <rPr>
        <sz val="10.5"/>
        <rFont val="ＭＳ ゴシック"/>
        <family val="3"/>
      </rPr>
      <t>45</t>
    </r>
    <r>
      <rPr>
        <sz val="10.5"/>
        <rFont val="ＭＳ ゴシック"/>
        <family val="3"/>
      </rPr>
      <t xml:space="preserve"> 表  学科数（本科）</t>
    </r>
  </si>
  <si>
    <t>福祉関係</t>
  </si>
  <si>
    <t>本                科</t>
  </si>
  <si>
    <t>１   学   年</t>
  </si>
  <si>
    <r>
      <t xml:space="preserve">第 </t>
    </r>
    <r>
      <rPr>
        <sz val="10.5"/>
        <rFont val="ＭＳ ゴシック"/>
        <family val="3"/>
      </rPr>
      <t>47</t>
    </r>
    <r>
      <rPr>
        <sz val="10.5"/>
        <rFont val="ＭＳ ゴシック"/>
        <family val="3"/>
      </rPr>
      <t xml:space="preserve"> 表  学年別生徒数</t>
    </r>
  </si>
  <si>
    <t>情報に関する学科</t>
  </si>
  <si>
    <t>平成20年度</t>
  </si>
  <si>
    <t>計</t>
  </si>
  <si>
    <t>校     長</t>
  </si>
  <si>
    <t>副　校　長</t>
  </si>
  <si>
    <t xml:space="preserve"> 教     頭</t>
  </si>
  <si>
    <t>主 幹 教 諭</t>
  </si>
  <si>
    <t>指 導 教 諭</t>
  </si>
  <si>
    <t xml:space="preserve"> 教     諭</t>
  </si>
  <si>
    <t>助教諭</t>
  </si>
  <si>
    <t>養護教諭</t>
  </si>
  <si>
    <t xml:space="preserve"> 養護助教諭</t>
  </si>
  <si>
    <t>講     師</t>
  </si>
  <si>
    <t>（注）「副校長」「主幹教諭」「指導教諭」は、本年度より調査項目に追加された。</t>
  </si>
  <si>
    <t>（兼務者）</t>
  </si>
  <si>
    <t>-</t>
  </si>
  <si>
    <t>用務員</t>
  </si>
  <si>
    <t>養護職員
(看護師等)</t>
  </si>
  <si>
    <t>実  習
助　手</t>
  </si>
  <si>
    <t>警備員
その他</t>
  </si>
  <si>
    <t>技  術
職　員</t>
  </si>
  <si>
    <t>普通科</t>
  </si>
  <si>
    <t>商業関係</t>
  </si>
  <si>
    <t>流通経済関係</t>
  </si>
  <si>
    <t>国際経済関係</t>
  </si>
  <si>
    <t>会計関係</t>
  </si>
  <si>
    <t>情報処理関係</t>
  </si>
  <si>
    <t>その他</t>
  </si>
  <si>
    <t>海洋漁業関係</t>
  </si>
  <si>
    <t>水産食品関係</t>
  </si>
  <si>
    <t>栽培漁業関係</t>
  </si>
  <si>
    <t>水産工学関係</t>
  </si>
  <si>
    <t>情報通信関係</t>
  </si>
  <si>
    <t>家政関係</t>
  </si>
  <si>
    <t>被服関係</t>
  </si>
  <si>
    <t>食物関係</t>
  </si>
  <si>
    <t>保育関係</t>
  </si>
  <si>
    <t>理数関係</t>
  </si>
  <si>
    <t>外国語関係</t>
  </si>
  <si>
    <t>音楽・美術関係</t>
  </si>
  <si>
    <t>体育関係</t>
  </si>
  <si>
    <t>事務職員</t>
  </si>
  <si>
    <t>実習助手</t>
  </si>
  <si>
    <t>副校長・教頭・主幹教諭・指導教諭・教諭・助教諭・講師</t>
  </si>
  <si>
    <t>養護教諭・
養護助教諭
・栄養教諭</t>
  </si>
  <si>
    <t>単位修得者数
（前年度間延数）</t>
  </si>
  <si>
    <r>
      <t xml:space="preserve">第 </t>
    </r>
    <r>
      <rPr>
        <sz val="10.5"/>
        <rFont val="ＭＳ ゴシック"/>
        <family val="3"/>
      </rPr>
      <t>63</t>
    </r>
    <r>
      <rPr>
        <sz val="10.5"/>
        <rFont val="ＭＳ ゴシック"/>
        <family val="3"/>
      </rPr>
      <t xml:space="preserve"> 表  実施科目数・履修者数および単位修得者数</t>
    </r>
  </si>
  <si>
    <t>第 54 表  本務教員のうち教務主任等の数</t>
  </si>
  <si>
    <t xml:space="preserve">第 55 表  本務教職員のうち産休代替教職員等                                        </t>
  </si>
  <si>
    <t>第 56 表  本務教職員のうち育児休業代替教職員等</t>
  </si>
  <si>
    <t>第 58 表  本務教員のうち指導主事等の数（公立）</t>
  </si>
  <si>
    <t>第 60 表  帰国生徒数（前年度間）</t>
  </si>
  <si>
    <r>
      <t xml:space="preserve">第 </t>
    </r>
    <r>
      <rPr>
        <sz val="10.5"/>
        <rFont val="ＭＳ ゴシック"/>
        <family val="3"/>
      </rPr>
      <t>68</t>
    </r>
    <r>
      <rPr>
        <sz val="10.5"/>
        <rFont val="ＭＳ ゴシック"/>
        <family val="3"/>
      </rPr>
      <t xml:space="preserve"> 表  本務教員のうち教務主任等の数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</si>
</sst>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  <numFmt numFmtId="178" formatCode="&quot;(&quot;#,###&quot;)&quot;"/>
    <numFmt numFmtId="179" formatCode="&quot;(&quot;#,##0&quot;)&quot;"/>
    <numFmt numFmtId="180" formatCode="0_);[Red]\(0\)"/>
    <numFmt numFmtId="181" formatCode="#,##0;0;&quot;-&quot;"/>
    <numFmt numFmtId="182" formatCode="&quot;(#,##0)&quot;;0;&quot;(-)&quot;"/>
    <numFmt numFmtId="183" formatCode="&quot;(&quot;#,##0&quot;)&quot;;0;&quot;(-)&quot;"/>
  </numFmts>
  <fonts count="53">
    <font>
      <sz val="10.5"/>
      <name val="ＭＳ ゴシック"/>
      <family val="3"/>
    </font>
    <font>
      <b/>
      <sz val="10.5"/>
      <name val="ＭＳ ゴシック"/>
      <family val="3"/>
    </font>
    <font>
      <i/>
      <sz val="10.5"/>
      <name val="ＭＳ ゴシック"/>
      <family val="3"/>
    </font>
    <font>
      <b/>
      <i/>
      <sz val="10.5"/>
      <name val="ＭＳ 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b/>
      <u val="single"/>
      <sz val="22"/>
      <name val="ＭＳ ゴシック"/>
      <family val="3"/>
    </font>
    <font>
      <b/>
      <sz val="10"/>
      <name val="ＭＳ ゴシック"/>
      <family val="3"/>
    </font>
    <font>
      <b/>
      <sz val="8"/>
      <name val="ＭＳ 明朝"/>
      <family val="1"/>
    </font>
    <font>
      <sz val="22"/>
      <name val="ＭＳ ゴシック"/>
      <family val="3"/>
    </font>
    <font>
      <sz val="6"/>
      <name val="ＭＳ ゴシック"/>
      <family val="3"/>
    </font>
    <font>
      <u val="single"/>
      <sz val="22"/>
      <name val="ＭＳ ゴシック"/>
      <family val="3"/>
    </font>
    <font>
      <b/>
      <sz val="11"/>
      <color indexed="8"/>
      <name val="ＭＳ Ｐゴシック"/>
      <family val="3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thin"/>
      <bottom style="medium"/>
    </border>
    <border>
      <left style="thin"/>
      <right style="hair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hair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2" fillId="32" borderId="0" applyNumberFormat="0" applyBorder="0" applyAlignment="0" applyProtection="0"/>
  </cellStyleXfs>
  <cellXfs count="94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0" xfId="61" applyFont="1">
      <alignment/>
      <protection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13" xfId="0" applyFont="1" applyBorder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 quotePrefix="1">
      <alignment/>
    </xf>
    <xf numFmtId="0" fontId="5" fillId="0" borderId="0" xfId="62" applyFont="1">
      <alignment/>
      <protection/>
    </xf>
    <xf numFmtId="0" fontId="5" fillId="0" borderId="15" xfId="0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62" applyFont="1">
      <alignment/>
      <protection/>
    </xf>
    <xf numFmtId="0" fontId="5" fillId="0" borderId="0" xfId="0" applyFont="1" applyAlignment="1">
      <alignment horizontal="distributed"/>
    </xf>
    <xf numFmtId="0" fontId="5" fillId="0" borderId="18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5" fillId="0" borderId="0" xfId="61" applyFont="1" applyBorder="1" applyAlignment="1">
      <alignment horizontal="center" vertical="center"/>
      <protection/>
    </xf>
    <xf numFmtId="0" fontId="5" fillId="0" borderId="0" xfId="61" applyFont="1" applyBorder="1">
      <alignment/>
      <protection/>
    </xf>
    <xf numFmtId="0" fontId="5" fillId="0" borderId="24" xfId="61" applyFont="1" applyBorder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horizontal="right" vertical="center"/>
      <protection/>
    </xf>
    <xf numFmtId="0" fontId="5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9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5" fillId="0" borderId="19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distributed" vertical="center"/>
    </xf>
    <xf numFmtId="0" fontId="8" fillId="0" borderId="32" xfId="0" applyFont="1" applyBorder="1" applyAlignment="1">
      <alignment horizontal="distributed" vertical="center"/>
    </xf>
    <xf numFmtId="0" fontId="8" fillId="0" borderId="33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9" fillId="0" borderId="3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5" fillId="0" borderId="40" xfId="62" applyFont="1" applyBorder="1" applyAlignment="1">
      <alignment horizontal="distributed" vertical="center"/>
      <protection/>
    </xf>
    <xf numFmtId="0" fontId="5" fillId="0" borderId="41" xfId="62" applyFont="1" applyBorder="1" applyAlignment="1">
      <alignment horizontal="distributed" vertical="center"/>
      <protection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5" fillId="0" borderId="42" xfId="62" applyFont="1" applyFill="1" applyBorder="1" applyAlignment="1">
      <alignment horizontal="distributed" vertical="center"/>
      <protection/>
    </xf>
    <xf numFmtId="0" fontId="5" fillId="0" borderId="0" xfId="62" applyFont="1" applyFill="1" applyBorder="1" applyAlignment="1">
      <alignment horizontal="distributed" vertical="center" wrapText="1"/>
      <protection/>
    </xf>
    <xf numFmtId="0" fontId="5" fillId="0" borderId="43" xfId="62" applyFont="1" applyFill="1" applyBorder="1" applyAlignment="1">
      <alignment horizontal="distributed" vertical="center"/>
      <protection/>
    </xf>
    <xf numFmtId="0" fontId="5" fillId="0" borderId="43" xfId="62" applyFont="1" applyBorder="1" applyAlignment="1">
      <alignment horizontal="distributed" vertical="center"/>
      <protection/>
    </xf>
    <xf numFmtId="0" fontId="11" fillId="0" borderId="18" xfId="62" applyFont="1" applyBorder="1" applyAlignment="1">
      <alignment horizontal="distributed" vertical="center"/>
      <protection/>
    </xf>
    <xf numFmtId="0" fontId="11" fillId="0" borderId="41" xfId="62" applyFont="1" applyBorder="1" applyAlignment="1">
      <alignment horizontal="distributed" vertical="center"/>
      <protection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5" fillId="0" borderId="13" xfId="0" applyNumberFormat="1" applyFont="1" applyBorder="1" applyAlignment="1">
      <alignment vertical="center"/>
    </xf>
    <xf numFmtId="176" fontId="5" fillId="0" borderId="51" xfId="0" applyNumberFormat="1" applyFont="1" applyBorder="1" applyAlignment="1">
      <alignment vertical="center"/>
    </xf>
    <xf numFmtId="0" fontId="5" fillId="0" borderId="51" xfId="0" applyNumberFormat="1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8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distributed" vertical="center"/>
    </xf>
    <xf numFmtId="0" fontId="9" fillId="0" borderId="57" xfId="0" applyFont="1" applyBorder="1" applyAlignment="1">
      <alignment horizontal="distributed" vertical="center"/>
    </xf>
    <xf numFmtId="0" fontId="5" fillId="0" borderId="55" xfId="0" applyFont="1" applyBorder="1" applyAlignment="1">
      <alignment horizontal="distributed" vertical="center"/>
    </xf>
    <xf numFmtId="0" fontId="9" fillId="0" borderId="36" xfId="0" applyFont="1" applyBorder="1" applyAlignment="1">
      <alignment horizontal="distributed" vertical="center"/>
    </xf>
    <xf numFmtId="0" fontId="5" fillId="0" borderId="58" xfId="0" applyFont="1" applyBorder="1" applyAlignment="1">
      <alignment horizontal="distributed" vertical="center"/>
    </xf>
    <xf numFmtId="0" fontId="8" fillId="0" borderId="25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5" fillId="0" borderId="52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8" fillId="0" borderId="6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textRotation="255"/>
    </xf>
    <xf numFmtId="0" fontId="9" fillId="0" borderId="27" xfId="0" applyFont="1" applyBorder="1" applyAlignment="1">
      <alignment vertical="center"/>
    </xf>
    <xf numFmtId="0" fontId="1" fillId="0" borderId="19" xfId="0" applyFont="1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62" xfId="0" applyFont="1" applyBorder="1" applyAlignment="1">
      <alignment horizontal="distributed" vertical="center"/>
    </xf>
    <xf numFmtId="0" fontId="0" fillId="0" borderId="0" xfId="61" applyFont="1" applyBorder="1">
      <alignment/>
      <protection/>
    </xf>
    <xf numFmtId="0" fontId="0" fillId="0" borderId="0" xfId="61" applyFont="1">
      <alignment/>
      <protection/>
    </xf>
    <xf numFmtId="0" fontId="5" fillId="0" borderId="63" xfId="0" applyFont="1" applyBorder="1" applyAlignment="1">
      <alignment horizontal="distributed" vertical="center"/>
    </xf>
    <xf numFmtId="0" fontId="11" fillId="0" borderId="56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distributed" vertical="center"/>
    </xf>
    <xf numFmtId="0" fontId="5" fillId="0" borderId="64" xfId="0" applyFont="1" applyBorder="1" applyAlignment="1">
      <alignment horizontal="distributed" vertical="center"/>
    </xf>
    <xf numFmtId="0" fontId="5" fillId="0" borderId="65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41" fontId="5" fillId="0" borderId="0" xfId="0" applyNumberFormat="1" applyFont="1" applyBorder="1" applyAlignment="1">
      <alignment/>
    </xf>
    <xf numFmtId="0" fontId="5" fillId="0" borderId="66" xfId="0" applyFont="1" applyBorder="1" applyAlignment="1">
      <alignment horizontal="distributed" vertical="center"/>
    </xf>
    <xf numFmtId="38" fontId="5" fillId="0" borderId="67" xfId="48" applyFont="1" applyBorder="1" applyAlignment="1">
      <alignment horizontal="distributed" vertical="center"/>
    </xf>
    <xf numFmtId="38" fontId="1" fillId="0" borderId="54" xfId="48" applyFont="1" applyBorder="1" applyAlignment="1">
      <alignment horizontal="distributed" vertical="center"/>
    </xf>
    <xf numFmtId="38" fontId="5" fillId="0" borderId="40" xfId="48" applyFont="1" applyBorder="1" applyAlignment="1">
      <alignment horizontal="distributed" vertical="center"/>
    </xf>
    <xf numFmtId="0" fontId="5" fillId="0" borderId="3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0" xfId="60" applyFont="1" applyFill="1" applyBorder="1" applyAlignment="1">
      <alignment horizontal="left" vertical="center"/>
      <protection/>
    </xf>
    <xf numFmtId="0" fontId="5" fillId="0" borderId="68" xfId="0" applyFont="1" applyBorder="1" applyAlignment="1">
      <alignment horizontal="distributed" vertical="center"/>
    </xf>
    <xf numFmtId="49" fontId="5" fillId="0" borderId="68" xfId="0" applyNumberFormat="1" applyFont="1" applyBorder="1" applyAlignment="1">
      <alignment horizontal="distributed" vertical="center"/>
    </xf>
    <xf numFmtId="0" fontId="5" fillId="0" borderId="69" xfId="0" applyFont="1" applyBorder="1" applyAlignment="1">
      <alignment horizontal="distributed" vertical="center"/>
    </xf>
    <xf numFmtId="38" fontId="5" fillId="0" borderId="14" xfId="48" applyFont="1" applyBorder="1" applyAlignment="1">
      <alignment horizontal="distributed" vertical="center"/>
    </xf>
    <xf numFmtId="38" fontId="1" fillId="0" borderId="19" xfId="48" applyFont="1" applyBorder="1" applyAlignment="1">
      <alignment horizontal="distributed" vertical="center"/>
    </xf>
    <xf numFmtId="38" fontId="5" fillId="0" borderId="0" xfId="48" applyFont="1" applyBorder="1" applyAlignment="1">
      <alignment horizontal="distributed" vertical="center"/>
    </xf>
    <xf numFmtId="49" fontId="5" fillId="0" borderId="62" xfId="0" applyNumberFormat="1" applyFont="1" applyBorder="1" applyAlignment="1">
      <alignment horizontal="distributed" vertical="center"/>
    </xf>
    <xf numFmtId="0" fontId="5" fillId="0" borderId="0" xfId="62" applyFont="1" applyBorder="1">
      <alignment/>
      <protection/>
    </xf>
    <xf numFmtId="0" fontId="5" fillId="0" borderId="15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9" fillId="0" borderId="66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1" fillId="0" borderId="41" xfId="0" applyFont="1" applyBorder="1" applyAlignment="1">
      <alignment horizontal="distributed" vertical="center"/>
    </xf>
    <xf numFmtId="181" fontId="5" fillId="0" borderId="36" xfId="60" applyNumberFormat="1" applyFont="1" applyBorder="1" applyAlignment="1">
      <alignment horizontal="right" vertical="center"/>
      <protection/>
    </xf>
    <xf numFmtId="181" fontId="5" fillId="0" borderId="10" xfId="0" applyNumberFormat="1" applyFont="1" applyBorder="1" applyAlignment="1">
      <alignment horizontal="right" vertical="center"/>
    </xf>
    <xf numFmtId="181" fontId="5" fillId="0" borderId="72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181" fontId="5" fillId="0" borderId="24" xfId="0" applyNumberFormat="1" applyFont="1" applyBorder="1" applyAlignment="1">
      <alignment horizontal="right" vertical="center"/>
    </xf>
    <xf numFmtId="181" fontId="5" fillId="0" borderId="73" xfId="0" applyNumberFormat="1" applyFont="1" applyBorder="1" applyAlignment="1">
      <alignment horizontal="right" vertical="center"/>
    </xf>
    <xf numFmtId="181" fontId="1" fillId="0" borderId="74" xfId="0" applyNumberFormat="1" applyFont="1" applyBorder="1" applyAlignment="1">
      <alignment horizontal="right" vertical="center"/>
    </xf>
    <xf numFmtId="181" fontId="1" fillId="0" borderId="49" xfId="0" applyNumberFormat="1" applyFont="1" applyBorder="1" applyAlignment="1">
      <alignment horizontal="right" vertical="center"/>
    </xf>
    <xf numFmtId="181" fontId="1" fillId="0" borderId="19" xfId="0" applyNumberFormat="1" applyFont="1" applyBorder="1" applyAlignment="1">
      <alignment horizontal="right" vertical="center"/>
    </xf>
    <xf numFmtId="181" fontId="1" fillId="0" borderId="75" xfId="0" applyNumberFormat="1" applyFont="1" applyBorder="1" applyAlignment="1">
      <alignment horizontal="right" vertical="center"/>
    </xf>
    <xf numFmtId="181" fontId="1" fillId="0" borderId="76" xfId="0" applyNumberFormat="1" applyFont="1" applyBorder="1" applyAlignment="1">
      <alignment horizontal="right" vertical="center"/>
    </xf>
    <xf numFmtId="181" fontId="5" fillId="0" borderId="77" xfId="0" applyNumberFormat="1" applyFont="1" applyBorder="1" applyAlignment="1">
      <alignment horizontal="right" vertical="center"/>
    </xf>
    <xf numFmtId="181" fontId="5" fillId="0" borderId="61" xfId="0" applyNumberFormat="1" applyFont="1" applyBorder="1" applyAlignment="1">
      <alignment horizontal="right" vertical="center"/>
    </xf>
    <xf numFmtId="181" fontId="5" fillId="0" borderId="12" xfId="0" applyNumberFormat="1" applyFont="1" applyBorder="1" applyAlignment="1">
      <alignment horizontal="right" vertical="center"/>
    </xf>
    <xf numFmtId="181" fontId="5" fillId="0" borderId="20" xfId="0" applyNumberFormat="1" applyFont="1" applyBorder="1" applyAlignment="1">
      <alignment horizontal="right" vertical="center"/>
    </xf>
    <xf numFmtId="181" fontId="5" fillId="0" borderId="13" xfId="0" applyNumberFormat="1" applyFont="1" applyBorder="1" applyAlignment="1">
      <alignment horizontal="right" vertical="center"/>
    </xf>
    <xf numFmtId="181" fontId="5" fillId="0" borderId="37" xfId="0" applyNumberFormat="1" applyFont="1" applyBorder="1" applyAlignment="1">
      <alignment horizontal="right" vertical="center"/>
    </xf>
    <xf numFmtId="181" fontId="5" fillId="0" borderId="20" xfId="48" applyNumberFormat="1" applyFont="1" applyBorder="1" applyAlignment="1">
      <alignment horizontal="right" vertical="center"/>
    </xf>
    <xf numFmtId="181" fontId="5" fillId="0" borderId="36" xfId="48" applyNumberFormat="1" applyFont="1" applyBorder="1" applyAlignment="1">
      <alignment horizontal="right" vertical="center"/>
    </xf>
    <xf numFmtId="181" fontId="5" fillId="0" borderId="27" xfId="48" applyNumberFormat="1" applyFont="1" applyBorder="1" applyAlignment="1">
      <alignment horizontal="right" vertical="center"/>
    </xf>
    <xf numFmtId="181" fontId="5" fillId="0" borderId="72" xfId="48" applyNumberFormat="1" applyFont="1" applyBorder="1" applyAlignment="1">
      <alignment horizontal="right" vertical="center"/>
    </xf>
    <xf numFmtId="181" fontId="5" fillId="0" borderId="73" xfId="48" applyNumberFormat="1" applyFont="1" applyBorder="1" applyAlignment="1">
      <alignment horizontal="right" vertical="center"/>
    </xf>
    <xf numFmtId="181" fontId="5" fillId="0" borderId="26" xfId="48" applyNumberFormat="1" applyFont="1" applyBorder="1" applyAlignment="1">
      <alignment horizontal="right" vertical="center"/>
    </xf>
    <xf numFmtId="181" fontId="5" fillId="0" borderId="0" xfId="48" applyNumberFormat="1" applyFont="1" applyBorder="1" applyAlignment="1">
      <alignment horizontal="right" vertical="center"/>
    </xf>
    <xf numFmtId="181" fontId="5" fillId="0" borderId="10" xfId="0" applyNumberFormat="1" applyFont="1" applyBorder="1" applyAlignment="1">
      <alignment horizontal="right"/>
    </xf>
    <xf numFmtId="181" fontId="5" fillId="0" borderId="72" xfId="0" applyNumberFormat="1" applyFont="1" applyBorder="1" applyAlignment="1">
      <alignment horizontal="right"/>
    </xf>
    <xf numFmtId="181" fontId="5" fillId="0" borderId="0" xfId="0" applyNumberFormat="1" applyFont="1" applyBorder="1" applyAlignment="1">
      <alignment horizontal="right"/>
    </xf>
    <xf numFmtId="181" fontId="5" fillId="0" borderId="24" xfId="0" applyNumberFormat="1" applyFont="1" applyBorder="1" applyAlignment="1">
      <alignment horizontal="right"/>
    </xf>
    <xf numFmtId="181" fontId="5" fillId="0" borderId="73" xfId="0" applyNumberFormat="1" applyFont="1" applyBorder="1" applyAlignment="1">
      <alignment horizontal="right"/>
    </xf>
    <xf numFmtId="181" fontId="5" fillId="0" borderId="64" xfId="0" applyNumberFormat="1" applyFont="1" applyBorder="1" applyAlignment="1">
      <alignment horizontal="right" vertical="center"/>
    </xf>
    <xf numFmtId="181" fontId="5" fillId="0" borderId="78" xfId="0" applyNumberFormat="1" applyFont="1" applyBorder="1" applyAlignment="1">
      <alignment horizontal="right" vertical="center"/>
    </xf>
    <xf numFmtId="181" fontId="5" fillId="0" borderId="62" xfId="0" applyNumberFormat="1" applyFont="1" applyBorder="1" applyAlignment="1">
      <alignment horizontal="right" vertical="center"/>
    </xf>
    <xf numFmtId="181" fontId="5" fillId="0" borderId="79" xfId="0" applyNumberFormat="1" applyFont="1" applyBorder="1" applyAlignment="1">
      <alignment horizontal="right" vertical="center"/>
    </xf>
    <xf numFmtId="181" fontId="5" fillId="0" borderId="80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 quotePrefix="1">
      <alignment horizontal="right" vertical="center"/>
    </xf>
    <xf numFmtId="181" fontId="5" fillId="0" borderId="24" xfId="48" applyNumberFormat="1" applyFont="1" applyBorder="1" applyAlignment="1">
      <alignment horizontal="right" vertical="center"/>
    </xf>
    <xf numFmtId="181" fontId="5" fillId="0" borderId="81" xfId="0" applyNumberFormat="1" applyFont="1" applyBorder="1" applyAlignment="1">
      <alignment horizontal="right" vertical="center"/>
    </xf>
    <xf numFmtId="181" fontId="5" fillId="0" borderId="23" xfId="0" applyNumberFormat="1" applyFont="1" applyBorder="1" applyAlignment="1">
      <alignment horizontal="right" vertical="center"/>
    </xf>
    <xf numFmtId="183" fontId="5" fillId="0" borderId="82" xfId="0" applyNumberFormat="1" applyFont="1" applyBorder="1" applyAlignment="1" quotePrefix="1">
      <alignment horizontal="right" vertical="top"/>
    </xf>
    <xf numFmtId="183" fontId="5" fillId="0" borderId="83" xfId="0" applyNumberFormat="1" applyFont="1" applyBorder="1" applyAlignment="1">
      <alignment horizontal="right" vertical="top"/>
    </xf>
    <xf numFmtId="183" fontId="5" fillId="0" borderId="16" xfId="0" applyNumberFormat="1" applyFont="1" applyBorder="1" applyAlignment="1">
      <alignment horizontal="right" vertical="top"/>
    </xf>
    <xf numFmtId="183" fontId="5" fillId="0" borderId="84" xfId="0" applyNumberFormat="1" applyFont="1" applyBorder="1" applyAlignment="1">
      <alignment horizontal="right" vertical="top"/>
    </xf>
    <xf numFmtId="183" fontId="5" fillId="0" borderId="83" xfId="48" applyNumberFormat="1" applyFont="1" applyBorder="1" applyAlignment="1">
      <alignment horizontal="right" vertical="top"/>
    </xf>
    <xf numFmtId="183" fontId="5" fillId="0" borderId="85" xfId="0" applyNumberFormat="1" applyFont="1" applyBorder="1" applyAlignment="1">
      <alignment horizontal="right" vertical="top"/>
    </xf>
    <xf numFmtId="183" fontId="5" fillId="0" borderId="25" xfId="0" applyNumberFormat="1" applyFont="1" applyBorder="1" applyAlignment="1">
      <alignment horizontal="right" vertical="top"/>
    </xf>
    <xf numFmtId="183" fontId="5" fillId="0" borderId="86" xfId="0" applyNumberFormat="1" applyFont="1" applyBorder="1" applyAlignment="1">
      <alignment horizontal="right" vertical="top"/>
    </xf>
    <xf numFmtId="183" fontId="5" fillId="0" borderId="82" xfId="0" applyNumberFormat="1" applyFont="1" applyBorder="1" applyAlignment="1">
      <alignment horizontal="right" vertical="top"/>
    </xf>
    <xf numFmtId="181" fontId="5" fillId="0" borderId="87" xfId="48" applyNumberFormat="1" applyFont="1" applyBorder="1" applyAlignment="1">
      <alignment horizontal="right" vertical="center"/>
    </xf>
    <xf numFmtId="181" fontId="5" fillId="0" borderId="17" xfId="48" applyNumberFormat="1" applyFont="1" applyBorder="1" applyAlignment="1">
      <alignment horizontal="right" vertical="center"/>
    </xf>
    <xf numFmtId="181" fontId="5" fillId="0" borderId="54" xfId="48" applyNumberFormat="1" applyFont="1" applyBorder="1" applyAlignment="1">
      <alignment horizontal="right" vertical="center"/>
    </xf>
    <xf numFmtId="181" fontId="5" fillId="0" borderId="22" xfId="48" applyNumberFormat="1" applyFont="1" applyBorder="1" applyAlignment="1">
      <alignment horizontal="right" vertical="center"/>
    </xf>
    <xf numFmtId="181" fontId="5" fillId="0" borderId="26" xfId="0" applyNumberFormat="1" applyFont="1" applyBorder="1" applyAlignment="1">
      <alignment horizontal="right" vertical="center"/>
    </xf>
    <xf numFmtId="181" fontId="5" fillId="0" borderId="88" xfId="0" applyNumberFormat="1" applyFont="1" applyBorder="1" applyAlignment="1">
      <alignment horizontal="right" vertical="center"/>
    </xf>
    <xf numFmtId="181" fontId="5" fillId="0" borderId="89" xfId="0" applyNumberFormat="1" applyFont="1" applyBorder="1" applyAlignment="1">
      <alignment horizontal="right" vertical="center"/>
    </xf>
    <xf numFmtId="181" fontId="5" fillId="0" borderId="90" xfId="0" applyNumberFormat="1" applyFont="1" applyBorder="1" applyAlignment="1">
      <alignment horizontal="right" vertical="center"/>
    </xf>
    <xf numFmtId="181" fontId="5" fillId="0" borderId="91" xfId="0" applyNumberFormat="1" applyFont="1" applyBorder="1" applyAlignment="1">
      <alignment horizontal="right" vertical="center"/>
    </xf>
    <xf numFmtId="181" fontId="5" fillId="0" borderId="92" xfId="0" applyNumberFormat="1" applyFont="1" applyBorder="1" applyAlignment="1">
      <alignment horizontal="right" vertical="center"/>
    </xf>
    <xf numFmtId="181" fontId="5" fillId="0" borderId="16" xfId="0" applyNumberFormat="1" applyFont="1" applyBorder="1" applyAlignment="1">
      <alignment horizontal="right" vertical="center"/>
    </xf>
    <xf numFmtId="181" fontId="5" fillId="0" borderId="25" xfId="0" applyNumberFormat="1" applyFont="1" applyBorder="1" applyAlignment="1">
      <alignment horizontal="right" vertical="center"/>
    </xf>
    <xf numFmtId="181" fontId="5" fillId="0" borderId="84" xfId="0" applyNumberFormat="1" applyFont="1" applyBorder="1" applyAlignment="1">
      <alignment horizontal="right" vertical="center"/>
    </xf>
    <xf numFmtId="181" fontId="5" fillId="0" borderId="56" xfId="0" applyNumberFormat="1" applyFont="1" applyBorder="1" applyAlignment="1">
      <alignment horizontal="right" vertical="center"/>
    </xf>
    <xf numFmtId="181" fontId="5" fillId="0" borderId="19" xfId="0" applyNumberFormat="1" applyFont="1" applyBorder="1" applyAlignment="1">
      <alignment horizontal="right" vertical="center"/>
    </xf>
    <xf numFmtId="181" fontId="5" fillId="0" borderId="17" xfId="0" applyNumberFormat="1" applyFont="1" applyBorder="1" applyAlignment="1">
      <alignment horizontal="right" vertical="center"/>
    </xf>
    <xf numFmtId="181" fontId="5" fillId="0" borderId="57" xfId="0" applyNumberFormat="1" applyFont="1" applyBorder="1" applyAlignment="1">
      <alignment horizontal="right" vertical="center"/>
    </xf>
    <xf numFmtId="181" fontId="5" fillId="0" borderId="50" xfId="0" applyNumberFormat="1" applyFont="1" applyBorder="1" applyAlignment="1">
      <alignment horizontal="right" vertical="center"/>
    </xf>
    <xf numFmtId="181" fontId="5" fillId="0" borderId="93" xfId="0" applyNumberFormat="1" applyFont="1" applyBorder="1" applyAlignment="1">
      <alignment horizontal="right" vertical="center"/>
    </xf>
    <xf numFmtId="181" fontId="5" fillId="0" borderId="28" xfId="0" applyNumberFormat="1" applyFont="1" applyBorder="1" applyAlignment="1">
      <alignment horizontal="right" vertical="center"/>
    </xf>
    <xf numFmtId="181" fontId="5" fillId="0" borderId="58" xfId="0" applyNumberFormat="1" applyFont="1" applyBorder="1" applyAlignment="1">
      <alignment horizontal="right" vertical="center"/>
    </xf>
    <xf numFmtId="181" fontId="5" fillId="0" borderId="94" xfId="0" applyNumberFormat="1" applyFont="1" applyBorder="1" applyAlignment="1">
      <alignment horizontal="right" vertical="center"/>
    </xf>
    <xf numFmtId="181" fontId="5" fillId="0" borderId="36" xfId="0" applyNumberFormat="1" applyFont="1" applyBorder="1" applyAlignment="1">
      <alignment horizontal="right" vertical="center"/>
    </xf>
    <xf numFmtId="181" fontId="5" fillId="0" borderId="22" xfId="0" applyNumberFormat="1" applyFont="1" applyBorder="1" applyAlignment="1">
      <alignment horizontal="right" vertical="center"/>
    </xf>
    <xf numFmtId="181" fontId="5" fillId="0" borderId="27" xfId="0" applyNumberFormat="1" applyFont="1" applyBorder="1" applyAlignment="1">
      <alignment horizontal="right" vertical="center"/>
    </xf>
    <xf numFmtId="181" fontId="5" fillId="0" borderId="52" xfId="0" applyNumberFormat="1" applyFont="1" applyBorder="1" applyAlignment="1">
      <alignment horizontal="right" vertical="center"/>
    </xf>
    <xf numFmtId="181" fontId="5" fillId="0" borderId="34" xfId="0" applyNumberFormat="1" applyFont="1" applyBorder="1" applyAlignment="1">
      <alignment horizontal="right" vertical="center"/>
    </xf>
    <xf numFmtId="181" fontId="5" fillId="0" borderId="95" xfId="0" applyNumberFormat="1" applyFont="1" applyBorder="1" applyAlignment="1">
      <alignment horizontal="right" vertical="center"/>
    </xf>
    <xf numFmtId="181" fontId="5" fillId="0" borderId="63" xfId="0" applyNumberFormat="1" applyFont="1" applyBorder="1" applyAlignment="1">
      <alignment horizontal="right" vertical="center"/>
    </xf>
    <xf numFmtId="181" fontId="5" fillId="0" borderId="96" xfId="0" applyNumberFormat="1" applyFont="1" applyBorder="1" applyAlignment="1">
      <alignment horizontal="right" vertical="center"/>
    </xf>
    <xf numFmtId="181" fontId="5" fillId="0" borderId="75" xfId="0" applyNumberFormat="1" applyFont="1" applyBorder="1" applyAlignment="1">
      <alignment horizontal="right" vertical="center"/>
    </xf>
    <xf numFmtId="181" fontId="5" fillId="0" borderId="97" xfId="0" applyNumberFormat="1" applyFont="1" applyBorder="1" applyAlignment="1">
      <alignment horizontal="right" vertical="center"/>
    </xf>
    <xf numFmtId="181" fontId="5" fillId="0" borderId="98" xfId="0" applyNumberFormat="1" applyFont="1" applyBorder="1" applyAlignment="1">
      <alignment horizontal="right" vertical="center"/>
    </xf>
    <xf numFmtId="181" fontId="5" fillId="0" borderId="99" xfId="0" applyNumberFormat="1" applyFont="1" applyBorder="1" applyAlignment="1">
      <alignment horizontal="right" vertical="center"/>
    </xf>
    <xf numFmtId="181" fontId="5" fillId="0" borderId="100" xfId="0" applyNumberFormat="1" applyFont="1" applyBorder="1" applyAlignment="1">
      <alignment horizontal="right" vertical="center"/>
    </xf>
    <xf numFmtId="181" fontId="5" fillId="0" borderId="101" xfId="0" applyNumberFormat="1" applyFont="1" applyBorder="1" applyAlignment="1">
      <alignment horizontal="right" vertical="center"/>
    </xf>
    <xf numFmtId="181" fontId="5" fillId="0" borderId="51" xfId="0" applyNumberFormat="1" applyFont="1" applyBorder="1" applyAlignment="1">
      <alignment horizontal="right" vertical="center"/>
    </xf>
    <xf numFmtId="181" fontId="1" fillId="0" borderId="102" xfId="0" applyNumberFormat="1" applyFont="1" applyBorder="1" applyAlignment="1">
      <alignment vertical="center"/>
    </xf>
    <xf numFmtId="181" fontId="1" fillId="0" borderId="49" xfId="0" applyNumberFormat="1" applyFont="1" applyBorder="1" applyAlignment="1">
      <alignment vertical="center"/>
    </xf>
    <xf numFmtId="181" fontId="1" fillId="0" borderId="17" xfId="0" applyNumberFormat="1" applyFont="1" applyBorder="1" applyAlignment="1">
      <alignment vertical="center"/>
    </xf>
    <xf numFmtId="181" fontId="1" fillId="0" borderId="57" xfId="0" applyNumberFormat="1" applyFont="1" applyBorder="1" applyAlignment="1">
      <alignment vertical="center"/>
    </xf>
    <xf numFmtId="181" fontId="1" fillId="0" borderId="54" xfId="0" applyNumberFormat="1" applyFont="1" applyBorder="1" applyAlignment="1">
      <alignment vertical="center"/>
    </xf>
    <xf numFmtId="181" fontId="5" fillId="0" borderId="103" xfId="0" applyNumberFormat="1" applyFont="1" applyBorder="1" applyAlignment="1">
      <alignment vertical="center"/>
    </xf>
    <xf numFmtId="181" fontId="5" fillId="0" borderId="87" xfId="0" applyNumberFormat="1" applyFont="1" applyBorder="1" applyAlignment="1">
      <alignment vertical="center"/>
    </xf>
    <xf numFmtId="181" fontId="5" fillId="0" borderId="72" xfId="0" applyNumberFormat="1" applyFont="1" applyBorder="1" applyAlignment="1">
      <alignment vertical="center"/>
    </xf>
    <xf numFmtId="181" fontId="5" fillId="0" borderId="61" xfId="0" applyNumberFormat="1" applyFont="1" applyBorder="1" applyAlignment="1">
      <alignment vertical="center"/>
    </xf>
    <xf numFmtId="181" fontId="5" fillId="0" borderId="21" xfId="0" applyNumberFormat="1" applyFont="1" applyBorder="1" applyAlignment="1">
      <alignment vertical="center"/>
    </xf>
    <xf numFmtId="181" fontId="5" fillId="0" borderId="22" xfId="0" applyNumberFormat="1" applyFont="1" applyBorder="1" applyAlignment="1">
      <alignment vertical="center"/>
    </xf>
    <xf numFmtId="181" fontId="5" fillId="0" borderId="32" xfId="0" applyNumberFormat="1" applyFont="1" applyBorder="1" applyAlignment="1">
      <alignment horizontal="right" vertical="center"/>
    </xf>
    <xf numFmtId="181" fontId="5" fillId="0" borderId="26" xfId="0" applyNumberFormat="1" applyFont="1" applyBorder="1" applyAlignment="1">
      <alignment vertical="center"/>
    </xf>
    <xf numFmtId="181" fontId="5" fillId="0" borderId="103" xfId="0" applyNumberFormat="1" applyFont="1" applyBorder="1" applyAlignment="1">
      <alignment horizontal="right"/>
    </xf>
    <xf numFmtId="181" fontId="5" fillId="0" borderId="32" xfId="0" applyNumberFormat="1" applyFont="1" applyBorder="1" applyAlignment="1">
      <alignment horizontal="right"/>
    </xf>
    <xf numFmtId="181" fontId="5" fillId="0" borderId="56" xfId="0" applyNumberFormat="1" applyFont="1" applyBorder="1" applyAlignment="1">
      <alignment horizontal="right"/>
    </xf>
    <xf numFmtId="181" fontId="5" fillId="0" borderId="87" xfId="0" applyNumberFormat="1" applyFont="1" applyBorder="1" applyAlignment="1">
      <alignment horizontal="right"/>
    </xf>
    <xf numFmtId="181" fontId="5" fillId="0" borderId="26" xfId="0" applyNumberFormat="1" applyFont="1" applyBorder="1" applyAlignment="1">
      <alignment horizontal="right"/>
    </xf>
    <xf numFmtId="181" fontId="5" fillId="0" borderId="104" xfId="0" applyNumberFormat="1" applyFont="1" applyBorder="1" applyAlignment="1">
      <alignment vertical="center"/>
    </xf>
    <xf numFmtId="181" fontId="5" fillId="0" borderId="105" xfId="0" applyNumberFormat="1" applyFont="1" applyBorder="1" applyAlignment="1">
      <alignment horizontal="right" vertical="center"/>
    </xf>
    <xf numFmtId="181" fontId="5" fillId="0" borderId="106" xfId="0" applyNumberFormat="1" applyFont="1" applyBorder="1" applyAlignment="1">
      <alignment horizontal="right" vertical="center"/>
    </xf>
    <xf numFmtId="181" fontId="5" fillId="0" borderId="107" xfId="0" applyNumberFormat="1" applyFont="1" applyBorder="1" applyAlignment="1">
      <alignment vertical="center"/>
    </xf>
    <xf numFmtId="181" fontId="5" fillId="0" borderId="78" xfId="0" applyNumberFormat="1" applyFont="1" applyBorder="1" applyAlignment="1">
      <alignment vertical="center"/>
    </xf>
    <xf numFmtId="181" fontId="5" fillId="0" borderId="108" xfId="0" applyNumberFormat="1" applyFont="1" applyBorder="1" applyAlignment="1">
      <alignment vertical="center"/>
    </xf>
    <xf numFmtId="181" fontId="5" fillId="0" borderId="104" xfId="48" applyNumberFormat="1" applyFont="1" applyBorder="1" applyAlignment="1">
      <alignment vertical="center"/>
    </xf>
    <xf numFmtId="181" fontId="5" fillId="0" borderId="35" xfId="0" applyNumberFormat="1" applyFont="1" applyBorder="1" applyAlignment="1">
      <alignment horizontal="right" vertical="center"/>
    </xf>
    <xf numFmtId="181" fontId="5" fillId="0" borderId="20" xfId="0" applyNumberFormat="1" applyFont="1" applyBorder="1" applyAlignment="1">
      <alignment vertical="center"/>
    </xf>
    <xf numFmtId="181" fontId="5" fillId="0" borderId="27" xfId="0" applyNumberFormat="1" applyFont="1" applyBorder="1" applyAlignment="1">
      <alignment vertical="center"/>
    </xf>
    <xf numFmtId="183" fontId="5" fillId="0" borderId="109" xfId="0" applyNumberFormat="1" applyFont="1" applyBorder="1" applyAlignment="1">
      <alignment horizontal="right" vertical="top"/>
    </xf>
    <xf numFmtId="183" fontId="5" fillId="0" borderId="31" xfId="0" applyNumberFormat="1" applyFont="1" applyBorder="1" applyAlignment="1">
      <alignment horizontal="right" vertical="top"/>
    </xf>
    <xf numFmtId="183" fontId="5" fillId="0" borderId="55" xfId="0" applyNumberFormat="1" applyFont="1" applyBorder="1" applyAlignment="1">
      <alignment horizontal="right" vertical="top"/>
    </xf>
    <xf numFmtId="183" fontId="5" fillId="0" borderId="110" xfId="0" applyNumberFormat="1" applyFont="1" applyBorder="1" applyAlignment="1">
      <alignment horizontal="right" vertical="top"/>
    </xf>
    <xf numFmtId="183" fontId="5" fillId="0" borderId="103" xfId="0" applyNumberFormat="1" applyFont="1" applyBorder="1" applyAlignment="1">
      <alignment horizontal="right" vertical="top"/>
    </xf>
    <xf numFmtId="183" fontId="5" fillId="0" borderId="72" xfId="0" applyNumberFormat="1" applyFont="1" applyBorder="1" applyAlignment="1">
      <alignment horizontal="right" vertical="top"/>
    </xf>
    <xf numFmtId="183" fontId="5" fillId="0" borderId="32" xfId="0" applyNumberFormat="1" applyFont="1" applyBorder="1" applyAlignment="1">
      <alignment horizontal="right" vertical="top"/>
    </xf>
    <xf numFmtId="183" fontId="5" fillId="0" borderId="56" xfId="0" applyNumberFormat="1" applyFont="1" applyBorder="1" applyAlignment="1">
      <alignment horizontal="right" vertical="top"/>
    </xf>
    <xf numFmtId="183" fontId="5" fillId="0" borderId="87" xfId="0" applyNumberFormat="1" applyFont="1" applyBorder="1" applyAlignment="1">
      <alignment horizontal="right" vertical="top"/>
    </xf>
    <xf numFmtId="183" fontId="5" fillId="0" borderId="26" xfId="0" applyNumberFormat="1" applyFont="1" applyBorder="1" applyAlignment="1">
      <alignment horizontal="right" vertical="top"/>
    </xf>
    <xf numFmtId="181" fontId="1" fillId="0" borderId="22" xfId="0" applyNumberFormat="1" applyFont="1" applyBorder="1" applyAlignment="1">
      <alignment horizontal="right" vertical="center"/>
    </xf>
    <xf numFmtId="181" fontId="1" fillId="0" borderId="20" xfId="0" applyNumberFormat="1" applyFont="1" applyBorder="1" applyAlignment="1">
      <alignment horizontal="right" vertical="center"/>
    </xf>
    <xf numFmtId="181" fontId="1" fillId="0" borderId="27" xfId="0" applyNumberFormat="1" applyFont="1" applyBorder="1" applyAlignment="1">
      <alignment horizontal="right" vertical="center"/>
    </xf>
    <xf numFmtId="181" fontId="1" fillId="0" borderId="23" xfId="0" applyNumberFormat="1" applyFont="1" applyBorder="1" applyAlignment="1">
      <alignment horizontal="right" vertical="center"/>
    </xf>
    <xf numFmtId="181" fontId="1" fillId="0" borderId="36" xfId="0" applyNumberFormat="1" applyFont="1" applyBorder="1" applyAlignment="1">
      <alignment horizontal="right" vertical="center"/>
    </xf>
    <xf numFmtId="181" fontId="1" fillId="0" borderId="35" xfId="0" applyNumberFormat="1" applyFont="1" applyBorder="1" applyAlignment="1">
      <alignment horizontal="right" vertical="center"/>
    </xf>
    <xf numFmtId="181" fontId="5" fillId="0" borderId="87" xfId="0" applyNumberFormat="1" applyFont="1" applyBorder="1" applyAlignment="1">
      <alignment horizontal="right" vertical="center"/>
    </xf>
    <xf numFmtId="181" fontId="5" fillId="0" borderId="111" xfId="0" applyNumberFormat="1" applyFont="1" applyBorder="1" applyAlignment="1">
      <alignment horizontal="right" vertical="center"/>
    </xf>
    <xf numFmtId="181" fontId="5" fillId="0" borderId="112" xfId="0" applyNumberFormat="1" applyFont="1" applyBorder="1" applyAlignment="1">
      <alignment vertical="center"/>
    </xf>
    <xf numFmtId="181" fontId="5" fillId="0" borderId="67" xfId="0" applyNumberFormat="1" applyFont="1" applyBorder="1" applyAlignment="1">
      <alignment horizontal="right" vertical="center"/>
    </xf>
    <xf numFmtId="181" fontId="5" fillId="0" borderId="113" xfId="0" applyNumberFormat="1" applyFont="1" applyBorder="1" applyAlignment="1">
      <alignment horizontal="right" vertical="center"/>
    </xf>
    <xf numFmtId="181" fontId="5" fillId="0" borderId="114" xfId="0" applyNumberFormat="1" applyFont="1" applyBorder="1" applyAlignment="1">
      <alignment horizontal="right" vertical="center"/>
    </xf>
    <xf numFmtId="181" fontId="5" fillId="0" borderId="115" xfId="0" applyNumberFormat="1" applyFont="1" applyBorder="1" applyAlignment="1">
      <alignment horizontal="right" vertical="center"/>
    </xf>
    <xf numFmtId="181" fontId="5" fillId="0" borderId="112" xfId="0" applyNumberFormat="1" applyFont="1" applyBorder="1" applyAlignment="1">
      <alignment horizontal="right" vertical="center"/>
    </xf>
    <xf numFmtId="181" fontId="5" fillId="0" borderId="116" xfId="0" applyNumberFormat="1" applyFont="1" applyBorder="1" applyAlignment="1">
      <alignment horizontal="right" vertical="center"/>
    </xf>
    <xf numFmtId="181" fontId="5" fillId="0" borderId="111" xfId="0" applyNumberFormat="1" applyFont="1" applyBorder="1" applyAlignment="1">
      <alignment horizontal="right"/>
    </xf>
    <xf numFmtId="181" fontId="5" fillId="0" borderId="107" xfId="0" applyNumberFormat="1" applyFont="1" applyBorder="1" applyAlignment="1">
      <alignment horizontal="right" vertical="center"/>
    </xf>
    <xf numFmtId="181" fontId="5" fillId="0" borderId="108" xfId="0" applyNumberFormat="1" applyFont="1" applyBorder="1" applyAlignment="1">
      <alignment horizontal="right" vertical="center"/>
    </xf>
    <xf numFmtId="181" fontId="5" fillId="0" borderId="117" xfId="0" applyNumberFormat="1" applyFont="1" applyBorder="1" applyAlignment="1">
      <alignment horizontal="right" vertical="center"/>
    </xf>
    <xf numFmtId="181" fontId="5" fillId="0" borderId="72" xfId="0" applyNumberFormat="1" applyFont="1" applyBorder="1" applyAlignment="1" quotePrefix="1">
      <alignment horizontal="right" vertical="center"/>
    </xf>
    <xf numFmtId="181" fontId="5" fillId="0" borderId="71" xfId="0" applyNumberFormat="1" applyFont="1" applyBorder="1" applyAlignment="1">
      <alignment horizontal="right" vertical="center"/>
    </xf>
    <xf numFmtId="181" fontId="5" fillId="0" borderId="38" xfId="0" applyNumberFormat="1" applyFont="1" applyBorder="1" applyAlignment="1">
      <alignment horizontal="right" vertical="center"/>
    </xf>
    <xf numFmtId="181" fontId="5" fillId="0" borderId="29" xfId="0" applyNumberFormat="1" applyFont="1" applyBorder="1" applyAlignment="1">
      <alignment horizontal="right" vertical="center"/>
    </xf>
    <xf numFmtId="181" fontId="5" fillId="0" borderId="70" xfId="0" applyNumberFormat="1" applyFont="1" applyBorder="1" applyAlignment="1">
      <alignment horizontal="right" vertical="center"/>
    </xf>
    <xf numFmtId="181" fontId="5" fillId="0" borderId="30" xfId="0" applyNumberFormat="1" applyFont="1" applyBorder="1" applyAlignment="1">
      <alignment horizontal="right" vertical="center"/>
    </xf>
    <xf numFmtId="181" fontId="5" fillId="0" borderId="39" xfId="0" applyNumberFormat="1" applyFont="1" applyBorder="1" applyAlignment="1">
      <alignment horizontal="right" vertical="center"/>
    </xf>
    <xf numFmtId="181" fontId="5" fillId="0" borderId="118" xfId="0" applyNumberFormat="1" applyFont="1" applyBorder="1" applyAlignment="1">
      <alignment horizontal="right" vertical="center"/>
    </xf>
    <xf numFmtId="181" fontId="5" fillId="0" borderId="119" xfId="0" applyNumberFormat="1" applyFont="1" applyBorder="1" applyAlignment="1">
      <alignment horizontal="right" vertical="center"/>
    </xf>
    <xf numFmtId="181" fontId="5" fillId="0" borderId="120" xfId="0" applyNumberFormat="1" applyFont="1" applyBorder="1" applyAlignment="1">
      <alignment horizontal="right" vertical="center"/>
    </xf>
    <xf numFmtId="181" fontId="5" fillId="0" borderId="121" xfId="0" applyNumberFormat="1" applyFont="1" applyBorder="1" applyAlignment="1">
      <alignment horizontal="right" vertical="center"/>
    </xf>
    <xf numFmtId="181" fontId="5" fillId="0" borderId="82" xfId="0" applyNumberFormat="1" applyFont="1" applyBorder="1" applyAlignment="1">
      <alignment horizontal="right" vertical="center"/>
    </xf>
    <xf numFmtId="181" fontId="5" fillId="0" borderId="55" xfId="0" applyNumberFormat="1" applyFont="1" applyBorder="1" applyAlignment="1">
      <alignment horizontal="right" vertical="center"/>
    </xf>
    <xf numFmtId="181" fontId="5" fillId="0" borderId="122" xfId="0" applyNumberFormat="1" applyFont="1" applyBorder="1" applyAlignment="1">
      <alignment horizontal="right" vertical="center"/>
    </xf>
    <xf numFmtId="181" fontId="5" fillId="0" borderId="59" xfId="0" applyNumberFormat="1" applyFont="1" applyBorder="1" applyAlignment="1">
      <alignment horizontal="right" vertical="center"/>
    </xf>
    <xf numFmtId="181" fontId="5" fillId="0" borderId="74" xfId="0" applyNumberFormat="1" applyFont="1" applyBorder="1" applyAlignment="1">
      <alignment horizontal="right" vertical="center"/>
    </xf>
    <xf numFmtId="181" fontId="5" fillId="0" borderId="123" xfId="0" applyNumberFormat="1" applyFont="1" applyBorder="1" applyAlignment="1">
      <alignment horizontal="right" vertical="center"/>
    </xf>
    <xf numFmtId="181" fontId="5" fillId="0" borderId="124" xfId="0" applyNumberFormat="1" applyFont="1" applyBorder="1" applyAlignment="1">
      <alignment horizontal="right" vertical="center"/>
    </xf>
    <xf numFmtId="181" fontId="5" fillId="0" borderId="125" xfId="0" applyNumberFormat="1" applyFont="1" applyBorder="1" applyAlignment="1">
      <alignment horizontal="right" vertical="center"/>
    </xf>
    <xf numFmtId="181" fontId="5" fillId="0" borderId="126" xfId="0" applyNumberFormat="1" applyFont="1" applyBorder="1" applyAlignment="1">
      <alignment horizontal="right" vertical="center"/>
    </xf>
    <xf numFmtId="181" fontId="5" fillId="0" borderId="32" xfId="48" applyNumberFormat="1" applyFont="1" applyBorder="1" applyAlignment="1">
      <alignment horizontal="right" vertical="center"/>
    </xf>
    <xf numFmtId="181" fontId="1" fillId="0" borderId="87" xfId="48" applyNumberFormat="1" applyFont="1" applyBorder="1" applyAlignment="1">
      <alignment horizontal="right" vertical="center"/>
    </xf>
    <xf numFmtId="181" fontId="1" fillId="0" borderId="72" xfId="48" applyNumberFormat="1" applyFont="1" applyBorder="1" applyAlignment="1">
      <alignment horizontal="right" vertical="center"/>
    </xf>
    <xf numFmtId="181" fontId="1" fillId="0" borderId="26" xfId="48" applyNumberFormat="1" applyFont="1" applyBorder="1" applyAlignment="1">
      <alignment horizontal="right" vertical="center"/>
    </xf>
    <xf numFmtId="181" fontId="1" fillId="0" borderId="32" xfId="48" applyNumberFormat="1" applyFont="1" applyBorder="1" applyAlignment="1">
      <alignment horizontal="right" vertical="center"/>
    </xf>
    <xf numFmtId="181" fontId="5" fillId="0" borderId="127" xfId="48" applyNumberFormat="1" applyFont="1" applyFill="1" applyBorder="1" applyAlignment="1">
      <alignment horizontal="right" vertical="center"/>
    </xf>
    <xf numFmtId="181" fontId="5" fillId="0" borderId="128" xfId="48" applyNumberFormat="1" applyFont="1" applyFill="1" applyBorder="1" applyAlignment="1">
      <alignment horizontal="right" vertical="center"/>
    </xf>
    <xf numFmtId="181" fontId="5" fillId="0" borderId="120" xfId="48" applyNumberFormat="1" applyFont="1" applyFill="1" applyBorder="1" applyAlignment="1">
      <alignment horizontal="right" vertical="center"/>
    </xf>
    <xf numFmtId="181" fontId="5" fillId="0" borderId="129" xfId="48" applyNumberFormat="1" applyFont="1" applyFill="1" applyBorder="1" applyAlignment="1">
      <alignment horizontal="right" vertical="center"/>
    </xf>
    <xf numFmtId="181" fontId="5" fillId="0" borderId="110" xfId="48" applyNumberFormat="1" applyFont="1" applyFill="1" applyBorder="1" applyAlignment="1">
      <alignment horizontal="right" vertical="center"/>
    </xf>
    <xf numFmtId="181" fontId="5" fillId="0" borderId="83" xfId="48" applyNumberFormat="1" applyFont="1" applyFill="1" applyBorder="1" applyAlignment="1">
      <alignment horizontal="right" vertical="center"/>
    </xf>
    <xf numFmtId="181" fontId="5" fillId="0" borderId="25" xfId="48" applyNumberFormat="1" applyFont="1" applyFill="1" applyBorder="1" applyAlignment="1">
      <alignment horizontal="right" vertical="center"/>
    </xf>
    <xf numFmtId="181" fontId="5" fillId="0" borderId="49" xfId="48" applyNumberFormat="1" applyFont="1" applyBorder="1" applyAlignment="1">
      <alignment horizontal="right" vertical="center"/>
    </xf>
    <xf numFmtId="181" fontId="5" fillId="0" borderId="33" xfId="48" applyNumberFormat="1" applyFont="1" applyBorder="1" applyAlignment="1">
      <alignment horizontal="right" vertical="center"/>
    </xf>
    <xf numFmtId="181" fontId="5" fillId="0" borderId="130" xfId="48" applyNumberFormat="1" applyFont="1" applyFill="1" applyBorder="1" applyAlignment="1">
      <alignment horizontal="right" vertical="center"/>
    </xf>
    <xf numFmtId="181" fontId="5" fillId="0" borderId="131" xfId="48" applyNumberFormat="1" applyFont="1" applyFill="1" applyBorder="1" applyAlignment="1">
      <alignment horizontal="right" vertical="center"/>
    </xf>
    <xf numFmtId="181" fontId="5" fillId="0" borderId="28" xfId="48" applyNumberFormat="1" applyFont="1" applyFill="1" applyBorder="1" applyAlignment="1">
      <alignment horizontal="right" vertical="center"/>
    </xf>
    <xf numFmtId="181" fontId="5" fillId="0" borderId="132" xfId="48" applyNumberFormat="1" applyFont="1" applyFill="1" applyBorder="1" applyAlignment="1">
      <alignment horizontal="right" vertical="center"/>
    </xf>
    <xf numFmtId="181" fontId="5" fillId="0" borderId="127" xfId="48" applyNumberFormat="1" applyFont="1" applyBorder="1" applyAlignment="1">
      <alignment horizontal="right" vertical="center"/>
    </xf>
    <xf numFmtId="181" fontId="5" fillId="0" borderId="128" xfId="48" applyNumberFormat="1" applyFont="1" applyBorder="1" applyAlignment="1">
      <alignment horizontal="right" vertical="center"/>
    </xf>
    <xf numFmtId="181" fontId="5" fillId="0" borderId="120" xfId="48" applyNumberFormat="1" applyFont="1" applyBorder="1" applyAlignment="1">
      <alignment horizontal="right" vertical="center"/>
    </xf>
    <xf numFmtId="181" fontId="5" fillId="0" borderId="129" xfId="48" applyNumberFormat="1" applyFont="1" applyBorder="1" applyAlignment="1">
      <alignment horizontal="right" vertical="center"/>
    </xf>
    <xf numFmtId="181" fontId="5" fillId="0" borderId="130" xfId="48" applyNumberFormat="1" applyFont="1" applyBorder="1" applyAlignment="1">
      <alignment horizontal="right" vertical="center"/>
    </xf>
    <xf numFmtId="181" fontId="5" fillId="0" borderId="131" xfId="48" applyNumberFormat="1" applyFont="1" applyBorder="1" applyAlignment="1">
      <alignment horizontal="right" vertical="center"/>
    </xf>
    <xf numFmtId="181" fontId="5" fillId="0" borderId="28" xfId="48" applyNumberFormat="1" applyFont="1" applyBorder="1" applyAlignment="1">
      <alignment horizontal="right" vertical="center"/>
    </xf>
    <xf numFmtId="181" fontId="5" fillId="0" borderId="132" xfId="48" applyNumberFormat="1" applyFont="1" applyBorder="1" applyAlignment="1">
      <alignment horizontal="right" vertical="center"/>
    </xf>
    <xf numFmtId="181" fontId="5" fillId="0" borderId="20" xfId="62" applyNumberFormat="1" applyFont="1" applyBorder="1" applyAlignment="1">
      <alignment horizontal="right" vertical="center"/>
      <protection/>
    </xf>
    <xf numFmtId="181" fontId="5" fillId="0" borderId="39" xfId="48" applyNumberFormat="1" applyFont="1" applyBorder="1" applyAlignment="1">
      <alignment horizontal="right" vertical="center"/>
    </xf>
    <xf numFmtId="181" fontId="5" fillId="0" borderId="71" xfId="48" applyNumberFormat="1" applyFont="1" applyBorder="1" applyAlignment="1">
      <alignment horizontal="right" vertical="center"/>
    </xf>
    <xf numFmtId="181" fontId="5" fillId="0" borderId="71" xfId="62" applyNumberFormat="1" applyFont="1" applyBorder="1" applyAlignment="1">
      <alignment horizontal="right" vertical="center"/>
      <protection/>
    </xf>
    <xf numFmtId="181" fontId="5" fillId="0" borderId="38" xfId="48" applyNumberFormat="1" applyFont="1" applyBorder="1" applyAlignment="1">
      <alignment horizontal="right" vertical="center"/>
    </xf>
    <xf numFmtId="181" fontId="5" fillId="0" borderId="29" xfId="48" applyNumberFormat="1" applyFont="1" applyBorder="1" applyAlignment="1">
      <alignment horizontal="right" vertical="center"/>
    </xf>
    <xf numFmtId="181" fontId="5" fillId="0" borderId="60" xfId="0" applyNumberFormat="1" applyFont="1" applyBorder="1" applyAlignment="1">
      <alignment horizontal="right" vertical="center"/>
    </xf>
    <xf numFmtId="181" fontId="5" fillId="0" borderId="133" xfId="0" applyNumberFormat="1" applyFont="1" applyBorder="1" applyAlignment="1">
      <alignment horizontal="right" vertical="center"/>
    </xf>
    <xf numFmtId="181" fontId="1" fillId="0" borderId="10" xfId="0" applyNumberFormat="1" applyFont="1" applyBorder="1" applyAlignment="1">
      <alignment horizontal="right" vertical="center"/>
    </xf>
    <xf numFmtId="181" fontId="1" fillId="0" borderId="17" xfId="0" applyNumberFormat="1" applyFont="1" applyBorder="1" applyAlignment="1">
      <alignment horizontal="right" vertical="center"/>
    </xf>
    <xf numFmtId="181" fontId="1" fillId="0" borderId="33" xfId="0" applyNumberFormat="1" applyFont="1" applyBorder="1" applyAlignment="1">
      <alignment horizontal="right" vertical="center"/>
    </xf>
    <xf numFmtId="181" fontId="19" fillId="0" borderId="102" xfId="0" applyNumberFormat="1" applyFont="1" applyBorder="1" applyAlignment="1">
      <alignment horizontal="right" vertical="center"/>
    </xf>
    <xf numFmtId="181" fontId="1" fillId="0" borderId="57" xfId="0" applyNumberFormat="1" applyFont="1" applyBorder="1" applyAlignment="1">
      <alignment horizontal="right" vertical="center"/>
    </xf>
    <xf numFmtId="181" fontId="5" fillId="0" borderId="134" xfId="48" applyNumberFormat="1" applyFont="1" applyBorder="1" applyAlignment="1">
      <alignment horizontal="right" vertical="center"/>
    </xf>
    <xf numFmtId="181" fontId="5" fillId="0" borderId="10" xfId="48" applyNumberFormat="1" applyFont="1" applyBorder="1" applyAlignment="1">
      <alignment horizontal="right" vertical="center"/>
    </xf>
    <xf numFmtId="181" fontId="5" fillId="0" borderId="35" xfId="48" applyNumberFormat="1" applyFont="1" applyBorder="1" applyAlignment="1">
      <alignment horizontal="right" vertical="center"/>
    </xf>
    <xf numFmtId="181" fontId="5" fillId="0" borderId="135" xfId="0" applyNumberFormat="1" applyFont="1" applyBorder="1" applyAlignment="1">
      <alignment horizontal="right" vertical="center"/>
    </xf>
    <xf numFmtId="181" fontId="5" fillId="0" borderId="103" xfId="0" applyNumberFormat="1" applyFont="1" applyBorder="1" applyAlignment="1">
      <alignment horizontal="right" vertical="center"/>
    </xf>
    <xf numFmtId="181" fontId="5" fillId="0" borderId="136" xfId="0" applyNumberFormat="1" applyFont="1" applyBorder="1" applyAlignment="1">
      <alignment horizontal="right" vertical="center"/>
    </xf>
    <xf numFmtId="181" fontId="5" fillId="0" borderId="137" xfId="0" applyNumberFormat="1" applyFont="1" applyBorder="1" applyAlignment="1">
      <alignment horizontal="right" vertical="center"/>
    </xf>
    <xf numFmtId="181" fontId="5" fillId="0" borderId="138" xfId="0" applyNumberFormat="1" applyFont="1" applyBorder="1" applyAlignment="1">
      <alignment horizontal="right" vertical="center"/>
    </xf>
    <xf numFmtId="181" fontId="5" fillId="0" borderId="139" xfId="0" applyNumberFormat="1" applyFont="1" applyBorder="1" applyAlignment="1">
      <alignment horizontal="right" vertical="center"/>
    </xf>
    <xf numFmtId="181" fontId="5" fillId="0" borderId="109" xfId="0" applyNumberFormat="1" applyFont="1" applyBorder="1" applyAlignment="1">
      <alignment horizontal="right" vertical="center"/>
    </xf>
    <xf numFmtId="181" fontId="5" fillId="0" borderId="108" xfId="48" applyNumberFormat="1" applyFont="1" applyBorder="1" applyAlignment="1">
      <alignment horizontal="right" vertical="center"/>
    </xf>
    <xf numFmtId="181" fontId="5" fillId="0" borderId="105" xfId="48" applyNumberFormat="1" applyFont="1" applyBorder="1" applyAlignment="1">
      <alignment horizontal="right" vertical="center"/>
    </xf>
    <xf numFmtId="181" fontId="5" fillId="0" borderId="83" xfId="0" applyNumberFormat="1" applyFont="1" applyBorder="1" applyAlignment="1">
      <alignment horizontal="right" vertical="center"/>
    </xf>
    <xf numFmtId="181" fontId="5" fillId="0" borderId="110" xfId="0" applyNumberFormat="1" applyFont="1" applyBorder="1" applyAlignment="1">
      <alignment horizontal="right" vertical="center"/>
    </xf>
    <xf numFmtId="181" fontId="5" fillId="0" borderId="86" xfId="0" applyNumberFormat="1" applyFont="1" applyBorder="1" applyAlignment="1">
      <alignment horizontal="right" vertical="center"/>
    </xf>
    <xf numFmtId="181" fontId="5" fillId="0" borderId="104" xfId="0" applyNumberFormat="1" applyFont="1" applyBorder="1" applyAlignment="1">
      <alignment horizontal="right" vertical="center"/>
    </xf>
    <xf numFmtId="181" fontId="5" fillId="0" borderId="140" xfId="0" applyNumberFormat="1" applyFont="1" applyBorder="1" applyAlignment="1">
      <alignment horizontal="right" vertical="center"/>
    </xf>
    <xf numFmtId="181" fontId="5" fillId="0" borderId="78" xfId="48" applyNumberFormat="1" applyFont="1" applyBorder="1" applyAlignment="1">
      <alignment horizontal="right" vertical="center"/>
    </xf>
    <xf numFmtId="181" fontId="1" fillId="0" borderId="54" xfId="0" applyNumberFormat="1" applyFont="1" applyBorder="1" applyAlignment="1">
      <alignment horizontal="right" vertical="center"/>
    </xf>
    <xf numFmtId="181" fontId="5" fillId="0" borderId="136" xfId="0" applyNumberFormat="1" applyFont="1" applyBorder="1" applyAlignment="1">
      <alignment horizontal="right"/>
    </xf>
    <xf numFmtId="181" fontId="5" fillId="0" borderId="59" xfId="48" applyNumberFormat="1" applyFont="1" applyBorder="1" applyAlignment="1">
      <alignment horizontal="right"/>
    </xf>
    <xf numFmtId="181" fontId="5" fillId="0" borderId="141" xfId="48" applyNumberFormat="1" applyFont="1" applyBorder="1" applyAlignment="1">
      <alignment horizontal="right"/>
    </xf>
    <xf numFmtId="181" fontId="5" fillId="0" borderId="137" xfId="0" applyNumberFormat="1" applyFont="1" applyBorder="1" applyAlignment="1">
      <alignment horizontal="right"/>
    </xf>
    <xf numFmtId="181" fontId="5" fillId="0" borderId="94" xfId="0" applyNumberFormat="1" applyFont="1" applyBorder="1" applyAlignment="1">
      <alignment horizontal="right"/>
    </xf>
    <xf numFmtId="181" fontId="5" fillId="0" borderId="138" xfId="0" applyNumberFormat="1" applyFont="1" applyBorder="1" applyAlignment="1">
      <alignment horizontal="right"/>
    </xf>
    <xf numFmtId="181" fontId="5" fillId="0" borderId="139" xfId="0" applyNumberFormat="1" applyFont="1" applyBorder="1" applyAlignment="1">
      <alignment horizontal="right"/>
    </xf>
    <xf numFmtId="181" fontId="5" fillId="0" borderId="59" xfId="0" applyNumberFormat="1" applyFont="1" applyBorder="1" applyAlignment="1">
      <alignment horizontal="right"/>
    </xf>
    <xf numFmtId="181" fontId="5" fillId="0" borderId="26" xfId="48" applyNumberFormat="1" applyFont="1" applyBorder="1" applyAlignment="1">
      <alignment horizontal="right"/>
    </xf>
    <xf numFmtId="181" fontId="1" fillId="0" borderId="102" xfId="0" applyNumberFormat="1" applyFont="1" applyBorder="1" applyAlignment="1">
      <alignment horizontal="right" vertical="center"/>
    </xf>
    <xf numFmtId="181" fontId="19" fillId="0" borderId="54" xfId="0" applyNumberFormat="1" applyFont="1" applyBorder="1" applyAlignment="1">
      <alignment horizontal="right" vertical="center"/>
    </xf>
    <xf numFmtId="181" fontId="19" fillId="0" borderId="57" xfId="0" applyNumberFormat="1" applyFont="1" applyBorder="1" applyAlignment="1">
      <alignment horizontal="right" vertical="center"/>
    </xf>
    <xf numFmtId="181" fontId="19" fillId="0" borderId="49" xfId="0" applyNumberFormat="1" applyFont="1" applyBorder="1" applyAlignment="1">
      <alignment horizontal="right" vertical="center"/>
    </xf>
    <xf numFmtId="181" fontId="5" fillId="0" borderId="54" xfId="0" applyNumberFormat="1" applyFont="1" applyBorder="1" applyAlignment="1">
      <alignment horizontal="right" vertical="center"/>
    </xf>
    <xf numFmtId="181" fontId="19" fillId="0" borderId="17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vertical="center"/>
    </xf>
    <xf numFmtId="181" fontId="5" fillId="0" borderId="73" xfId="0" applyNumberFormat="1" applyFont="1" applyBorder="1" applyAlignment="1">
      <alignment vertical="center"/>
    </xf>
    <xf numFmtId="181" fontId="5" fillId="0" borderId="51" xfId="0" applyNumberFormat="1" applyFont="1" applyBorder="1" applyAlignment="1">
      <alignment vertical="center"/>
    </xf>
    <xf numFmtId="181" fontId="5" fillId="0" borderId="100" xfId="0" applyNumberFormat="1" applyFont="1" applyBorder="1" applyAlignment="1">
      <alignment vertical="center"/>
    </xf>
    <xf numFmtId="181" fontId="5" fillId="0" borderId="24" xfId="0" applyNumberFormat="1" applyFont="1" applyBorder="1" applyAlignment="1">
      <alignment vertical="center"/>
    </xf>
    <xf numFmtId="181" fontId="5" fillId="0" borderId="142" xfId="0" applyNumberFormat="1" applyFont="1" applyBorder="1" applyAlignment="1">
      <alignment vertical="center"/>
    </xf>
    <xf numFmtId="181" fontId="5" fillId="0" borderId="99" xfId="0" applyNumberFormat="1" applyFont="1" applyBorder="1" applyAlignment="1">
      <alignment vertical="center"/>
    </xf>
    <xf numFmtId="181" fontId="5" fillId="0" borderId="143" xfId="0" applyNumberFormat="1" applyFont="1" applyBorder="1" applyAlignment="1">
      <alignment vertical="center"/>
    </xf>
    <xf numFmtId="181" fontId="5" fillId="0" borderId="13" xfId="0" applyNumberFormat="1" applyFont="1" applyBorder="1" applyAlignment="1">
      <alignment vertical="center"/>
    </xf>
    <xf numFmtId="181" fontId="5" fillId="0" borderId="25" xfId="0" applyNumberFormat="1" applyFont="1" applyBorder="1" applyAlignment="1">
      <alignment vertical="center"/>
    </xf>
    <xf numFmtId="181" fontId="5" fillId="0" borderId="144" xfId="0" applyNumberFormat="1" applyFont="1" applyBorder="1" applyAlignment="1">
      <alignment horizontal="right" vertical="center"/>
    </xf>
    <xf numFmtId="181" fontId="5" fillId="0" borderId="23" xfId="0" applyNumberFormat="1" applyFont="1" applyBorder="1" applyAlignment="1">
      <alignment vertical="center"/>
    </xf>
    <xf numFmtId="181" fontId="5" fillId="0" borderId="81" xfId="0" applyNumberFormat="1" applyFont="1" applyBorder="1" applyAlignment="1">
      <alignment vertical="center"/>
    </xf>
    <xf numFmtId="181" fontId="5" fillId="0" borderId="133" xfId="0" applyNumberFormat="1" applyFont="1" applyBorder="1" applyAlignment="1">
      <alignment vertical="center"/>
    </xf>
    <xf numFmtId="181" fontId="5" fillId="0" borderId="145" xfId="0" applyNumberFormat="1" applyFont="1" applyBorder="1" applyAlignment="1">
      <alignment vertical="center"/>
    </xf>
    <xf numFmtId="181" fontId="5" fillId="0" borderId="122" xfId="0" applyNumberFormat="1" applyFont="1" applyBorder="1" applyAlignment="1">
      <alignment vertical="center"/>
    </xf>
    <xf numFmtId="181" fontId="5" fillId="0" borderId="137" xfId="0" applyNumberFormat="1" applyFont="1" applyBorder="1" applyAlignment="1">
      <alignment vertical="center"/>
    </xf>
    <xf numFmtId="181" fontId="5" fillId="0" borderId="59" xfId="0" applyNumberFormat="1" applyFont="1" applyBorder="1" applyAlignment="1">
      <alignment vertical="center"/>
    </xf>
    <xf numFmtId="181" fontId="5" fillId="0" borderId="75" xfId="0" applyNumberFormat="1" applyFont="1" applyBorder="1" applyAlignment="1">
      <alignment vertical="center"/>
    </xf>
    <xf numFmtId="181" fontId="5" fillId="0" borderId="49" xfId="0" applyNumberFormat="1" applyFont="1" applyBorder="1" applyAlignment="1">
      <alignment vertical="center"/>
    </xf>
    <xf numFmtId="181" fontId="5" fillId="0" borderId="17" xfId="0" applyNumberFormat="1" applyFont="1" applyBorder="1" applyAlignment="1">
      <alignment vertical="center"/>
    </xf>
    <xf numFmtId="181" fontId="5" fillId="0" borderId="84" xfId="0" applyNumberFormat="1" applyFont="1" applyBorder="1" applyAlignment="1">
      <alignment vertical="center"/>
    </xf>
    <xf numFmtId="181" fontId="5" fillId="0" borderId="83" xfId="0" applyNumberFormat="1" applyFont="1" applyBorder="1" applyAlignment="1">
      <alignment vertical="center"/>
    </xf>
    <xf numFmtId="181" fontId="5" fillId="0" borderId="37" xfId="0" applyNumberFormat="1" applyFont="1" applyBorder="1" applyAlignment="1">
      <alignment vertical="center"/>
    </xf>
    <xf numFmtId="181" fontId="5" fillId="0" borderId="146" xfId="0" applyNumberFormat="1" applyFont="1" applyBorder="1" applyAlignment="1">
      <alignment vertical="center"/>
    </xf>
    <xf numFmtId="181" fontId="5" fillId="0" borderId="101" xfId="0" applyNumberFormat="1" applyFont="1" applyBorder="1" applyAlignment="1">
      <alignment vertical="center"/>
    </xf>
    <xf numFmtId="181" fontId="5" fillId="0" borderId="13" xfId="48" applyNumberFormat="1" applyFont="1" applyBorder="1" applyAlignment="1">
      <alignment vertical="center"/>
    </xf>
    <xf numFmtId="181" fontId="5" fillId="0" borderId="56" xfId="0" applyNumberFormat="1" applyFont="1" applyBorder="1" applyAlignment="1">
      <alignment vertical="center"/>
    </xf>
    <xf numFmtId="181" fontId="5" fillId="0" borderId="147" xfId="0" applyNumberFormat="1" applyFont="1" applyBorder="1" applyAlignment="1">
      <alignment horizontal="right" vertical="center"/>
    </xf>
    <xf numFmtId="181" fontId="5" fillId="0" borderId="148" xfId="0" applyNumberFormat="1" applyFont="1" applyBorder="1" applyAlignment="1">
      <alignment horizontal="right" vertical="center"/>
    </xf>
    <xf numFmtId="181" fontId="5" fillId="0" borderId="149" xfId="0" applyNumberFormat="1" applyFont="1" applyBorder="1" applyAlignment="1">
      <alignment horizontal="right" vertical="center"/>
    </xf>
    <xf numFmtId="181" fontId="5" fillId="0" borderId="150" xfId="0" applyNumberFormat="1" applyFont="1" applyBorder="1" applyAlignment="1">
      <alignment horizontal="right" vertical="center"/>
    </xf>
    <xf numFmtId="181" fontId="5" fillId="0" borderId="151" xfId="0" applyNumberFormat="1" applyFont="1" applyBorder="1" applyAlignment="1">
      <alignment horizontal="right" vertical="center"/>
    </xf>
    <xf numFmtId="181" fontId="5" fillId="0" borderId="49" xfId="0" applyNumberFormat="1" applyFont="1" applyBorder="1" applyAlignment="1">
      <alignment horizontal="right" vertical="center"/>
    </xf>
    <xf numFmtId="181" fontId="5" fillId="0" borderId="37" xfId="48" applyNumberFormat="1" applyFont="1" applyBorder="1" applyAlignment="1">
      <alignment vertical="center"/>
    </xf>
    <xf numFmtId="181" fontId="5" fillId="0" borderId="143" xfId="48" applyNumberFormat="1" applyFont="1" applyBorder="1" applyAlignment="1">
      <alignment vertical="center"/>
    </xf>
    <xf numFmtId="181" fontId="5" fillId="0" borderId="152" xfId="0" applyNumberFormat="1" applyFont="1" applyBorder="1" applyAlignment="1">
      <alignment horizontal="right" vertical="center"/>
    </xf>
    <xf numFmtId="181" fontId="5" fillId="0" borderId="146" xfId="0" applyNumberFormat="1" applyFont="1" applyBorder="1" applyAlignment="1">
      <alignment horizontal="right" vertical="center"/>
    </xf>
    <xf numFmtId="181" fontId="5" fillId="0" borderId="141" xfId="48" applyNumberFormat="1" applyFont="1" applyBorder="1" applyAlignment="1">
      <alignment horizontal="right" vertical="center"/>
    </xf>
    <xf numFmtId="181" fontId="1" fillId="0" borderId="22" xfId="48" applyNumberFormat="1" applyFont="1" applyBorder="1" applyAlignment="1">
      <alignment horizontal="right" vertical="center"/>
    </xf>
    <xf numFmtId="181" fontId="5" fillId="0" borderId="138" xfId="48" applyNumberFormat="1" applyFont="1" applyBorder="1" applyAlignment="1">
      <alignment horizontal="right" vertical="center"/>
    </xf>
    <xf numFmtId="0" fontId="9" fillId="0" borderId="23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181" fontId="5" fillId="0" borderId="111" xfId="48" applyNumberFormat="1" applyFont="1" applyBorder="1" applyAlignment="1">
      <alignment horizontal="right" vertical="center"/>
    </xf>
    <xf numFmtId="181" fontId="5" fillId="0" borderId="56" xfId="48" applyNumberFormat="1" applyFont="1" applyBorder="1" applyAlignment="1">
      <alignment horizontal="right" vertical="center"/>
    </xf>
    <xf numFmtId="181" fontId="1" fillId="0" borderId="111" xfId="48" applyNumberFormat="1" applyFont="1" applyBorder="1" applyAlignment="1">
      <alignment horizontal="right" vertical="center"/>
    </xf>
    <xf numFmtId="181" fontId="1" fillId="0" borderId="56" xfId="48" applyNumberFormat="1" applyFont="1" applyBorder="1" applyAlignment="1">
      <alignment horizontal="right" vertical="center"/>
    </xf>
    <xf numFmtId="181" fontId="5" fillId="0" borderId="153" xfId="48" applyNumberFormat="1" applyFont="1" applyFill="1" applyBorder="1" applyAlignment="1">
      <alignment horizontal="right" vertical="center"/>
    </xf>
    <xf numFmtId="181" fontId="5" fillId="0" borderId="88" xfId="48" applyNumberFormat="1" applyFont="1" applyFill="1" applyBorder="1" applyAlignment="1">
      <alignment horizontal="right" vertical="center"/>
    </xf>
    <xf numFmtId="181" fontId="5" fillId="0" borderId="86" xfId="48" applyNumberFormat="1" applyFont="1" applyFill="1" applyBorder="1" applyAlignment="1">
      <alignment horizontal="right" vertical="center"/>
    </xf>
    <xf numFmtId="181" fontId="5" fillId="0" borderId="55" xfId="48" applyNumberFormat="1" applyFont="1" applyFill="1" applyBorder="1" applyAlignment="1">
      <alignment horizontal="right" vertical="center"/>
    </xf>
    <xf numFmtId="181" fontId="5" fillId="0" borderId="139" xfId="48" applyNumberFormat="1" applyFont="1" applyBorder="1" applyAlignment="1">
      <alignment horizontal="right" vertical="center"/>
    </xf>
    <xf numFmtId="181" fontId="5" fillId="0" borderId="57" xfId="48" applyNumberFormat="1" applyFont="1" applyBorder="1" applyAlignment="1">
      <alignment horizontal="right" vertical="center"/>
    </xf>
    <xf numFmtId="181" fontId="5" fillId="0" borderId="97" xfId="48" applyNumberFormat="1" applyFont="1" applyFill="1" applyBorder="1" applyAlignment="1">
      <alignment horizontal="right" vertical="center"/>
    </xf>
    <xf numFmtId="181" fontId="5" fillId="0" borderId="58" xfId="48" applyNumberFormat="1" applyFont="1" applyFill="1" applyBorder="1" applyAlignment="1">
      <alignment horizontal="right" vertical="center"/>
    </xf>
    <xf numFmtId="181" fontId="5" fillId="0" borderId="153" xfId="48" applyNumberFormat="1" applyFont="1" applyBorder="1" applyAlignment="1">
      <alignment horizontal="right" vertical="center"/>
    </xf>
    <xf numFmtId="181" fontId="5" fillId="0" borderId="88" xfId="48" applyNumberFormat="1" applyFont="1" applyBorder="1" applyAlignment="1">
      <alignment horizontal="right" vertical="center"/>
    </xf>
    <xf numFmtId="181" fontId="5" fillId="0" borderId="97" xfId="48" applyNumberFormat="1" applyFont="1" applyBorder="1" applyAlignment="1">
      <alignment horizontal="right" vertical="center"/>
    </xf>
    <xf numFmtId="181" fontId="5" fillId="0" borderId="58" xfId="48" applyNumberFormat="1" applyFont="1" applyBorder="1" applyAlignment="1">
      <alignment horizontal="right" vertical="center"/>
    </xf>
    <xf numFmtId="181" fontId="5" fillId="0" borderId="70" xfId="48" applyNumberFormat="1" applyFont="1" applyBorder="1" applyAlignment="1">
      <alignment horizontal="right" vertical="center"/>
    </xf>
    <xf numFmtId="181" fontId="5" fillId="0" borderId="30" xfId="48" applyNumberFormat="1" applyFont="1" applyBorder="1" applyAlignment="1">
      <alignment horizontal="right" vertical="center"/>
    </xf>
    <xf numFmtId="0" fontId="5" fillId="0" borderId="10" xfId="62" applyFont="1" applyFill="1" applyBorder="1" applyAlignment="1">
      <alignment horizontal="distributed" vertical="center" wrapText="1"/>
      <protection/>
    </xf>
    <xf numFmtId="0" fontId="5" fillId="0" borderId="16" xfId="62" applyFont="1" applyFill="1" applyBorder="1" applyAlignment="1">
      <alignment horizontal="distributed" vertical="center"/>
      <protection/>
    </xf>
    <xf numFmtId="0" fontId="5" fillId="0" borderId="0" xfId="62" applyFont="1" applyBorder="1" applyAlignment="1">
      <alignment horizontal="distributed" vertical="center"/>
      <protection/>
    </xf>
    <xf numFmtId="0" fontId="11" fillId="0" borderId="19" xfId="62" applyFont="1" applyBorder="1" applyAlignment="1">
      <alignment horizontal="distributed" vertical="center"/>
      <protection/>
    </xf>
    <xf numFmtId="0" fontId="5" fillId="0" borderId="98" xfId="62" applyFont="1" applyFill="1" applyBorder="1" applyAlignment="1">
      <alignment horizontal="distributed" vertical="center"/>
      <protection/>
    </xf>
    <xf numFmtId="0" fontId="5" fillId="0" borderId="98" xfId="62" applyFont="1" applyBorder="1" applyAlignment="1">
      <alignment horizontal="distributed" vertical="center"/>
      <protection/>
    </xf>
    <xf numFmtId="0" fontId="5" fillId="0" borderId="59" xfId="62" applyFont="1" applyBorder="1" applyAlignment="1">
      <alignment horizontal="distributed" vertical="center"/>
      <protection/>
    </xf>
    <xf numFmtId="0" fontId="5" fillId="0" borderId="26" xfId="62" applyFont="1" applyBorder="1" applyAlignment="1">
      <alignment horizontal="distributed" vertical="center"/>
      <protection/>
    </xf>
    <xf numFmtId="0" fontId="5" fillId="0" borderId="17" xfId="62" applyFont="1" applyBorder="1" applyAlignment="1">
      <alignment horizontal="distributed" vertical="center"/>
      <protection/>
    </xf>
    <xf numFmtId="0" fontId="11" fillId="0" borderId="29" xfId="62" applyFont="1" applyBorder="1" applyAlignment="1">
      <alignment horizontal="distributed" vertical="center"/>
      <protection/>
    </xf>
    <xf numFmtId="181" fontId="5" fillId="0" borderId="0" xfId="48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5" fillId="0" borderId="27" xfId="62" applyFont="1" applyBorder="1" applyAlignment="1">
      <alignment horizontal="distributed" vertical="center"/>
      <protection/>
    </xf>
    <xf numFmtId="0" fontId="5" fillId="0" borderId="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5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 textRotation="255"/>
    </xf>
    <xf numFmtId="0" fontId="9" fillId="0" borderId="27" xfId="0" applyFont="1" applyBorder="1" applyAlignment="1">
      <alignment horizontal="center" vertical="center" textRotation="255"/>
    </xf>
    <xf numFmtId="0" fontId="9" fillId="0" borderId="11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20" xfId="0" applyFont="1" applyBorder="1" applyAlignment="1">
      <alignment/>
    </xf>
    <xf numFmtId="0" fontId="9" fillId="0" borderId="9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37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  <xf numFmtId="0" fontId="5" fillId="0" borderId="155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15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6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14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distributed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56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73" xfId="61" applyFont="1" applyBorder="1" applyAlignment="1">
      <alignment horizontal="center" vertical="center"/>
      <protection/>
    </xf>
    <xf numFmtId="0" fontId="5" fillId="0" borderId="157" xfId="61" applyFont="1" applyBorder="1" applyAlignment="1">
      <alignment horizontal="center" vertical="center"/>
      <protection/>
    </xf>
    <xf numFmtId="0" fontId="5" fillId="0" borderId="154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76" xfId="61" applyFont="1" applyBorder="1" applyAlignment="1">
      <alignment horizontal="center" vertical="center"/>
      <protection/>
    </xf>
    <xf numFmtId="0" fontId="5" fillId="0" borderId="50" xfId="61" applyFont="1" applyBorder="1" applyAlignment="1">
      <alignment horizontal="center" vertical="center"/>
      <protection/>
    </xf>
    <xf numFmtId="0" fontId="5" fillId="0" borderId="158" xfId="61" applyFont="1" applyBorder="1" applyAlignment="1">
      <alignment horizontal="center" vertical="center"/>
      <protection/>
    </xf>
    <xf numFmtId="0" fontId="5" fillId="0" borderId="159" xfId="61" applyFont="1" applyBorder="1" applyAlignment="1">
      <alignment horizontal="center" vertical="center"/>
      <protection/>
    </xf>
    <xf numFmtId="0" fontId="5" fillId="0" borderId="44" xfId="61" applyFont="1" applyBorder="1" applyAlignment="1">
      <alignment horizontal="center" vertical="center" wrapText="1"/>
      <protection/>
    </xf>
    <xf numFmtId="0" fontId="5" fillId="0" borderId="44" xfId="61" applyFont="1" applyBorder="1" applyAlignment="1">
      <alignment horizontal="center" vertical="center"/>
      <protection/>
    </xf>
    <xf numFmtId="0" fontId="5" fillId="0" borderId="160" xfId="61" applyFont="1" applyBorder="1" applyAlignment="1">
      <alignment horizontal="center" vertical="center"/>
      <protection/>
    </xf>
    <xf numFmtId="0" fontId="5" fillId="0" borderId="161" xfId="61" applyFont="1" applyBorder="1" applyAlignment="1">
      <alignment horizontal="center" vertical="center" wrapText="1"/>
      <protection/>
    </xf>
    <xf numFmtId="0" fontId="5" fillId="0" borderId="162" xfId="61" applyFont="1" applyBorder="1" applyAlignment="1">
      <alignment horizontal="center" vertical="center"/>
      <protection/>
    </xf>
    <xf numFmtId="0" fontId="5" fillId="0" borderId="163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0" fontId="5" fillId="0" borderId="87" xfId="61" applyFont="1" applyBorder="1" applyAlignment="1">
      <alignment horizontal="center" vertical="center"/>
      <protection/>
    </xf>
    <xf numFmtId="0" fontId="5" fillId="0" borderId="75" xfId="61" applyFont="1" applyBorder="1" applyAlignment="1">
      <alignment horizontal="center" vertical="center"/>
      <protection/>
    </xf>
    <xf numFmtId="0" fontId="5" fillId="0" borderId="54" xfId="61" applyFont="1" applyBorder="1" applyAlignment="1">
      <alignment horizontal="center" vertical="center"/>
      <protection/>
    </xf>
    <xf numFmtId="0" fontId="5" fillId="0" borderId="137" xfId="61" applyFont="1" applyBorder="1" applyAlignment="1">
      <alignment horizontal="center" vertical="center" wrapText="1"/>
      <protection/>
    </xf>
    <xf numFmtId="0" fontId="5" fillId="0" borderId="137" xfId="61" applyFont="1" applyBorder="1" applyAlignment="1">
      <alignment horizontal="center" vertical="center"/>
      <protection/>
    </xf>
    <xf numFmtId="0" fontId="5" fillId="0" borderId="49" xfId="61" applyFont="1" applyBorder="1" applyAlignment="1">
      <alignment horizontal="center" vertical="center"/>
      <protection/>
    </xf>
    <xf numFmtId="0" fontId="5" fillId="0" borderId="155" xfId="61" applyFont="1" applyBorder="1" applyAlignment="1">
      <alignment horizontal="center" vertical="center" wrapText="1"/>
      <protection/>
    </xf>
    <xf numFmtId="0" fontId="5" fillId="0" borderId="164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59" xfId="61" applyFont="1" applyBorder="1" applyAlignment="1">
      <alignment horizontal="center" vertical="center" wrapText="1"/>
      <protection/>
    </xf>
    <xf numFmtId="0" fontId="5" fillId="0" borderId="138" xfId="61" applyFont="1" applyBorder="1" applyAlignment="1">
      <alignment horizontal="center" vertical="center" wrapText="1"/>
      <protection/>
    </xf>
    <xf numFmtId="0" fontId="5" fillId="0" borderId="26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0" fontId="5" fillId="0" borderId="87" xfId="61" applyFont="1" applyBorder="1" applyAlignment="1">
      <alignment horizontal="center" vertical="center" wrapText="1"/>
      <protection/>
    </xf>
    <xf numFmtId="0" fontId="5" fillId="0" borderId="60" xfId="61" applyFont="1" applyBorder="1" applyAlignment="1">
      <alignment horizontal="distributed" vertical="center"/>
      <protection/>
    </xf>
    <xf numFmtId="0" fontId="5" fillId="0" borderId="165" xfId="61" applyFont="1" applyBorder="1" applyAlignment="1">
      <alignment horizontal="distributed" vertical="center"/>
      <protection/>
    </xf>
    <xf numFmtId="0" fontId="5" fillId="0" borderId="40" xfId="61" applyFont="1" applyBorder="1" applyAlignment="1">
      <alignment horizontal="distributed" vertical="center"/>
      <protection/>
    </xf>
    <xf numFmtId="181" fontId="5" fillId="0" borderId="134" xfId="61" applyNumberFormat="1" applyFont="1" applyBorder="1" applyAlignment="1">
      <alignment vertical="center"/>
      <protection/>
    </xf>
    <xf numFmtId="181" fontId="5" fillId="0" borderId="166" xfId="61" applyNumberFormat="1" applyFont="1" applyBorder="1" applyAlignment="1">
      <alignment vertical="center"/>
      <protection/>
    </xf>
    <xf numFmtId="181" fontId="5" fillId="0" borderId="10" xfId="61" applyNumberFormat="1" applyFont="1" applyBorder="1" applyAlignment="1">
      <alignment vertical="center"/>
      <protection/>
    </xf>
    <xf numFmtId="181" fontId="5" fillId="0" borderId="73" xfId="61" applyNumberFormat="1" applyFont="1" applyBorder="1" applyAlignment="1">
      <alignment vertical="center"/>
      <protection/>
    </xf>
    <xf numFmtId="181" fontId="5" fillId="0" borderId="60" xfId="61" applyNumberFormat="1" applyFont="1" applyBorder="1" applyAlignment="1">
      <alignment vertical="center"/>
      <protection/>
    </xf>
    <xf numFmtId="181" fontId="5" fillId="0" borderId="0" xfId="61" applyNumberFormat="1" applyFont="1" applyBorder="1" applyAlignment="1">
      <alignment vertical="center"/>
      <protection/>
    </xf>
    <xf numFmtId="181" fontId="5" fillId="0" borderId="145" xfId="61" applyNumberFormat="1" applyFont="1" applyBorder="1" applyAlignment="1">
      <alignment vertical="center"/>
      <protection/>
    </xf>
    <xf numFmtId="181" fontId="5" fillId="0" borderId="72" xfId="61" applyNumberFormat="1" applyFont="1" applyBorder="1" applyAlignment="1">
      <alignment vertical="center"/>
      <protection/>
    </xf>
    <xf numFmtId="181" fontId="5" fillId="0" borderId="133" xfId="48" applyNumberFormat="1" applyFont="1" applyBorder="1" applyAlignment="1">
      <alignment horizontal="right" vertical="center"/>
    </xf>
    <xf numFmtId="181" fontId="5" fillId="0" borderId="60" xfId="48" applyNumberFormat="1" applyFont="1" applyBorder="1" applyAlignment="1">
      <alignment horizontal="right" vertical="center"/>
    </xf>
    <xf numFmtId="181" fontId="5" fillId="0" borderId="24" xfId="48" applyNumberFormat="1" applyFont="1" applyBorder="1" applyAlignment="1">
      <alignment horizontal="right" vertical="center"/>
    </xf>
    <xf numFmtId="181" fontId="5" fillId="0" borderId="0" xfId="48" applyNumberFormat="1" applyFont="1" applyBorder="1" applyAlignment="1">
      <alignment horizontal="right" vertical="center"/>
    </xf>
    <xf numFmtId="181" fontId="5" fillId="0" borderId="61" xfId="48" applyNumberFormat="1" applyFont="1" applyBorder="1" applyAlignment="1">
      <alignment horizontal="right" vertical="center"/>
    </xf>
    <xf numFmtId="181" fontId="5" fillId="0" borderId="142" xfId="48" applyNumberFormat="1" applyFont="1" applyBorder="1" applyAlignment="1">
      <alignment horizontal="right" vertical="center"/>
    </xf>
    <xf numFmtId="181" fontId="5" fillId="0" borderId="26" xfId="48" applyNumberFormat="1" applyFont="1" applyBorder="1" applyAlignment="1">
      <alignment horizontal="right" vertical="center"/>
    </xf>
    <xf numFmtId="181" fontId="5" fillId="0" borderId="87" xfId="48" applyNumberFormat="1" applyFont="1" applyBorder="1" applyAlignment="1">
      <alignment horizontal="right" vertical="center"/>
    </xf>
    <xf numFmtId="181" fontId="5" fillId="0" borderId="61" xfId="61" applyNumberFormat="1" applyFont="1" applyBorder="1" applyAlignment="1">
      <alignment horizontal="right" vertical="center"/>
      <protection/>
    </xf>
    <xf numFmtId="181" fontId="5" fillId="0" borderId="60" xfId="61" applyNumberFormat="1" applyFont="1" applyBorder="1" applyAlignment="1">
      <alignment horizontal="right" vertical="center"/>
      <protection/>
    </xf>
    <xf numFmtId="181" fontId="5" fillId="0" borderId="26" xfId="61" applyNumberFormat="1" applyFont="1" applyBorder="1" applyAlignment="1">
      <alignment horizontal="right" vertical="center"/>
      <protection/>
    </xf>
    <xf numFmtId="181" fontId="5" fillId="0" borderId="0" xfId="61" applyNumberFormat="1" applyFont="1" applyBorder="1" applyAlignment="1">
      <alignment horizontal="right" vertical="center"/>
      <protection/>
    </xf>
    <xf numFmtId="0" fontId="5" fillId="0" borderId="76" xfId="61" applyFont="1" applyBorder="1" applyAlignment="1">
      <alignment horizontal="distributed" vertical="center"/>
      <protection/>
    </xf>
    <xf numFmtId="0" fontId="5" fillId="0" borderId="167" xfId="61" applyFont="1" applyBorder="1" applyAlignment="1">
      <alignment horizontal="distributed" vertical="center"/>
      <protection/>
    </xf>
    <xf numFmtId="0" fontId="5" fillId="0" borderId="158" xfId="61" applyFont="1" applyBorder="1" applyAlignment="1">
      <alignment horizontal="distributed" vertical="center"/>
      <protection/>
    </xf>
    <xf numFmtId="0" fontId="5" fillId="0" borderId="168" xfId="61" applyFont="1" applyBorder="1" applyAlignment="1">
      <alignment horizontal="distributed" vertical="center"/>
      <protection/>
    </xf>
    <xf numFmtId="181" fontId="5" fillId="0" borderId="74" xfId="61" applyNumberFormat="1" applyFont="1" applyBorder="1" applyAlignment="1">
      <alignment vertical="center"/>
      <protection/>
    </xf>
    <xf numFmtId="181" fontId="5" fillId="0" borderId="76" xfId="61" applyNumberFormat="1" applyFont="1" applyBorder="1" applyAlignment="1">
      <alignment vertical="center"/>
      <protection/>
    </xf>
    <xf numFmtId="181" fontId="5" fillId="0" borderId="75" xfId="61" applyNumberFormat="1" applyFont="1" applyBorder="1" applyAlignment="1">
      <alignment vertical="center"/>
      <protection/>
    </xf>
    <xf numFmtId="181" fontId="5" fillId="0" borderId="158" xfId="61" applyNumberFormat="1" applyFont="1" applyBorder="1" applyAlignment="1">
      <alignment vertical="center"/>
      <protection/>
    </xf>
    <xf numFmtId="181" fontId="5" fillId="0" borderId="91" xfId="61" applyNumberFormat="1" applyFont="1" applyBorder="1" applyAlignment="1">
      <alignment vertical="center"/>
      <protection/>
    </xf>
    <xf numFmtId="181" fontId="5" fillId="0" borderId="49" xfId="61" applyNumberFormat="1" applyFont="1" applyBorder="1" applyAlignment="1">
      <alignment vertical="center"/>
      <protection/>
    </xf>
    <xf numFmtId="181" fontId="5" fillId="0" borderId="160" xfId="61" applyNumberFormat="1" applyFont="1" applyBorder="1" applyAlignment="1">
      <alignment vertical="center"/>
      <protection/>
    </xf>
    <xf numFmtId="181" fontId="5" fillId="0" borderId="169" xfId="61" applyNumberFormat="1" applyFont="1" applyBorder="1" applyAlignment="1">
      <alignment vertical="center"/>
      <protection/>
    </xf>
    <xf numFmtId="181" fontId="5" fillId="0" borderId="163" xfId="61" applyNumberFormat="1" applyFont="1" applyBorder="1" applyAlignment="1">
      <alignment vertical="center"/>
      <protection/>
    </xf>
    <xf numFmtId="181" fontId="5" fillId="0" borderId="75" xfId="48" applyNumberFormat="1" applyFont="1" applyBorder="1" applyAlignment="1">
      <alignment horizontal="right" vertical="center"/>
    </xf>
    <xf numFmtId="181" fontId="5" fillId="0" borderId="19" xfId="48" applyNumberFormat="1" applyFont="1" applyBorder="1" applyAlignment="1">
      <alignment horizontal="right" vertical="center"/>
    </xf>
    <xf numFmtId="181" fontId="5" fillId="0" borderId="17" xfId="48" applyNumberFormat="1" applyFont="1" applyBorder="1" applyAlignment="1">
      <alignment horizontal="right" vertical="center"/>
    </xf>
    <xf numFmtId="181" fontId="5" fillId="0" borderId="54" xfId="48" applyNumberFormat="1" applyFont="1" applyBorder="1" applyAlignment="1">
      <alignment horizontal="right" vertical="center"/>
    </xf>
    <xf numFmtId="181" fontId="5" fillId="0" borderId="17" xfId="61" applyNumberFormat="1" applyFont="1" applyBorder="1" applyAlignment="1">
      <alignment horizontal="right" vertical="center"/>
      <protection/>
    </xf>
    <xf numFmtId="181" fontId="5" fillId="0" borderId="19" xfId="61" applyNumberFormat="1" applyFont="1" applyBorder="1" applyAlignment="1">
      <alignment horizontal="right" vertical="center"/>
      <protection/>
    </xf>
    <xf numFmtId="0" fontId="5" fillId="0" borderId="13" xfId="61" applyFont="1" applyBorder="1" applyAlignment="1">
      <alignment horizontal="distributed" vertical="center"/>
      <protection/>
    </xf>
    <xf numFmtId="181" fontId="5" fillId="0" borderId="12" xfId="61" applyNumberFormat="1" applyFont="1" applyBorder="1" applyAlignment="1">
      <alignment vertical="center"/>
      <protection/>
    </xf>
    <xf numFmtId="181" fontId="5" fillId="0" borderId="81" xfId="61" applyNumberFormat="1" applyFont="1" applyBorder="1" applyAlignment="1">
      <alignment vertical="center"/>
      <protection/>
    </xf>
    <xf numFmtId="181" fontId="5" fillId="0" borderId="170" xfId="61" applyNumberFormat="1" applyFont="1" applyBorder="1" applyAlignment="1">
      <alignment vertical="center"/>
      <protection/>
    </xf>
    <xf numFmtId="181" fontId="5" fillId="0" borderId="99" xfId="61" applyNumberFormat="1" applyFont="1" applyBorder="1" applyAlignment="1">
      <alignment vertical="center"/>
      <protection/>
    </xf>
    <xf numFmtId="181" fontId="5" fillId="0" borderId="146" xfId="61" applyNumberFormat="1" applyFont="1" applyBorder="1" applyAlignment="1">
      <alignment vertical="center"/>
      <protection/>
    </xf>
    <xf numFmtId="181" fontId="5" fillId="0" borderId="171" xfId="61" applyNumberFormat="1" applyFont="1" applyBorder="1" applyAlignment="1">
      <alignment vertical="center"/>
      <protection/>
    </xf>
    <xf numFmtId="181" fontId="5" fillId="0" borderId="37" xfId="48" applyNumberFormat="1" applyFont="1" applyBorder="1" applyAlignment="1">
      <alignment horizontal="right" vertical="center"/>
    </xf>
    <xf numFmtId="181" fontId="5" fillId="0" borderId="13" xfId="48" applyNumberFormat="1" applyFont="1" applyBorder="1" applyAlignment="1">
      <alignment horizontal="right" vertical="center"/>
    </xf>
    <xf numFmtId="181" fontId="5" fillId="0" borderId="27" xfId="48" applyNumberFormat="1" applyFont="1" applyBorder="1" applyAlignment="1">
      <alignment horizontal="right" vertical="center"/>
    </xf>
    <xf numFmtId="181" fontId="5" fillId="0" borderId="22" xfId="48" applyNumberFormat="1" applyFont="1" applyBorder="1" applyAlignment="1">
      <alignment horizontal="right" vertical="center"/>
    </xf>
    <xf numFmtId="181" fontId="5" fillId="0" borderId="27" xfId="61" applyNumberFormat="1" applyFont="1" applyBorder="1" applyAlignment="1">
      <alignment horizontal="right" vertical="center"/>
      <protection/>
    </xf>
    <xf numFmtId="181" fontId="5" fillId="0" borderId="13" xfId="61" applyNumberFormat="1" applyFont="1" applyBorder="1" applyAlignment="1">
      <alignment horizontal="right" vertical="center"/>
      <protection/>
    </xf>
    <xf numFmtId="0" fontId="5" fillId="0" borderId="121" xfId="61" applyFont="1" applyBorder="1" applyAlignment="1">
      <alignment horizontal="center" vertical="center"/>
      <protection/>
    </xf>
    <xf numFmtId="0" fontId="5" fillId="0" borderId="93" xfId="61" applyFont="1" applyBorder="1" applyAlignment="1">
      <alignment horizontal="center" vertical="center"/>
      <protection/>
    </xf>
    <xf numFmtId="0" fontId="5" fillId="0" borderId="98" xfId="61" applyFont="1" applyBorder="1" applyAlignment="1">
      <alignment horizontal="center" vertical="center"/>
      <protection/>
    </xf>
    <xf numFmtId="0" fontId="5" fillId="0" borderId="172" xfId="61" applyFont="1" applyBorder="1" applyAlignment="1">
      <alignment horizontal="center" vertical="center"/>
      <protection/>
    </xf>
    <xf numFmtId="0" fontId="5" fillId="0" borderId="26" xfId="61" applyFont="1" applyBorder="1" applyAlignment="1">
      <alignment horizontal="center" vertical="center"/>
      <protection/>
    </xf>
    <xf numFmtId="0" fontId="5" fillId="0" borderId="173" xfId="61" applyFont="1" applyBorder="1" applyAlignment="1">
      <alignment horizontal="center" vertical="center"/>
      <protection/>
    </xf>
    <xf numFmtId="0" fontId="5" fillId="0" borderId="174" xfId="61" applyFont="1" applyBorder="1" applyAlignment="1">
      <alignment horizontal="center" vertical="center"/>
      <protection/>
    </xf>
    <xf numFmtId="0" fontId="5" fillId="0" borderId="45" xfId="61" applyFont="1" applyBorder="1" applyAlignment="1">
      <alignment horizontal="center" vertical="center"/>
      <protection/>
    </xf>
    <xf numFmtId="0" fontId="5" fillId="0" borderId="48" xfId="61" applyFont="1" applyBorder="1" applyAlignment="1">
      <alignment horizontal="center" vertical="center"/>
      <protection/>
    </xf>
    <xf numFmtId="0" fontId="5" fillId="0" borderId="60" xfId="61" applyFont="1" applyBorder="1" applyAlignment="1">
      <alignment horizontal="distributed" vertical="center" wrapText="1"/>
      <protection/>
    </xf>
    <xf numFmtId="0" fontId="5" fillId="0" borderId="19" xfId="61" applyFont="1" applyBorder="1" applyAlignment="1">
      <alignment horizontal="distributed" vertical="center"/>
      <protection/>
    </xf>
    <xf numFmtId="0" fontId="5" fillId="0" borderId="133" xfId="61" applyFont="1" applyBorder="1" applyAlignment="1">
      <alignment horizontal="distributed" vertical="center"/>
      <protection/>
    </xf>
    <xf numFmtId="181" fontId="5" fillId="0" borderId="61" xfId="61" applyNumberFormat="1" applyFont="1" applyBorder="1" applyAlignment="1">
      <alignment vertical="center"/>
      <protection/>
    </xf>
    <xf numFmtId="181" fontId="5" fillId="0" borderId="142" xfId="61" applyNumberFormat="1" applyFont="1" applyBorder="1" applyAlignment="1">
      <alignment vertical="center"/>
      <protection/>
    </xf>
    <xf numFmtId="181" fontId="5" fillId="0" borderId="133" xfId="61" applyNumberFormat="1" applyFont="1" applyBorder="1" applyAlignment="1">
      <alignment vertical="center"/>
      <protection/>
    </xf>
    <xf numFmtId="0" fontId="5" fillId="0" borderId="24" xfId="61" applyFont="1" applyBorder="1" applyAlignment="1">
      <alignment horizontal="distributed" vertical="center"/>
      <protection/>
    </xf>
    <xf numFmtId="181" fontId="5" fillId="0" borderId="26" xfId="61" applyNumberFormat="1" applyFont="1" applyBorder="1" applyAlignment="1">
      <alignment vertical="center"/>
      <protection/>
    </xf>
    <xf numFmtId="181" fontId="5" fillId="0" borderId="87" xfId="61" applyNumberFormat="1" applyFont="1" applyBorder="1" applyAlignment="1">
      <alignment vertical="center"/>
      <protection/>
    </xf>
    <xf numFmtId="181" fontId="5" fillId="0" borderId="24" xfId="61" applyNumberFormat="1" applyFont="1" applyBorder="1" applyAlignment="1">
      <alignment vertical="center"/>
      <protection/>
    </xf>
    <xf numFmtId="0" fontId="5" fillId="0" borderId="75" xfId="61" applyFont="1" applyBorder="1" applyAlignment="1">
      <alignment horizontal="distributed" vertical="center"/>
      <protection/>
    </xf>
    <xf numFmtId="0" fontId="5" fillId="0" borderId="41" xfId="61" applyFont="1" applyBorder="1" applyAlignment="1">
      <alignment horizontal="distributed" vertical="center"/>
      <protection/>
    </xf>
    <xf numFmtId="181" fontId="5" fillId="0" borderId="19" xfId="61" applyNumberFormat="1" applyFont="1" applyBorder="1" applyAlignment="1">
      <alignment vertical="center"/>
      <protection/>
    </xf>
    <xf numFmtId="181" fontId="5" fillId="0" borderId="17" xfId="61" applyNumberFormat="1" applyFont="1" applyBorder="1" applyAlignment="1">
      <alignment vertical="center"/>
      <protection/>
    </xf>
    <xf numFmtId="181" fontId="5" fillId="0" borderId="54" xfId="61" applyNumberFormat="1" applyFont="1" applyBorder="1" applyAlignment="1">
      <alignment vertical="center"/>
      <protection/>
    </xf>
    <xf numFmtId="0" fontId="5" fillId="0" borderId="0" xfId="61" applyFont="1" applyBorder="1" applyAlignment="1">
      <alignment horizontal="distributed" vertical="center" wrapText="1"/>
      <protection/>
    </xf>
    <xf numFmtId="0" fontId="5" fillId="0" borderId="24" xfId="61" applyFont="1" applyBorder="1" applyAlignment="1">
      <alignment horizontal="distributed" vertical="center" shrinkToFit="1"/>
      <protection/>
    </xf>
    <xf numFmtId="0" fontId="5" fillId="0" borderId="0" xfId="61" applyFont="1" applyBorder="1" applyAlignment="1">
      <alignment horizontal="distributed" vertical="center" shrinkToFit="1"/>
      <protection/>
    </xf>
    <xf numFmtId="0" fontId="5" fillId="0" borderId="40" xfId="61" applyFont="1" applyBorder="1" applyAlignment="1">
      <alignment horizontal="distributed" vertical="center" shrinkToFit="1"/>
      <protection/>
    </xf>
    <xf numFmtId="181" fontId="5" fillId="0" borderId="10" xfId="61" applyNumberFormat="1" applyFont="1" applyBorder="1" applyAlignment="1">
      <alignment/>
      <protection/>
    </xf>
    <xf numFmtId="181" fontId="5" fillId="0" borderId="73" xfId="61" applyNumberFormat="1" applyFont="1" applyBorder="1" applyAlignment="1">
      <alignment/>
      <protection/>
    </xf>
    <xf numFmtId="0" fontId="9" fillId="0" borderId="24" xfId="61" applyFont="1" applyBorder="1" applyAlignment="1">
      <alignment horizontal="distributed" vertical="center" shrinkToFit="1"/>
      <protection/>
    </xf>
    <xf numFmtId="0" fontId="9" fillId="0" borderId="0" xfId="61" applyFont="1" applyBorder="1" applyAlignment="1">
      <alignment horizontal="distributed" vertical="center" shrinkToFit="1"/>
      <protection/>
    </xf>
    <xf numFmtId="0" fontId="9" fillId="0" borderId="40" xfId="61" applyFont="1" applyBorder="1" applyAlignment="1">
      <alignment horizontal="distributed" vertical="center" shrinkToFit="1"/>
      <protection/>
    </xf>
    <xf numFmtId="0" fontId="5" fillId="0" borderId="75" xfId="61" applyFont="1" applyBorder="1" applyAlignment="1">
      <alignment horizontal="distributed" vertical="center" shrinkToFit="1"/>
      <protection/>
    </xf>
    <xf numFmtId="0" fontId="5" fillId="0" borderId="19" xfId="61" applyFont="1" applyBorder="1" applyAlignment="1">
      <alignment horizontal="distributed" vertical="center" shrinkToFit="1"/>
      <protection/>
    </xf>
    <xf numFmtId="0" fontId="5" fillId="0" borderId="41" xfId="61" applyFont="1" applyBorder="1" applyAlignment="1">
      <alignment horizontal="distributed" vertical="center" shrinkToFit="1"/>
      <protection/>
    </xf>
    <xf numFmtId="0" fontId="5" fillId="0" borderId="51" xfId="61" applyFont="1" applyBorder="1" applyAlignment="1">
      <alignment horizontal="center" vertical="center"/>
      <protection/>
    </xf>
    <xf numFmtId="181" fontId="5" fillId="0" borderId="125" xfId="61" applyNumberFormat="1" applyFont="1" applyBorder="1" applyAlignment="1">
      <alignment vertical="center"/>
      <protection/>
    </xf>
    <xf numFmtId="181" fontId="5" fillId="0" borderId="51" xfId="61" applyNumberFormat="1" applyFont="1" applyBorder="1" applyAlignment="1">
      <alignment vertical="center"/>
      <protection/>
    </xf>
    <xf numFmtId="181" fontId="5" fillId="0" borderId="100" xfId="61" applyNumberFormat="1" applyFont="1" applyBorder="1" applyAlignment="1">
      <alignment vertical="center"/>
      <protection/>
    </xf>
    <xf numFmtId="181" fontId="5" fillId="0" borderId="143" xfId="61" applyNumberFormat="1" applyFont="1" applyBorder="1" applyAlignment="1">
      <alignment vertical="center"/>
      <protection/>
    </xf>
    <xf numFmtId="0" fontId="5" fillId="0" borderId="121" xfId="61" applyFont="1" applyBorder="1" applyAlignment="1">
      <alignment horizontal="distributed" vertical="center"/>
      <protection/>
    </xf>
    <xf numFmtId="0" fontId="5" fillId="0" borderId="89" xfId="61" applyFont="1" applyBorder="1" applyAlignment="1">
      <alignment horizontal="distributed" vertical="center"/>
      <protection/>
    </xf>
    <xf numFmtId="0" fontId="5" fillId="0" borderId="118" xfId="61" applyFont="1" applyBorder="1" applyAlignment="1">
      <alignment horizontal="center" vertical="center"/>
      <protection/>
    </xf>
    <xf numFmtId="0" fontId="5" fillId="0" borderId="126" xfId="61" applyFont="1" applyBorder="1" applyAlignment="1">
      <alignment horizontal="center" vertical="center"/>
      <protection/>
    </xf>
    <xf numFmtId="0" fontId="5" fillId="0" borderId="89" xfId="61" applyFont="1" applyBorder="1" applyAlignment="1">
      <alignment horizontal="center" vertical="center"/>
      <protection/>
    </xf>
    <xf numFmtId="0" fontId="5" fillId="0" borderId="119" xfId="61" applyFont="1" applyBorder="1" applyAlignment="1">
      <alignment horizontal="center" vertical="center" wrapText="1"/>
      <protection/>
    </xf>
    <xf numFmtId="0" fontId="5" fillId="0" borderId="91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distributed" vertical="center"/>
      <protection/>
    </xf>
    <xf numFmtId="0" fontId="5" fillId="0" borderId="161" xfId="61" applyFont="1" applyBorder="1" applyAlignment="1">
      <alignment horizontal="center" vertical="center"/>
      <protection/>
    </xf>
    <xf numFmtId="0" fontId="5" fillId="0" borderId="175" xfId="61" applyFont="1" applyBorder="1" applyAlignment="1">
      <alignment horizontal="center" vertical="center"/>
      <protection/>
    </xf>
    <xf numFmtId="0" fontId="5" fillId="0" borderId="51" xfId="61" applyFont="1" applyBorder="1" applyAlignment="1">
      <alignment horizontal="distributed" vertical="center"/>
      <protection/>
    </xf>
    <xf numFmtId="0" fontId="5" fillId="0" borderId="176" xfId="61" applyFont="1" applyBorder="1" applyAlignment="1">
      <alignment horizontal="distributed" vertical="center"/>
      <protection/>
    </xf>
    <xf numFmtId="0" fontId="5" fillId="0" borderId="177" xfId="61" applyFont="1" applyBorder="1" applyAlignment="1">
      <alignment horizontal="center" vertical="center"/>
      <protection/>
    </xf>
    <xf numFmtId="0" fontId="5" fillId="0" borderId="122" xfId="61" applyFont="1" applyBorder="1" applyAlignment="1">
      <alignment horizontal="center" vertical="center"/>
      <protection/>
    </xf>
    <xf numFmtId="0" fontId="5" fillId="0" borderId="155" xfId="61" applyFont="1" applyBorder="1" applyAlignment="1">
      <alignment horizontal="center" vertical="center"/>
      <protection/>
    </xf>
    <xf numFmtId="0" fontId="5" fillId="0" borderId="59" xfId="61" applyFont="1" applyBorder="1" applyAlignment="1">
      <alignment horizontal="center" vertical="center"/>
      <protection/>
    </xf>
    <xf numFmtId="0" fontId="5" fillId="0" borderId="138" xfId="61" applyFont="1" applyBorder="1" applyAlignment="1">
      <alignment horizontal="center" vertical="center"/>
      <protection/>
    </xf>
    <xf numFmtId="181" fontId="5" fillId="0" borderId="13" xfId="61" applyNumberFormat="1" applyFont="1" applyBorder="1" applyAlignment="1">
      <alignment vertical="center"/>
      <protection/>
    </xf>
    <xf numFmtId="181" fontId="5" fillId="0" borderId="37" xfId="61" applyNumberFormat="1" applyFont="1" applyBorder="1" applyAlignment="1">
      <alignment vertical="center"/>
      <protection/>
    </xf>
    <xf numFmtId="181" fontId="5" fillId="0" borderId="27" xfId="61" applyNumberFormat="1" applyFont="1" applyBorder="1" applyAlignment="1">
      <alignment vertical="center"/>
      <protection/>
    </xf>
    <xf numFmtId="181" fontId="5" fillId="0" borderId="22" xfId="61" applyNumberFormat="1" applyFont="1" applyBorder="1" applyAlignment="1">
      <alignment vertical="center"/>
      <protection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5" fillId="0" borderId="156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81" xfId="0" applyFont="1" applyBorder="1" applyAlignment="1">
      <alignment horizontal="distributed" vertical="center"/>
    </xf>
    <xf numFmtId="0" fontId="8" fillId="0" borderId="89" xfId="0" applyFont="1" applyBorder="1" applyAlignment="1">
      <alignment horizontal="center" vertical="center" shrinkToFit="1"/>
    </xf>
    <xf numFmtId="0" fontId="0" fillId="0" borderId="158" xfId="0" applyBorder="1" applyAlignment="1">
      <alignment horizontal="center"/>
    </xf>
    <xf numFmtId="0" fontId="5" fillId="0" borderId="67" xfId="0" applyFont="1" applyBorder="1" applyAlignment="1">
      <alignment horizontal="distributed" vertical="center" wrapText="1"/>
    </xf>
    <xf numFmtId="0" fontId="5" fillId="0" borderId="87" xfId="0" applyFont="1" applyBorder="1" applyAlignment="1">
      <alignment horizontal="distributed" vertical="center"/>
    </xf>
    <xf numFmtId="0" fontId="5" fillId="0" borderId="54" xfId="0" applyFont="1" applyBorder="1" applyAlignment="1">
      <alignment horizontal="distributed" vertical="center"/>
    </xf>
    <xf numFmtId="0" fontId="5" fillId="0" borderId="142" xfId="0" applyFont="1" applyBorder="1" applyAlignment="1">
      <alignment horizontal="distributed" vertical="center" wrapText="1"/>
    </xf>
    <xf numFmtId="0" fontId="5" fillId="0" borderId="87" xfId="0" applyFont="1" applyBorder="1" applyAlignment="1">
      <alignment horizontal="distributed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170" xfId="0" applyFont="1" applyBorder="1" applyAlignment="1">
      <alignment horizontal="center" vertical="center"/>
    </xf>
    <xf numFmtId="0" fontId="5" fillId="0" borderId="142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distributed" vertical="center"/>
    </xf>
    <xf numFmtId="0" fontId="5" fillId="0" borderId="89" xfId="0" applyFont="1" applyBorder="1" applyAlignment="1">
      <alignment horizontal="distributed" vertical="center"/>
    </xf>
    <xf numFmtId="0" fontId="5" fillId="0" borderId="158" xfId="0" applyFont="1" applyBorder="1" applyAlignment="1">
      <alignment horizontal="distributed" vertical="center"/>
    </xf>
    <xf numFmtId="0" fontId="9" fillId="0" borderId="14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5" fillId="0" borderId="134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166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82" xfId="0" applyFont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3" xfId="0" applyFont="1" applyBorder="1" applyAlignment="1">
      <alignment horizontal="center" vertical="center"/>
    </xf>
    <xf numFmtId="0" fontId="5" fillId="0" borderId="172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0" fontId="5" fillId="0" borderId="121" xfId="0" applyFont="1" applyBorder="1" applyAlignment="1">
      <alignment horizontal="center" vertical="center"/>
    </xf>
    <xf numFmtId="0" fontId="5" fillId="0" borderId="178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179" xfId="0" applyFont="1" applyBorder="1" applyAlignment="1">
      <alignment horizontal="distributed" vertical="center"/>
    </xf>
    <xf numFmtId="0" fontId="5" fillId="0" borderId="180" xfId="0" applyFont="1" applyBorder="1" applyAlignment="1">
      <alignment horizontal="distributed" vertical="center"/>
    </xf>
    <xf numFmtId="0" fontId="5" fillId="0" borderId="121" xfId="0" applyFont="1" applyBorder="1" applyAlignment="1">
      <alignment horizontal="distributed" vertical="center"/>
    </xf>
    <xf numFmtId="0" fontId="5" fillId="0" borderId="181" xfId="0" applyFont="1" applyBorder="1" applyAlignment="1">
      <alignment horizontal="distributed" vertical="center"/>
    </xf>
    <xf numFmtId="0" fontId="5" fillId="0" borderId="54" xfId="0" applyFont="1" applyBorder="1" applyAlignment="1">
      <alignment horizontal="center" vertical="center"/>
    </xf>
    <xf numFmtId="0" fontId="9" fillId="0" borderId="89" xfId="0" applyFont="1" applyBorder="1" applyAlignment="1">
      <alignment horizontal="distributed" vertical="center"/>
    </xf>
    <xf numFmtId="0" fontId="9" fillId="0" borderId="182" xfId="0" applyFont="1" applyBorder="1" applyAlignment="1">
      <alignment horizontal="distributed" vertical="center"/>
    </xf>
    <xf numFmtId="0" fontId="9" fillId="0" borderId="51" xfId="0" applyFont="1" applyBorder="1" applyAlignment="1">
      <alignment horizontal="distributed" vertical="center"/>
    </xf>
    <xf numFmtId="0" fontId="9" fillId="0" borderId="176" xfId="0" applyFont="1" applyBorder="1" applyAlignment="1">
      <alignment horizontal="distributed" vertical="center"/>
    </xf>
    <xf numFmtId="0" fontId="5" fillId="0" borderId="67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5" fillId="0" borderId="126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158" xfId="0" applyFont="1" applyBorder="1" applyAlignment="1">
      <alignment horizontal="center" vertical="center"/>
    </xf>
    <xf numFmtId="0" fontId="5" fillId="0" borderId="87" xfId="0" applyFont="1" applyBorder="1" applyAlignment="1">
      <alignment horizontal="distributed" vertical="center" textRotation="255"/>
    </xf>
    <xf numFmtId="0" fontId="5" fillId="0" borderId="22" xfId="0" applyFont="1" applyBorder="1" applyAlignment="1">
      <alignment horizontal="distributed" vertical="center" textRotation="255"/>
    </xf>
    <xf numFmtId="0" fontId="5" fillId="0" borderId="142" xfId="0" applyFont="1" applyBorder="1" applyAlignment="1">
      <alignment horizontal="distributed" vertical="center" textRotation="255"/>
    </xf>
    <xf numFmtId="0" fontId="5" fillId="0" borderId="54" xfId="0" applyFont="1" applyBorder="1" applyAlignment="1">
      <alignment horizontal="distributed" vertical="center" textRotation="255"/>
    </xf>
    <xf numFmtId="0" fontId="5" fillId="0" borderId="182" xfId="0" applyFont="1" applyBorder="1" applyAlignment="1">
      <alignment horizontal="distributed" vertical="center"/>
    </xf>
    <xf numFmtId="0" fontId="5" fillId="0" borderId="142" xfId="0" applyFont="1" applyBorder="1" applyAlignment="1">
      <alignment horizontal="distributed" vertical="center"/>
    </xf>
    <xf numFmtId="0" fontId="5" fillId="0" borderId="67" xfId="0" applyFont="1" applyBorder="1" applyAlignment="1">
      <alignment horizontal="distributed" vertical="center"/>
    </xf>
    <xf numFmtId="0" fontId="8" fillId="0" borderId="87" xfId="62" applyFont="1" applyBorder="1" applyAlignment="1">
      <alignment horizontal="distributed" vertical="center"/>
      <protection/>
    </xf>
    <xf numFmtId="0" fontId="8" fillId="0" borderId="32" xfId="62" applyFont="1" applyBorder="1" applyAlignment="1">
      <alignment horizontal="distributed" vertical="center"/>
      <protection/>
    </xf>
    <xf numFmtId="0" fontId="13" fillId="0" borderId="87" xfId="62" applyFont="1" applyBorder="1" applyAlignment="1">
      <alignment horizontal="distributed" vertical="center"/>
      <protection/>
    </xf>
    <xf numFmtId="0" fontId="13" fillId="0" borderId="32" xfId="62" applyFont="1" applyBorder="1" applyAlignment="1">
      <alignment horizontal="distributed" vertical="center"/>
      <protection/>
    </xf>
    <xf numFmtId="0" fontId="14" fillId="0" borderId="127" xfId="62" applyFont="1" applyFill="1" applyBorder="1" applyAlignment="1">
      <alignment horizontal="distributed" vertical="center" wrapText="1"/>
      <protection/>
    </xf>
    <xf numFmtId="0" fontId="5" fillId="0" borderId="129" xfId="62" applyFont="1" applyFill="1" applyBorder="1" applyAlignment="1">
      <alignment horizontal="distributed" vertical="center"/>
      <protection/>
    </xf>
    <xf numFmtId="0" fontId="5" fillId="0" borderId="87" xfId="62" applyFont="1" applyBorder="1" applyAlignment="1">
      <alignment horizontal="distributed" vertical="center" textRotation="255"/>
      <protection/>
    </xf>
    <xf numFmtId="0" fontId="5" fillId="0" borderId="54" xfId="62" applyFont="1" applyBorder="1" applyAlignment="1">
      <alignment horizontal="distributed" vertical="center" textRotation="255"/>
      <protection/>
    </xf>
    <xf numFmtId="0" fontId="5" fillId="0" borderId="0" xfId="62" applyFont="1" applyBorder="1" applyAlignment="1">
      <alignment horizontal="distributed" vertical="center" textRotation="255"/>
      <protection/>
    </xf>
    <xf numFmtId="0" fontId="5" fillId="0" borderId="60" xfId="62" applyFont="1" applyBorder="1" applyAlignment="1">
      <alignment horizontal="distributed" vertical="center" textRotation="255"/>
      <protection/>
    </xf>
    <xf numFmtId="0" fontId="5" fillId="0" borderId="22" xfId="62" applyFont="1" applyBorder="1" applyAlignment="1">
      <alignment horizontal="distributed" vertical="center" textRotation="255"/>
      <protection/>
    </xf>
    <xf numFmtId="0" fontId="5" fillId="0" borderId="67" xfId="62" applyFont="1" applyBorder="1" applyAlignment="1">
      <alignment horizontal="center" vertical="center"/>
      <protection/>
    </xf>
    <xf numFmtId="0" fontId="5" fillId="0" borderId="183" xfId="62" applyFont="1" applyBorder="1" applyAlignment="1">
      <alignment horizontal="center" vertical="center"/>
      <protection/>
    </xf>
    <xf numFmtId="0" fontId="5" fillId="0" borderId="34" xfId="62" applyFont="1" applyBorder="1" applyAlignment="1">
      <alignment horizontal="center" vertical="center"/>
      <protection/>
    </xf>
    <xf numFmtId="0" fontId="5" fillId="0" borderId="184" xfId="62" applyFont="1" applyBorder="1" applyAlignment="1">
      <alignment horizontal="distributed" vertical="center"/>
      <protection/>
    </xf>
    <xf numFmtId="0" fontId="5" fillId="0" borderId="185" xfId="62" applyFont="1" applyBorder="1" applyAlignment="1">
      <alignment horizontal="distributed" vertical="center"/>
      <protection/>
    </xf>
    <xf numFmtId="0" fontId="5" fillId="0" borderId="71" xfId="62" applyFont="1" applyBorder="1" applyAlignment="1">
      <alignment horizontal="distributed" vertical="center"/>
      <protection/>
    </xf>
    <xf numFmtId="0" fontId="5" fillId="0" borderId="39" xfId="62" applyFont="1" applyBorder="1" applyAlignment="1">
      <alignment horizontal="distributed" vertical="center"/>
      <protection/>
    </xf>
    <xf numFmtId="0" fontId="5" fillId="0" borderId="115" xfId="62" applyFont="1" applyBorder="1" applyAlignment="1">
      <alignment horizontal="center" vertical="center"/>
      <protection/>
    </xf>
    <xf numFmtId="0" fontId="5" fillId="0" borderId="63" xfId="62" applyFont="1" applyBorder="1" applyAlignment="1">
      <alignment horizontal="center" vertical="center"/>
      <protection/>
    </xf>
    <xf numFmtId="0" fontId="5" fillId="0" borderId="11" xfId="62" applyFont="1" applyBorder="1" applyAlignment="1">
      <alignment horizontal="distributed" vertical="center"/>
      <protection/>
    </xf>
    <xf numFmtId="0" fontId="5" fillId="0" borderId="14" xfId="62" applyFont="1" applyBorder="1" applyAlignment="1">
      <alignment horizontal="distributed" vertical="center"/>
      <protection/>
    </xf>
    <xf numFmtId="0" fontId="5" fillId="0" borderId="12" xfId="62" applyFont="1" applyBorder="1" applyAlignment="1">
      <alignment horizontal="distributed" vertical="center"/>
      <protection/>
    </xf>
    <xf numFmtId="0" fontId="5" fillId="0" borderId="13" xfId="62" applyFont="1" applyBorder="1" applyAlignment="1">
      <alignment horizontal="distributed" vertical="center"/>
      <protection/>
    </xf>
    <xf numFmtId="0" fontId="5" fillId="0" borderId="185" xfId="62" applyFont="1" applyBorder="1" applyAlignment="1">
      <alignment horizontal="center" vertical="center"/>
      <protection/>
    </xf>
    <xf numFmtId="0" fontId="13" fillId="0" borderId="12" xfId="62" applyFont="1" applyBorder="1" applyAlignment="1">
      <alignment horizontal="distributed" vertical="center"/>
      <protection/>
    </xf>
    <xf numFmtId="0" fontId="13" fillId="0" borderId="13" xfId="62" applyFont="1" applyBorder="1" applyAlignment="1">
      <alignment horizontal="distributed" vertical="center"/>
      <protection/>
    </xf>
    <xf numFmtId="0" fontId="8" fillId="0" borderId="11" xfId="62" applyFont="1" applyBorder="1" applyAlignment="1">
      <alignment horizontal="distributed" vertical="center"/>
      <protection/>
    </xf>
    <xf numFmtId="0" fontId="8" fillId="0" borderId="14" xfId="62" applyFont="1" applyBorder="1" applyAlignment="1">
      <alignment horizontal="distributed" vertical="center"/>
      <protection/>
    </xf>
    <xf numFmtId="0" fontId="14" fillId="0" borderId="118" xfId="62" applyFont="1" applyFill="1" applyBorder="1" applyAlignment="1">
      <alignment horizontal="distributed" vertical="center" wrapText="1"/>
      <protection/>
    </xf>
    <xf numFmtId="0" fontId="14" fillId="0" borderId="121" xfId="62" applyFont="1" applyFill="1" applyBorder="1" applyAlignment="1">
      <alignment horizontal="distributed" vertical="center" wrapText="1"/>
      <protection/>
    </xf>
    <xf numFmtId="0" fontId="5" fillId="0" borderId="103" xfId="62" applyFont="1" applyBorder="1" applyAlignment="1">
      <alignment horizontal="distributed" vertical="center" textRotation="255"/>
      <protection/>
    </xf>
    <xf numFmtId="0" fontId="5" fillId="0" borderId="102" xfId="62" applyFont="1" applyBorder="1" applyAlignment="1">
      <alignment horizontal="distributed" vertical="center" textRotation="255"/>
      <protection/>
    </xf>
    <xf numFmtId="0" fontId="5" fillId="0" borderId="134" xfId="62" applyFont="1" applyBorder="1" applyAlignment="1">
      <alignment horizontal="distributed" vertical="center" textRotation="255"/>
      <protection/>
    </xf>
    <xf numFmtId="0" fontId="5" fillId="0" borderId="10" xfId="62" applyFont="1" applyBorder="1" applyAlignment="1">
      <alignment horizontal="distributed" vertical="center" textRotation="255"/>
      <protection/>
    </xf>
    <xf numFmtId="0" fontId="5" fillId="0" borderId="12" xfId="62" applyFont="1" applyBorder="1" applyAlignment="1">
      <alignment horizontal="distributed" vertical="center" textRotation="255"/>
      <protection/>
    </xf>
    <xf numFmtId="0" fontId="5" fillId="0" borderId="74" xfId="62" applyFont="1" applyBorder="1" applyAlignment="1">
      <alignment horizontal="distributed" vertical="center" textRotation="255"/>
      <protection/>
    </xf>
    <xf numFmtId="0" fontId="14" fillId="0" borderId="118" xfId="62" applyFont="1" applyBorder="1" applyAlignment="1">
      <alignment horizontal="distributed" vertical="center" wrapText="1"/>
      <protection/>
    </xf>
    <xf numFmtId="0" fontId="14" fillId="0" borderId="121" xfId="62" applyFont="1" applyBorder="1" applyAlignment="1">
      <alignment horizontal="distributed" vertical="center" wrapText="1"/>
      <protection/>
    </xf>
    <xf numFmtId="0" fontId="5" fillId="0" borderId="154" xfId="60" applyFont="1" applyBorder="1" applyAlignment="1">
      <alignment horizontal="center" vertical="center"/>
      <protection/>
    </xf>
    <xf numFmtId="0" fontId="5" fillId="0" borderId="52" xfId="60" applyFont="1" applyBorder="1" applyAlignment="1">
      <alignment horizontal="center" vertical="center"/>
      <protection/>
    </xf>
    <xf numFmtId="0" fontId="5" fillId="0" borderId="186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5" fillId="0" borderId="187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154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155" xfId="0" applyFont="1" applyBorder="1" applyAlignment="1">
      <alignment horizontal="distributed" vertical="center"/>
    </xf>
    <xf numFmtId="0" fontId="5" fillId="0" borderId="15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5" fillId="0" borderId="133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16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181" fontId="5" fillId="0" borderId="51" xfId="0" applyNumberFormat="1" applyFont="1" applyBorder="1" applyAlignment="1">
      <alignment horizontal="right" vertical="center"/>
    </xf>
    <xf numFmtId="181" fontId="5" fillId="0" borderId="26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181" fontId="5" fillId="0" borderId="26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181" fontId="5" fillId="0" borderId="143" xfId="0" applyNumberFormat="1" applyFont="1" applyBorder="1" applyAlignment="1">
      <alignment horizontal="right" vertical="center"/>
    </xf>
    <xf numFmtId="181" fontId="5" fillId="0" borderId="87" xfId="0" applyNumberFormat="1" applyFont="1" applyBorder="1" applyAlignment="1">
      <alignment horizontal="right" vertical="center"/>
    </xf>
    <xf numFmtId="181" fontId="5" fillId="0" borderId="73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14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 wrapText="1"/>
    </xf>
    <xf numFmtId="0" fontId="8" fillId="0" borderId="155" xfId="0" applyFont="1" applyBorder="1" applyAlignment="1">
      <alignment horizontal="center" vertical="center"/>
    </xf>
    <xf numFmtId="0" fontId="8" fillId="0" borderId="13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181" fontId="5" fillId="0" borderId="100" xfId="0" applyNumberFormat="1" applyFont="1" applyBorder="1" applyAlignment="1">
      <alignment vertical="center"/>
    </xf>
    <xf numFmtId="181" fontId="5" fillId="0" borderId="51" xfId="0" applyNumberFormat="1" applyFont="1" applyBorder="1" applyAlignment="1">
      <alignment vertical="center"/>
    </xf>
    <xf numFmtId="0" fontId="8" fillId="0" borderId="62" xfId="0" applyFont="1" applyBorder="1" applyAlignment="1">
      <alignment horizontal="center" vertical="center"/>
    </xf>
    <xf numFmtId="0" fontId="8" fillId="0" borderId="107" xfId="0" applyFont="1" applyBorder="1" applyAlignment="1">
      <alignment horizontal="center" vertical="center"/>
    </xf>
    <xf numFmtId="0" fontId="5" fillId="0" borderId="66" xfId="0" applyFont="1" applyBorder="1" applyAlignment="1">
      <alignment horizontal="distributed" vertical="center"/>
    </xf>
    <xf numFmtId="0" fontId="5" fillId="0" borderId="188" xfId="0" applyFont="1" applyBorder="1" applyAlignment="1">
      <alignment horizontal="distributed" vertical="center"/>
    </xf>
    <xf numFmtId="0" fontId="5" fillId="0" borderId="73" xfId="0" applyFont="1" applyBorder="1" applyAlignment="1">
      <alignment horizontal="distributed" vertical="center"/>
    </xf>
    <xf numFmtId="0" fontId="5" fillId="0" borderId="51" xfId="0" applyFont="1" applyBorder="1" applyAlignment="1">
      <alignment horizontal="distributed" vertical="center"/>
    </xf>
    <xf numFmtId="0" fontId="5" fillId="0" borderId="170" xfId="0" applyFont="1" applyBorder="1" applyAlignment="1">
      <alignment horizontal="distributed" vertical="center"/>
    </xf>
    <xf numFmtId="181" fontId="5" fillId="0" borderId="165" xfId="0" applyNumberFormat="1" applyFont="1" applyBorder="1" applyAlignment="1">
      <alignment horizontal="center" vertical="center"/>
    </xf>
    <xf numFmtId="181" fontId="5" fillId="0" borderId="189" xfId="0" applyNumberFormat="1" applyFont="1" applyBorder="1" applyAlignment="1">
      <alignment horizontal="center" vertical="center"/>
    </xf>
    <xf numFmtId="181" fontId="5" fillId="0" borderId="134" xfId="0" applyNumberFormat="1" applyFont="1" applyBorder="1" applyAlignment="1">
      <alignment horizontal="center" vertical="center"/>
    </xf>
    <xf numFmtId="181" fontId="5" fillId="0" borderId="13" xfId="0" applyNumberFormat="1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0" fontId="5" fillId="0" borderId="76" xfId="0" applyFont="1" applyBorder="1" applyAlignment="1">
      <alignment horizontal="distributed" vertical="center"/>
    </xf>
    <xf numFmtId="181" fontId="5" fillId="0" borderId="27" xfId="0" applyNumberFormat="1" applyFont="1" applyBorder="1" applyAlignment="1">
      <alignment horizontal="center" vertical="center"/>
    </xf>
    <xf numFmtId="181" fontId="5" fillId="0" borderId="22" xfId="0" applyNumberFormat="1" applyFont="1" applyBorder="1" applyAlignment="1">
      <alignment horizontal="center" vertical="center"/>
    </xf>
    <xf numFmtId="181" fontId="5" fillId="0" borderId="19" xfId="0" applyNumberFormat="1" applyFont="1" applyBorder="1" applyAlignment="1">
      <alignment horizontal="right" vertical="center"/>
    </xf>
    <xf numFmtId="181" fontId="5" fillId="0" borderId="54" xfId="0" applyNumberFormat="1" applyFont="1" applyBorder="1" applyAlignment="1">
      <alignment horizontal="right" vertical="center"/>
    </xf>
    <xf numFmtId="181" fontId="5" fillId="0" borderId="100" xfId="0" applyNumberFormat="1" applyFont="1" applyBorder="1" applyAlignment="1">
      <alignment horizontal="right" vertical="center"/>
    </xf>
    <xf numFmtId="181" fontId="5" fillId="0" borderId="170" xfId="0" applyNumberFormat="1" applyFont="1" applyBorder="1" applyAlignment="1">
      <alignment horizontal="right" vertical="center"/>
    </xf>
    <xf numFmtId="0" fontId="9" fillId="0" borderId="1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181" fontId="5" fillId="0" borderId="99" xfId="0" applyNumberFormat="1" applyFont="1" applyBorder="1" applyAlignment="1">
      <alignment horizontal="right" vertical="center"/>
    </xf>
    <xf numFmtId="0" fontId="8" fillId="0" borderId="164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9" fillId="0" borderId="155" xfId="0" applyFont="1" applyBorder="1" applyAlignment="1">
      <alignment horizontal="center" vertical="center" wrapText="1"/>
    </xf>
    <xf numFmtId="0" fontId="9" fillId="0" borderId="155" xfId="0" applyFont="1" applyBorder="1" applyAlignment="1">
      <alignment horizontal="center" vertical="center"/>
    </xf>
    <xf numFmtId="0" fontId="9" fillId="0" borderId="138" xfId="0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181" fontId="5" fillId="0" borderId="87" xfId="0" applyNumberFormat="1" applyFont="1" applyBorder="1" applyAlignment="1">
      <alignment horizontal="center" vertical="center"/>
    </xf>
    <xf numFmtId="181" fontId="5" fillId="0" borderId="16" xfId="0" applyNumberFormat="1" applyFont="1" applyBorder="1" applyAlignment="1">
      <alignment horizontal="center" vertical="center"/>
    </xf>
    <xf numFmtId="181" fontId="5" fillId="0" borderId="110" xfId="0" applyNumberFormat="1" applyFont="1" applyBorder="1" applyAlignment="1">
      <alignment horizontal="center" vertical="center"/>
    </xf>
    <xf numFmtId="0" fontId="5" fillId="0" borderId="138" xfId="0" applyFont="1" applyBorder="1" applyAlignment="1">
      <alignment horizontal="center" vertical="center"/>
    </xf>
    <xf numFmtId="181" fontId="5" fillId="0" borderId="66" xfId="0" applyNumberFormat="1" applyFont="1" applyBorder="1" applyAlignment="1">
      <alignment horizontal="center" vertical="center"/>
    </xf>
    <xf numFmtId="0" fontId="5" fillId="0" borderId="190" xfId="0" applyFont="1" applyBorder="1" applyAlignment="1">
      <alignment horizontal="distributed" vertical="center"/>
    </xf>
    <xf numFmtId="0" fontId="5" fillId="0" borderId="191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5" fillId="0" borderId="192" xfId="0" applyFont="1" applyBorder="1" applyAlignment="1">
      <alignment horizontal="distributed" vertical="center"/>
    </xf>
    <xf numFmtId="0" fontId="5" fillId="0" borderId="193" xfId="0" applyFont="1" applyBorder="1" applyAlignment="1">
      <alignment horizontal="distributed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9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92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5" xfId="0" applyFont="1" applyBorder="1" applyAlignment="1">
      <alignment horizontal="distributed" vertical="center"/>
    </xf>
    <xf numFmtId="0" fontId="5" fillId="0" borderId="189" xfId="0" applyFont="1" applyBorder="1" applyAlignment="1">
      <alignment horizontal="distributed" vertical="center"/>
    </xf>
    <xf numFmtId="0" fontId="5" fillId="0" borderId="194" xfId="0" applyFont="1" applyBorder="1" applyAlignment="1">
      <alignment horizontal="distributed" vertical="center"/>
    </xf>
    <xf numFmtId="181" fontId="5" fillId="0" borderId="195" xfId="0" applyNumberFormat="1" applyFont="1" applyBorder="1" applyAlignment="1">
      <alignment horizontal="center" vertical="center"/>
    </xf>
    <xf numFmtId="0" fontId="5" fillId="0" borderId="85" xfId="0" applyFont="1" applyBorder="1" applyAlignment="1">
      <alignment horizontal="distributed" vertical="center"/>
    </xf>
    <xf numFmtId="0" fontId="8" fillId="0" borderId="1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54" xfId="0" applyFont="1" applyBorder="1" applyAlignment="1">
      <alignment horizontal="center" vertical="center" wrapText="1"/>
    </xf>
    <xf numFmtId="0" fontId="9" fillId="0" borderId="15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8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181" fontId="0" fillId="0" borderId="143" xfId="0" applyNumberForma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 wrapText="1"/>
    </xf>
    <xf numFmtId="0" fontId="9" fillId="0" borderId="47" xfId="0" applyFont="1" applyBorder="1" applyAlignment="1">
      <alignment horizontal="center" vertical="center"/>
    </xf>
    <xf numFmtId="181" fontId="5" fillId="0" borderId="170" xfId="0" applyNumberFormat="1" applyFont="1" applyBorder="1" applyAlignment="1">
      <alignment vertical="center"/>
    </xf>
    <xf numFmtId="0" fontId="11" fillId="0" borderId="15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181" fontId="5" fillId="0" borderId="84" xfId="0" applyNumberFormat="1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8" fillId="0" borderId="156" xfId="0" applyFont="1" applyBorder="1" applyAlignment="1">
      <alignment horizontal="center" vertical="center"/>
    </xf>
    <xf numFmtId="0" fontId="8" fillId="0" borderId="157" xfId="0" applyFont="1" applyBorder="1" applyAlignment="1">
      <alignment horizontal="center" vertical="center"/>
    </xf>
    <xf numFmtId="0" fontId="8" fillId="0" borderId="169" xfId="0" applyFont="1" applyBorder="1" applyAlignment="1">
      <alignment horizontal="center" vertical="center"/>
    </xf>
    <xf numFmtId="0" fontId="5" fillId="0" borderId="52" xfId="0" applyFont="1" applyBorder="1" applyAlignment="1">
      <alignment horizontal="distributed" vertical="center"/>
    </xf>
    <xf numFmtId="0" fontId="5" fillId="0" borderId="174" xfId="0" applyFont="1" applyBorder="1" applyAlignment="1">
      <alignment horizontal="distributed" vertical="center"/>
    </xf>
    <xf numFmtId="0" fontId="8" fillId="0" borderId="95" xfId="0" applyFont="1" applyBorder="1" applyAlignment="1">
      <alignment horizontal="center" vertical="center"/>
    </xf>
    <xf numFmtId="0" fontId="8" fillId="0" borderId="173" xfId="0" applyFont="1" applyBorder="1" applyAlignment="1">
      <alignment horizontal="center" vertical="center"/>
    </xf>
    <xf numFmtId="0" fontId="8" fillId="0" borderId="154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0" fontId="8" fillId="0" borderId="108" xfId="0" applyFont="1" applyBorder="1" applyAlignment="1">
      <alignment horizontal="center" vertical="center"/>
    </xf>
    <xf numFmtId="181" fontId="5" fillId="0" borderId="99" xfId="0" applyNumberFormat="1" applyFont="1" applyBorder="1" applyAlignment="1">
      <alignment horizontal="right" vertical="center" indent="1"/>
    </xf>
    <xf numFmtId="181" fontId="5" fillId="0" borderId="51" xfId="0" applyNumberFormat="1" applyFont="1" applyBorder="1" applyAlignment="1">
      <alignment horizontal="right" vertical="center" indent="1"/>
    </xf>
    <xf numFmtId="0" fontId="8" fillId="0" borderId="184" xfId="0" applyFont="1" applyBorder="1" applyAlignment="1">
      <alignment horizontal="center" vertical="center"/>
    </xf>
    <xf numFmtId="0" fontId="8" fillId="0" borderId="183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115" xfId="0" applyFont="1" applyBorder="1" applyAlignment="1">
      <alignment horizontal="center" vertical="center"/>
    </xf>
    <xf numFmtId="0" fontId="8" fillId="0" borderId="113" xfId="0" applyFont="1" applyBorder="1" applyAlignment="1">
      <alignment horizontal="center" vertical="center"/>
    </xf>
    <xf numFmtId="0" fontId="8" fillId="0" borderId="11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11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 wrapText="1"/>
    </xf>
    <xf numFmtId="0" fontId="8" fillId="0" borderId="170" xfId="0" applyFont="1" applyBorder="1" applyAlignment="1">
      <alignment horizontal="center" vertical="center" wrapText="1"/>
    </xf>
    <xf numFmtId="0" fontId="8" fillId="0" borderId="119" xfId="0" applyFont="1" applyBorder="1" applyAlignment="1">
      <alignment horizontal="center" vertical="center" wrapText="1"/>
    </xf>
    <xf numFmtId="0" fontId="8" fillId="0" borderId="178" xfId="0" applyFont="1" applyBorder="1" applyAlignment="1">
      <alignment horizontal="center" vertical="center" wrapText="1"/>
    </xf>
    <xf numFmtId="0" fontId="11" fillId="0" borderId="119" xfId="0" applyFont="1" applyBorder="1" applyAlignment="1">
      <alignment horizontal="center" vertical="center" wrapText="1"/>
    </xf>
    <xf numFmtId="0" fontId="11" fillId="0" borderId="121" xfId="0" applyFont="1" applyBorder="1" applyAlignment="1">
      <alignment horizontal="center" vertical="center" wrapText="1"/>
    </xf>
    <xf numFmtId="181" fontId="5" fillId="0" borderId="99" xfId="0" applyNumberFormat="1" applyFont="1" applyBorder="1" applyAlignment="1">
      <alignment vertical="center"/>
    </xf>
    <xf numFmtId="181" fontId="5" fillId="0" borderId="37" xfId="48" applyNumberFormat="1" applyFont="1" applyBorder="1" applyAlignment="1">
      <alignment vertical="center"/>
    </xf>
    <xf numFmtId="181" fontId="5" fillId="0" borderId="13" xfId="48" applyNumberFormat="1" applyFont="1" applyBorder="1" applyAlignment="1">
      <alignment vertical="center"/>
    </xf>
    <xf numFmtId="0" fontId="8" fillId="0" borderId="9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 wrapText="1"/>
    </xf>
    <xf numFmtId="0" fontId="8" fillId="0" borderId="153" xfId="0" applyFont="1" applyBorder="1" applyAlignment="1">
      <alignment horizontal="center" vertical="center"/>
    </xf>
    <xf numFmtId="0" fontId="8" fillId="0" borderId="159" xfId="0" applyFont="1" applyBorder="1" applyAlignment="1">
      <alignment horizontal="center" vertical="center"/>
    </xf>
    <xf numFmtId="0" fontId="8" fillId="0" borderId="128" xfId="0" applyFont="1" applyBorder="1" applyAlignment="1">
      <alignment horizontal="center" vertical="center"/>
    </xf>
    <xf numFmtId="0" fontId="8" fillId="0" borderId="160" xfId="0" applyFont="1" applyBorder="1" applyAlignment="1">
      <alignment horizontal="center" vertical="center"/>
    </xf>
    <xf numFmtId="0" fontId="8" fillId="0" borderId="128" xfId="0" applyFont="1" applyBorder="1" applyAlignment="1">
      <alignment horizontal="center" vertical="center" wrapText="1"/>
    </xf>
    <xf numFmtId="0" fontId="8" fillId="0" borderId="160" xfId="0" applyFont="1" applyBorder="1" applyAlignment="1">
      <alignment horizontal="center" vertical="center" wrapText="1"/>
    </xf>
    <xf numFmtId="0" fontId="8" fillId="0" borderId="120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P46  41～45表" xfId="61"/>
    <cellStyle name="標準_P54  50表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showGridLines="0" tabSelected="1" zoomScaleSheetLayoutView="100" zoomScalePageLayoutView="0" workbookViewId="0" topLeftCell="A1">
      <selection activeCell="A1" sqref="A1"/>
    </sheetView>
  </sheetViews>
  <sheetFormatPr defaultColWidth="7.625" defaultRowHeight="18.75" customHeight="1"/>
  <cols>
    <col min="1" max="1" width="11.75390625" style="32" customWidth="1"/>
    <col min="2" max="5" width="4.75390625" style="1" bestFit="1" customWidth="1"/>
    <col min="6" max="8" width="8.75390625" style="1" bestFit="1" customWidth="1"/>
    <col min="9" max="10" width="7.375" style="1" bestFit="1" customWidth="1"/>
    <col min="11" max="11" width="5.75390625" style="1" bestFit="1" customWidth="1"/>
    <col min="12" max="12" width="6.75390625" style="1" customWidth="1"/>
    <col min="13" max="13" width="5.75390625" style="1" bestFit="1" customWidth="1"/>
    <col min="14" max="14" width="6.75390625" style="1" customWidth="1"/>
    <col min="15" max="17" width="5.75390625" style="1" bestFit="1" customWidth="1"/>
    <col min="18" max="19" width="2.00390625" style="1" customWidth="1"/>
    <col min="20" max="16384" width="7.625" style="1" customWidth="1"/>
  </cols>
  <sheetData>
    <row r="1" ht="15.75" customHeight="1">
      <c r="Q1" s="2"/>
    </row>
    <row r="2" spans="1:22" ht="24.75" customHeight="1">
      <c r="A2" s="500" t="s">
        <v>326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67"/>
      <c r="S2" s="67"/>
      <c r="T2" s="67"/>
      <c r="U2" s="67"/>
      <c r="V2" s="67"/>
    </row>
    <row r="3" ht="9.75" customHeight="1"/>
    <row r="4" spans="1:17" s="3" customFormat="1" ht="18.75" customHeight="1" thickBot="1">
      <c r="A4" s="39" t="s">
        <v>397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8" s="3" customFormat="1" ht="22.5" customHeight="1">
      <c r="A5" s="501" t="s">
        <v>11</v>
      </c>
      <c r="B5" s="504" t="s">
        <v>12</v>
      </c>
      <c r="C5" s="478"/>
      <c r="D5" s="478"/>
      <c r="E5" s="478"/>
      <c r="F5" s="477" t="s">
        <v>13</v>
      </c>
      <c r="G5" s="478"/>
      <c r="H5" s="507"/>
      <c r="I5" s="478" t="s">
        <v>14</v>
      </c>
      <c r="J5" s="478"/>
      <c r="K5" s="478"/>
      <c r="L5" s="478"/>
      <c r="M5" s="478"/>
      <c r="N5" s="478"/>
      <c r="O5" s="477" t="s">
        <v>15</v>
      </c>
      <c r="P5" s="478"/>
      <c r="Q5" s="478"/>
      <c r="R5" s="4"/>
    </row>
    <row r="6" spans="1:18" s="3" customFormat="1" ht="22.5" customHeight="1">
      <c r="A6" s="502"/>
      <c r="B6" s="505"/>
      <c r="C6" s="506"/>
      <c r="D6" s="506"/>
      <c r="E6" s="506"/>
      <c r="F6" s="479"/>
      <c r="G6" s="480"/>
      <c r="H6" s="508"/>
      <c r="I6" s="480"/>
      <c r="J6" s="480"/>
      <c r="K6" s="480"/>
      <c r="L6" s="480"/>
      <c r="M6" s="480"/>
      <c r="N6" s="480"/>
      <c r="O6" s="479" t="s">
        <v>0</v>
      </c>
      <c r="P6" s="480"/>
      <c r="Q6" s="480"/>
      <c r="R6" s="4"/>
    </row>
    <row r="7" spans="1:18" s="3" customFormat="1" ht="26.25" customHeight="1">
      <c r="A7" s="502"/>
      <c r="B7" s="481" t="s">
        <v>1</v>
      </c>
      <c r="C7" s="494" t="s">
        <v>149</v>
      </c>
      <c r="D7" s="494" t="s">
        <v>150</v>
      </c>
      <c r="E7" s="487" t="s">
        <v>252</v>
      </c>
      <c r="F7" s="489" t="s">
        <v>1</v>
      </c>
      <c r="G7" s="483" t="s">
        <v>250</v>
      </c>
      <c r="H7" s="492" t="s">
        <v>251</v>
      </c>
      <c r="I7" s="496" t="s">
        <v>2</v>
      </c>
      <c r="J7" s="497"/>
      <c r="K7" s="498"/>
      <c r="L7" s="499" t="s">
        <v>3</v>
      </c>
      <c r="M7" s="497"/>
      <c r="N7" s="497"/>
      <c r="O7" s="489" t="s">
        <v>1</v>
      </c>
      <c r="P7" s="483" t="s">
        <v>250</v>
      </c>
      <c r="Q7" s="485" t="s">
        <v>251</v>
      </c>
      <c r="R7" s="4"/>
    </row>
    <row r="8" spans="1:18" s="3" customFormat="1" ht="26.25" customHeight="1" thickBot="1">
      <c r="A8" s="503"/>
      <c r="B8" s="482"/>
      <c r="C8" s="495"/>
      <c r="D8" s="495"/>
      <c r="E8" s="488"/>
      <c r="F8" s="490"/>
      <c r="G8" s="491"/>
      <c r="H8" s="493"/>
      <c r="I8" s="42" t="s">
        <v>249</v>
      </c>
      <c r="J8" s="70" t="s">
        <v>250</v>
      </c>
      <c r="K8" s="70" t="s">
        <v>251</v>
      </c>
      <c r="L8" s="40" t="s">
        <v>4</v>
      </c>
      <c r="M8" s="126" t="s">
        <v>5</v>
      </c>
      <c r="N8" s="126" t="s">
        <v>6</v>
      </c>
      <c r="O8" s="490"/>
      <c r="P8" s="484"/>
      <c r="Q8" s="486"/>
      <c r="R8" s="4"/>
    </row>
    <row r="9" spans="1:18" s="3" customFormat="1" ht="45" customHeight="1">
      <c r="A9" s="35" t="s">
        <v>410</v>
      </c>
      <c r="B9" s="168">
        <v>39</v>
      </c>
      <c r="C9" s="169">
        <v>31</v>
      </c>
      <c r="D9" s="169">
        <v>3</v>
      </c>
      <c r="E9" s="170">
        <v>5</v>
      </c>
      <c r="F9" s="171">
        <v>24517</v>
      </c>
      <c r="G9" s="169">
        <v>12374</v>
      </c>
      <c r="H9" s="172">
        <v>12143</v>
      </c>
      <c r="I9" s="170">
        <v>1859</v>
      </c>
      <c r="J9" s="169">
        <v>1336</v>
      </c>
      <c r="K9" s="169">
        <v>523</v>
      </c>
      <c r="L9" s="169">
        <v>460</v>
      </c>
      <c r="M9" s="169">
        <v>204</v>
      </c>
      <c r="N9" s="170">
        <v>256</v>
      </c>
      <c r="O9" s="171">
        <v>428</v>
      </c>
      <c r="P9" s="169">
        <v>253</v>
      </c>
      <c r="Q9" s="170">
        <v>175</v>
      </c>
      <c r="R9" s="4"/>
    </row>
    <row r="10" spans="1:18" s="3" customFormat="1" ht="45" customHeight="1">
      <c r="A10" s="127" t="s">
        <v>411</v>
      </c>
      <c r="B10" s="173">
        <f aca="true" t="shared" si="0" ref="B10:Q10">SUM(B11:B12)</f>
        <v>39</v>
      </c>
      <c r="C10" s="174">
        <f t="shared" si="0"/>
        <v>31</v>
      </c>
      <c r="D10" s="174">
        <f t="shared" si="0"/>
        <v>3</v>
      </c>
      <c r="E10" s="175">
        <f t="shared" si="0"/>
        <v>5</v>
      </c>
      <c r="F10" s="176">
        <f t="shared" si="0"/>
        <v>23991</v>
      </c>
      <c r="G10" s="174">
        <f t="shared" si="0"/>
        <v>12137</v>
      </c>
      <c r="H10" s="177">
        <f t="shared" si="0"/>
        <v>11854</v>
      </c>
      <c r="I10" s="175">
        <f t="shared" si="0"/>
        <v>1859</v>
      </c>
      <c r="J10" s="174">
        <f t="shared" si="0"/>
        <v>1334</v>
      </c>
      <c r="K10" s="174">
        <f t="shared" si="0"/>
        <v>525</v>
      </c>
      <c r="L10" s="174">
        <f t="shared" si="0"/>
        <v>451</v>
      </c>
      <c r="M10" s="174">
        <f t="shared" si="0"/>
        <v>201</v>
      </c>
      <c r="N10" s="175">
        <f t="shared" si="0"/>
        <v>250</v>
      </c>
      <c r="O10" s="176">
        <f t="shared" si="0"/>
        <v>420</v>
      </c>
      <c r="P10" s="174">
        <f t="shared" si="0"/>
        <v>251</v>
      </c>
      <c r="Q10" s="175">
        <f t="shared" si="0"/>
        <v>169</v>
      </c>
      <c r="R10" s="4"/>
    </row>
    <row r="11" spans="1:18" s="3" customFormat="1" ht="45" customHeight="1">
      <c r="A11" s="35" t="s">
        <v>330</v>
      </c>
      <c r="B11" s="168">
        <f>SUM(C11:E11)</f>
        <v>32</v>
      </c>
      <c r="C11" s="169">
        <f>C14+C16+SUM(C18:C27)-C12</f>
        <v>25</v>
      </c>
      <c r="D11" s="169">
        <v>2</v>
      </c>
      <c r="E11" s="170">
        <v>5</v>
      </c>
      <c r="F11" s="171">
        <f>SUM(G11:H11)</f>
        <v>18193</v>
      </c>
      <c r="G11" s="169">
        <f>G14+G16+SUM(G18:G27)-G12</f>
        <v>9382</v>
      </c>
      <c r="H11" s="178">
        <f>H14+H16+SUM(H18:H27)-H12</f>
        <v>8811</v>
      </c>
      <c r="I11" s="170">
        <v>1489</v>
      </c>
      <c r="J11" s="169">
        <f>J14+J16+SUM(J18:J27)-J12</f>
        <v>1066</v>
      </c>
      <c r="K11" s="169">
        <f>K14+K16+SUM(K18:K27)-K12</f>
        <v>423</v>
      </c>
      <c r="L11" s="169">
        <v>226</v>
      </c>
      <c r="M11" s="169">
        <f>M14+M16+SUM(M18:M27)-M12</f>
        <v>112</v>
      </c>
      <c r="N11" s="169">
        <f>N14+N16+SUM(N18:N27)-N12</f>
        <v>114</v>
      </c>
      <c r="O11" s="171">
        <v>352</v>
      </c>
      <c r="P11" s="169">
        <f>P14+P16+SUM(P18:P27)-P12</f>
        <v>218</v>
      </c>
      <c r="Q11" s="179">
        <f>Q14+Q16+SUM(Q18:Q27)-Q12</f>
        <v>134</v>
      </c>
      <c r="R11" s="4"/>
    </row>
    <row r="12" spans="1:18" s="3" customFormat="1" ht="45" customHeight="1" thickBot="1">
      <c r="A12" s="37" t="s">
        <v>329</v>
      </c>
      <c r="B12" s="180">
        <f>SUM(C12:E12)</f>
        <v>7</v>
      </c>
      <c r="C12" s="181">
        <f>C15+C17</f>
        <v>6</v>
      </c>
      <c r="D12" s="181">
        <v>1</v>
      </c>
      <c r="E12" s="182">
        <v>0</v>
      </c>
      <c r="F12" s="183">
        <f>SUM(G12:H12)</f>
        <v>5798</v>
      </c>
      <c r="G12" s="184">
        <f>G15+G17</f>
        <v>2755</v>
      </c>
      <c r="H12" s="185">
        <f>H15+H17</f>
        <v>3043</v>
      </c>
      <c r="I12" s="183">
        <f>SUM(J12:K12)</f>
        <v>370</v>
      </c>
      <c r="J12" s="184">
        <f>J15+J17</f>
        <v>268</v>
      </c>
      <c r="K12" s="186">
        <f>K15+K17</f>
        <v>102</v>
      </c>
      <c r="L12" s="181">
        <f>SUM(M12:N12)</f>
        <v>225</v>
      </c>
      <c r="M12" s="184">
        <f>M15+M17</f>
        <v>89</v>
      </c>
      <c r="N12" s="185">
        <f>N15+N17</f>
        <v>136</v>
      </c>
      <c r="O12" s="183">
        <f>SUM(P12:Q12)</f>
        <v>68</v>
      </c>
      <c r="P12" s="184">
        <f>P15+P17</f>
        <v>33</v>
      </c>
      <c r="Q12" s="186">
        <f>Q15+Q17</f>
        <v>35</v>
      </c>
      <c r="R12" s="4"/>
    </row>
    <row r="13" spans="1:18" s="3" customFormat="1" ht="12.75">
      <c r="A13" s="35"/>
      <c r="B13" s="168"/>
      <c r="C13" s="169"/>
      <c r="D13" s="169"/>
      <c r="E13" s="170"/>
      <c r="F13" s="171"/>
      <c r="G13" s="187"/>
      <c r="H13" s="188"/>
      <c r="I13" s="171"/>
      <c r="J13" s="187"/>
      <c r="K13" s="189"/>
      <c r="L13" s="169"/>
      <c r="M13" s="187"/>
      <c r="N13" s="190"/>
      <c r="O13" s="171"/>
      <c r="P13" s="187"/>
      <c r="Q13" s="190"/>
      <c r="R13" s="4"/>
    </row>
    <row r="14" spans="1:18" s="129" customFormat="1" ht="22.5" customHeight="1">
      <c r="A14" s="475" t="s">
        <v>219</v>
      </c>
      <c r="B14" s="191">
        <f aca="true" t="shared" si="1" ref="B14:B27">SUM(C14:E14)</f>
        <v>13</v>
      </c>
      <c r="C14" s="192">
        <v>11</v>
      </c>
      <c r="D14" s="192">
        <v>2</v>
      </c>
      <c r="E14" s="193" t="s">
        <v>9</v>
      </c>
      <c r="F14" s="194">
        <f aca="true" t="shared" si="2" ref="F14:F27">SUM(G14:H14)</f>
        <v>10922</v>
      </c>
      <c r="G14" s="192">
        <v>5357</v>
      </c>
      <c r="H14" s="195">
        <v>5565</v>
      </c>
      <c r="I14" s="194">
        <f>SUM(J14:K14)</f>
        <v>751</v>
      </c>
      <c r="J14" s="192">
        <v>538</v>
      </c>
      <c r="K14" s="192">
        <v>213</v>
      </c>
      <c r="L14" s="192">
        <f>SUM(M14:N14)</f>
        <v>253</v>
      </c>
      <c r="M14" s="192">
        <v>103</v>
      </c>
      <c r="N14" s="193">
        <v>150</v>
      </c>
      <c r="O14" s="194">
        <f>SUM(P14:Q14)</f>
        <v>133</v>
      </c>
      <c r="P14" s="192">
        <v>74</v>
      </c>
      <c r="Q14" s="193">
        <v>59</v>
      </c>
      <c r="R14" s="128"/>
    </row>
    <row r="15" spans="1:18" s="131" customFormat="1" ht="22.5" customHeight="1">
      <c r="A15" s="476"/>
      <c r="B15" s="205">
        <f t="shared" si="1"/>
        <v>5</v>
      </c>
      <c r="C15" s="206">
        <v>4</v>
      </c>
      <c r="D15" s="206">
        <v>1</v>
      </c>
      <c r="E15" s="207">
        <v>0</v>
      </c>
      <c r="F15" s="208">
        <f t="shared" si="2"/>
        <v>5119</v>
      </c>
      <c r="G15" s="209">
        <v>2387</v>
      </c>
      <c r="H15" s="210">
        <v>2732</v>
      </c>
      <c r="I15" s="208">
        <f>SUM(J15:K15)</f>
        <v>311</v>
      </c>
      <c r="J15" s="206">
        <v>225</v>
      </c>
      <c r="K15" s="211">
        <v>86</v>
      </c>
      <c r="L15" s="206">
        <f>SUM(M15:N15)</f>
        <v>194</v>
      </c>
      <c r="M15" s="206">
        <v>72</v>
      </c>
      <c r="N15" s="207">
        <v>122</v>
      </c>
      <c r="O15" s="212">
        <f>SUM(P15:Q15)</f>
        <v>47</v>
      </c>
      <c r="P15" s="206">
        <v>24</v>
      </c>
      <c r="Q15" s="207">
        <v>23</v>
      </c>
      <c r="R15" s="130"/>
    </row>
    <row r="16" spans="1:18" s="129" customFormat="1" ht="22.5" customHeight="1">
      <c r="A16" s="475" t="s">
        <v>220</v>
      </c>
      <c r="B16" s="191">
        <f t="shared" si="1"/>
        <v>4</v>
      </c>
      <c r="C16" s="192">
        <v>3</v>
      </c>
      <c r="D16" s="192" t="s">
        <v>9</v>
      </c>
      <c r="E16" s="193">
        <v>1</v>
      </c>
      <c r="F16" s="194">
        <f t="shared" si="2"/>
        <v>2048</v>
      </c>
      <c r="G16" s="192">
        <v>1129</v>
      </c>
      <c r="H16" s="195">
        <v>919</v>
      </c>
      <c r="I16" s="194">
        <f>SUM(J16:K16)</f>
        <v>172</v>
      </c>
      <c r="J16" s="192">
        <v>131</v>
      </c>
      <c r="K16" s="192">
        <v>41</v>
      </c>
      <c r="L16" s="192">
        <f>SUM(M16:N16)</f>
        <v>44</v>
      </c>
      <c r="M16" s="192">
        <v>22</v>
      </c>
      <c r="N16" s="193">
        <v>22</v>
      </c>
      <c r="O16" s="194">
        <f>SUM(P16:Q16)</f>
        <v>47</v>
      </c>
      <c r="P16" s="192">
        <v>28</v>
      </c>
      <c r="Q16" s="193">
        <v>19</v>
      </c>
      <c r="R16" s="142"/>
    </row>
    <row r="17" spans="1:17" s="131" customFormat="1" ht="22.5" customHeight="1">
      <c r="A17" s="476"/>
      <c r="B17" s="213">
        <f t="shared" si="1"/>
        <v>2</v>
      </c>
      <c r="C17" s="206">
        <v>2</v>
      </c>
      <c r="D17" s="206">
        <v>0</v>
      </c>
      <c r="E17" s="207">
        <v>0</v>
      </c>
      <c r="F17" s="208">
        <f t="shared" si="2"/>
        <v>679</v>
      </c>
      <c r="G17" s="206">
        <v>368</v>
      </c>
      <c r="H17" s="210">
        <v>311</v>
      </c>
      <c r="I17" s="208">
        <f>SUM(J17:K17)</f>
        <v>59</v>
      </c>
      <c r="J17" s="206">
        <v>43</v>
      </c>
      <c r="K17" s="206">
        <v>16</v>
      </c>
      <c r="L17" s="206">
        <f>SUM(M17:N17)</f>
        <v>31</v>
      </c>
      <c r="M17" s="206">
        <v>17</v>
      </c>
      <c r="N17" s="207">
        <v>14</v>
      </c>
      <c r="O17" s="212">
        <f>SUM(P17:Q17)</f>
        <v>21</v>
      </c>
      <c r="P17" s="206">
        <v>9</v>
      </c>
      <c r="Q17" s="207">
        <v>12</v>
      </c>
    </row>
    <row r="18" spans="1:18" s="3" customFormat="1" ht="45" customHeight="1">
      <c r="A18" s="35" t="s">
        <v>218</v>
      </c>
      <c r="B18" s="168">
        <f t="shared" si="1"/>
        <v>3</v>
      </c>
      <c r="C18" s="169">
        <v>2</v>
      </c>
      <c r="D18" s="169" t="s">
        <v>9</v>
      </c>
      <c r="E18" s="170">
        <v>1</v>
      </c>
      <c r="F18" s="171">
        <f t="shared" si="2"/>
        <v>1761</v>
      </c>
      <c r="G18" s="169">
        <v>891</v>
      </c>
      <c r="H18" s="172">
        <v>870</v>
      </c>
      <c r="I18" s="171">
        <f>SUM(J18:K18)</f>
        <v>152</v>
      </c>
      <c r="J18" s="169">
        <v>121</v>
      </c>
      <c r="K18" s="169">
        <v>31</v>
      </c>
      <c r="L18" s="169">
        <f>SUM(M18:N18)</f>
        <v>21</v>
      </c>
      <c r="M18" s="169">
        <v>10</v>
      </c>
      <c r="N18" s="170">
        <v>11</v>
      </c>
      <c r="O18" s="171">
        <f>SUM(P18:Q18)</f>
        <v>70</v>
      </c>
      <c r="P18" s="169">
        <v>55</v>
      </c>
      <c r="Q18" s="170">
        <v>15</v>
      </c>
      <c r="R18" s="4"/>
    </row>
    <row r="19" spans="1:18" s="3" customFormat="1" ht="45" customHeight="1">
      <c r="A19" s="132" t="s">
        <v>217</v>
      </c>
      <c r="B19" s="196">
        <f t="shared" si="1"/>
        <v>2</v>
      </c>
      <c r="C19" s="197">
        <v>1</v>
      </c>
      <c r="D19" s="197" t="s">
        <v>9</v>
      </c>
      <c r="E19" s="198">
        <v>1</v>
      </c>
      <c r="F19" s="199">
        <f t="shared" si="2"/>
        <v>1060</v>
      </c>
      <c r="G19" s="197">
        <v>583</v>
      </c>
      <c r="H19" s="200">
        <v>477</v>
      </c>
      <c r="I19" s="199">
        <f aca="true" t="shared" si="3" ref="I19:I27">SUM(J19:K19)</f>
        <v>100</v>
      </c>
      <c r="J19" s="197">
        <v>79</v>
      </c>
      <c r="K19" s="197">
        <v>21</v>
      </c>
      <c r="L19" s="197">
        <f aca="true" t="shared" si="4" ref="L19:L27">SUM(M19:N19)</f>
        <v>22</v>
      </c>
      <c r="M19" s="197">
        <v>11</v>
      </c>
      <c r="N19" s="198">
        <v>11</v>
      </c>
      <c r="O19" s="199">
        <f aca="true" t="shared" si="5" ref="O19:O27">SUM(P19:Q19)</f>
        <v>27</v>
      </c>
      <c r="P19" s="197">
        <v>14</v>
      </c>
      <c r="Q19" s="198">
        <v>13</v>
      </c>
      <c r="R19" s="4"/>
    </row>
    <row r="20" spans="1:18" s="3" customFormat="1" ht="45" customHeight="1">
      <c r="A20" s="35" t="s">
        <v>216</v>
      </c>
      <c r="B20" s="168">
        <f t="shared" si="1"/>
        <v>2</v>
      </c>
      <c r="C20" s="169">
        <v>2</v>
      </c>
      <c r="D20" s="169" t="s">
        <v>9</v>
      </c>
      <c r="E20" s="201" t="s">
        <v>9</v>
      </c>
      <c r="F20" s="171">
        <f t="shared" si="2"/>
        <v>700</v>
      </c>
      <c r="G20" s="169">
        <v>332</v>
      </c>
      <c r="H20" s="172">
        <v>368</v>
      </c>
      <c r="I20" s="171">
        <f t="shared" si="3"/>
        <v>71</v>
      </c>
      <c r="J20" s="169">
        <v>43</v>
      </c>
      <c r="K20" s="169">
        <v>28</v>
      </c>
      <c r="L20" s="169">
        <f t="shared" si="4"/>
        <v>12</v>
      </c>
      <c r="M20" s="169">
        <v>5</v>
      </c>
      <c r="N20" s="170">
        <v>7</v>
      </c>
      <c r="O20" s="171">
        <f t="shared" si="5"/>
        <v>13</v>
      </c>
      <c r="P20" s="169">
        <v>6</v>
      </c>
      <c r="Q20" s="170">
        <v>7</v>
      </c>
      <c r="R20" s="4"/>
    </row>
    <row r="21" spans="1:18" s="3" customFormat="1" ht="45" customHeight="1">
      <c r="A21" s="132" t="s">
        <v>221</v>
      </c>
      <c r="B21" s="196">
        <f t="shared" si="1"/>
        <v>2</v>
      </c>
      <c r="C21" s="197">
        <v>1</v>
      </c>
      <c r="D21" s="197" t="s">
        <v>9</v>
      </c>
      <c r="E21" s="198">
        <v>1</v>
      </c>
      <c r="F21" s="199">
        <f t="shared" si="2"/>
        <v>1129</v>
      </c>
      <c r="G21" s="197">
        <v>502</v>
      </c>
      <c r="H21" s="200">
        <v>627</v>
      </c>
      <c r="I21" s="199">
        <f t="shared" si="3"/>
        <v>94</v>
      </c>
      <c r="J21" s="197">
        <v>55</v>
      </c>
      <c r="K21" s="197">
        <v>39</v>
      </c>
      <c r="L21" s="197">
        <f t="shared" si="4"/>
        <v>20</v>
      </c>
      <c r="M21" s="197">
        <v>10</v>
      </c>
      <c r="N21" s="198">
        <v>10</v>
      </c>
      <c r="O21" s="199">
        <f t="shared" si="5"/>
        <v>17</v>
      </c>
      <c r="P21" s="197">
        <v>6</v>
      </c>
      <c r="Q21" s="198">
        <v>11</v>
      </c>
      <c r="R21" s="4"/>
    </row>
    <row r="22" spans="1:18" s="3" customFormat="1" ht="45" customHeight="1">
      <c r="A22" s="35" t="s">
        <v>10</v>
      </c>
      <c r="B22" s="168">
        <f t="shared" si="1"/>
        <v>1</v>
      </c>
      <c r="C22" s="169">
        <v>1</v>
      </c>
      <c r="D22" s="169" t="s">
        <v>9</v>
      </c>
      <c r="E22" s="170" t="s">
        <v>9</v>
      </c>
      <c r="F22" s="171">
        <f t="shared" si="2"/>
        <v>774</v>
      </c>
      <c r="G22" s="169">
        <v>346</v>
      </c>
      <c r="H22" s="172">
        <v>428</v>
      </c>
      <c r="I22" s="171">
        <f t="shared" si="3"/>
        <v>55</v>
      </c>
      <c r="J22" s="169">
        <v>42</v>
      </c>
      <c r="K22" s="169">
        <v>13</v>
      </c>
      <c r="L22" s="169">
        <f t="shared" si="4"/>
        <v>5</v>
      </c>
      <c r="M22" s="169">
        <v>2</v>
      </c>
      <c r="N22" s="170">
        <v>3</v>
      </c>
      <c r="O22" s="171">
        <f t="shared" si="5"/>
        <v>8</v>
      </c>
      <c r="P22" s="169">
        <v>3</v>
      </c>
      <c r="Q22" s="170">
        <v>5</v>
      </c>
      <c r="R22" s="4"/>
    </row>
    <row r="23" spans="1:18" s="3" customFormat="1" ht="45" customHeight="1">
      <c r="A23" s="132" t="s">
        <v>335</v>
      </c>
      <c r="B23" s="196">
        <f t="shared" si="1"/>
        <v>4</v>
      </c>
      <c r="C23" s="197">
        <v>3</v>
      </c>
      <c r="D23" s="197" t="s">
        <v>9</v>
      </c>
      <c r="E23" s="198">
        <v>1</v>
      </c>
      <c r="F23" s="199">
        <f t="shared" si="2"/>
        <v>2649</v>
      </c>
      <c r="G23" s="197">
        <v>1390</v>
      </c>
      <c r="H23" s="200">
        <v>1259</v>
      </c>
      <c r="I23" s="199">
        <f t="shared" si="3"/>
        <v>210</v>
      </c>
      <c r="J23" s="197">
        <v>155</v>
      </c>
      <c r="K23" s="197">
        <v>55</v>
      </c>
      <c r="L23" s="197">
        <f t="shared" si="4"/>
        <v>22</v>
      </c>
      <c r="M23" s="197">
        <v>10</v>
      </c>
      <c r="N23" s="198">
        <v>12</v>
      </c>
      <c r="O23" s="199">
        <f t="shared" si="5"/>
        <v>45</v>
      </c>
      <c r="P23" s="197">
        <v>23</v>
      </c>
      <c r="Q23" s="198">
        <v>22</v>
      </c>
      <c r="R23" s="4"/>
    </row>
    <row r="24" spans="1:18" s="3" customFormat="1" ht="45" customHeight="1">
      <c r="A24" s="35" t="s">
        <v>336</v>
      </c>
      <c r="B24" s="168">
        <f t="shared" si="1"/>
        <v>5</v>
      </c>
      <c r="C24" s="169">
        <v>4</v>
      </c>
      <c r="D24" s="169">
        <v>1</v>
      </c>
      <c r="E24" s="170" t="s">
        <v>9</v>
      </c>
      <c r="F24" s="202">
        <f t="shared" si="2"/>
        <v>1914</v>
      </c>
      <c r="G24" s="187">
        <v>1116</v>
      </c>
      <c r="H24" s="188">
        <v>798</v>
      </c>
      <c r="I24" s="171">
        <f t="shared" si="3"/>
        <v>171</v>
      </c>
      <c r="J24" s="169">
        <v>110</v>
      </c>
      <c r="K24" s="169">
        <v>61</v>
      </c>
      <c r="L24" s="169">
        <f t="shared" si="4"/>
        <v>26</v>
      </c>
      <c r="M24" s="169">
        <v>14</v>
      </c>
      <c r="N24" s="170">
        <v>12</v>
      </c>
      <c r="O24" s="171">
        <f t="shared" si="5"/>
        <v>47</v>
      </c>
      <c r="P24" s="169">
        <v>34</v>
      </c>
      <c r="Q24" s="170">
        <v>13</v>
      </c>
      <c r="R24" s="4"/>
    </row>
    <row r="25" spans="1:18" s="3" customFormat="1" ht="45" customHeight="1">
      <c r="A25" s="132" t="s">
        <v>222</v>
      </c>
      <c r="B25" s="196">
        <f t="shared" si="1"/>
        <v>1</v>
      </c>
      <c r="C25" s="197">
        <v>1</v>
      </c>
      <c r="D25" s="197" t="s">
        <v>9</v>
      </c>
      <c r="E25" s="198" t="s">
        <v>9</v>
      </c>
      <c r="F25" s="199">
        <f t="shared" si="2"/>
        <v>67</v>
      </c>
      <c r="G25" s="197">
        <v>41</v>
      </c>
      <c r="H25" s="200">
        <v>26</v>
      </c>
      <c r="I25" s="199">
        <f t="shared" si="3"/>
        <v>8</v>
      </c>
      <c r="J25" s="197">
        <v>5</v>
      </c>
      <c r="K25" s="197">
        <v>3</v>
      </c>
      <c r="L25" s="197">
        <f t="shared" si="4"/>
        <v>7</v>
      </c>
      <c r="M25" s="197">
        <v>2</v>
      </c>
      <c r="N25" s="198">
        <v>5</v>
      </c>
      <c r="O25" s="199">
        <f t="shared" si="5"/>
        <v>1</v>
      </c>
      <c r="P25" s="197" t="s">
        <v>9</v>
      </c>
      <c r="Q25" s="198">
        <v>1</v>
      </c>
      <c r="R25" s="4"/>
    </row>
    <row r="26" spans="1:18" s="3" customFormat="1" ht="45" customHeight="1">
      <c r="A26" s="132" t="s">
        <v>214</v>
      </c>
      <c r="B26" s="196">
        <f t="shared" si="1"/>
        <v>1</v>
      </c>
      <c r="C26" s="197">
        <v>1</v>
      </c>
      <c r="D26" s="197" t="s">
        <v>9</v>
      </c>
      <c r="E26" s="198" t="s">
        <v>9</v>
      </c>
      <c r="F26" s="199">
        <f t="shared" si="2"/>
        <v>425</v>
      </c>
      <c r="G26" s="197">
        <v>245</v>
      </c>
      <c r="H26" s="200">
        <v>180</v>
      </c>
      <c r="I26" s="199">
        <f t="shared" si="3"/>
        <v>34</v>
      </c>
      <c r="J26" s="197">
        <v>28</v>
      </c>
      <c r="K26" s="197">
        <v>6</v>
      </c>
      <c r="L26" s="197">
        <f t="shared" si="4"/>
        <v>8</v>
      </c>
      <c r="M26" s="197">
        <v>4</v>
      </c>
      <c r="N26" s="198">
        <v>4</v>
      </c>
      <c r="O26" s="199">
        <f t="shared" si="5"/>
        <v>6</v>
      </c>
      <c r="P26" s="197">
        <v>5</v>
      </c>
      <c r="Q26" s="198">
        <v>1</v>
      </c>
      <c r="R26" s="4"/>
    </row>
    <row r="27" spans="1:18" s="3" customFormat="1" ht="45" customHeight="1" thickBot="1">
      <c r="A27" s="37" t="s">
        <v>215</v>
      </c>
      <c r="B27" s="180">
        <f t="shared" si="1"/>
        <v>1</v>
      </c>
      <c r="C27" s="181">
        <v>1</v>
      </c>
      <c r="D27" s="181" t="s">
        <v>9</v>
      </c>
      <c r="E27" s="182" t="s">
        <v>9</v>
      </c>
      <c r="F27" s="183">
        <f t="shared" si="2"/>
        <v>542</v>
      </c>
      <c r="G27" s="181">
        <v>205</v>
      </c>
      <c r="H27" s="203">
        <v>337</v>
      </c>
      <c r="I27" s="204">
        <f t="shared" si="3"/>
        <v>41</v>
      </c>
      <c r="J27" s="181">
        <v>27</v>
      </c>
      <c r="K27" s="181">
        <v>14</v>
      </c>
      <c r="L27" s="181">
        <f t="shared" si="4"/>
        <v>11</v>
      </c>
      <c r="M27" s="181">
        <v>8</v>
      </c>
      <c r="N27" s="182">
        <v>3</v>
      </c>
      <c r="O27" s="204">
        <f t="shared" si="5"/>
        <v>6</v>
      </c>
      <c r="P27" s="181">
        <v>3</v>
      </c>
      <c r="Q27" s="182">
        <v>3</v>
      </c>
      <c r="R27" s="4"/>
    </row>
    <row r="28" ht="18.75" customHeight="1">
      <c r="A28" s="38" t="s">
        <v>248</v>
      </c>
    </row>
  </sheetData>
  <sheetProtection/>
  <mergeCells count="21">
    <mergeCell ref="A2:Q2"/>
    <mergeCell ref="A5:A8"/>
    <mergeCell ref="B5:E6"/>
    <mergeCell ref="F5:H6"/>
    <mergeCell ref="I5:N6"/>
    <mergeCell ref="A16:A17"/>
    <mergeCell ref="E7:E8"/>
    <mergeCell ref="F7:F8"/>
    <mergeCell ref="G7:G8"/>
    <mergeCell ref="H7:H8"/>
    <mergeCell ref="O7:O8"/>
    <mergeCell ref="C7:C8"/>
    <mergeCell ref="D7:D8"/>
    <mergeCell ref="I7:K7"/>
    <mergeCell ref="L7:N7"/>
    <mergeCell ref="A14:A15"/>
    <mergeCell ref="O5:Q5"/>
    <mergeCell ref="O6:Q6"/>
    <mergeCell ref="B7:B8"/>
    <mergeCell ref="P7:P8"/>
    <mergeCell ref="Q7:Q8"/>
  </mergeCells>
  <printOptions/>
  <pageMargins left="0.5905511811023623" right="0.3937007874015748" top="0.8267716535433072" bottom="0.4724409448818898" header="0.5118110236220472" footer="0.2755905511811024"/>
  <pageSetup fitToHeight="1" fitToWidth="1" horizontalDpi="600" verticalDpi="600" orientation="portrait" paperSize="9" scale="87" r:id="rId1"/>
  <headerFooter scaleWithDoc="0" alignWithMargins="0">
    <oddHeader>&amp;R&amp;11高等学校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N30"/>
  <sheetViews>
    <sheetView showGridLines="0" zoomScalePageLayoutView="0" workbookViewId="0" topLeftCell="A1">
      <selection activeCell="O13" sqref="O13"/>
    </sheetView>
  </sheetViews>
  <sheetFormatPr defaultColWidth="10.25390625" defaultRowHeight="12.75"/>
  <cols>
    <col min="1" max="1" width="3.875" style="21" customWidth="1"/>
    <col min="2" max="2" width="9.25390625" style="21" customWidth="1"/>
    <col min="3" max="5" width="8.625" style="21" bestFit="1" customWidth="1"/>
    <col min="6" max="14" width="7.375" style="21" bestFit="1" customWidth="1"/>
    <col min="15" max="17" width="10.25390625" style="0" customWidth="1"/>
    <col min="18" max="24" width="3.125" style="21" customWidth="1"/>
    <col min="25" max="16384" width="10.25390625" style="21" customWidth="1"/>
  </cols>
  <sheetData>
    <row r="2" spans="1:12" ht="13.5" customHeight="1" thickBot="1">
      <c r="A2" s="31" t="s">
        <v>169</v>
      </c>
      <c r="L2" s="82"/>
    </row>
    <row r="3" spans="1:14" ht="37.5" customHeight="1">
      <c r="A3" s="743" t="s">
        <v>311</v>
      </c>
      <c r="B3" s="744"/>
      <c r="C3" s="740" t="s">
        <v>17</v>
      </c>
      <c r="D3" s="741"/>
      <c r="E3" s="742"/>
      <c r="F3" s="747" t="s">
        <v>170</v>
      </c>
      <c r="G3" s="741"/>
      <c r="H3" s="748"/>
      <c r="I3" s="740" t="s">
        <v>171</v>
      </c>
      <c r="J3" s="741"/>
      <c r="K3" s="748"/>
      <c r="L3" s="740" t="s">
        <v>172</v>
      </c>
      <c r="M3" s="741"/>
      <c r="N3" s="742"/>
    </row>
    <row r="4" spans="1:14" ht="37.5" customHeight="1" thickBot="1">
      <c r="A4" s="745"/>
      <c r="B4" s="746"/>
      <c r="C4" s="78" t="s">
        <v>17</v>
      </c>
      <c r="D4" s="75" t="s">
        <v>174</v>
      </c>
      <c r="E4" s="76" t="s">
        <v>175</v>
      </c>
      <c r="F4" s="442" t="s">
        <v>17</v>
      </c>
      <c r="G4" s="75" t="s">
        <v>174</v>
      </c>
      <c r="H4" s="443" t="s">
        <v>175</v>
      </c>
      <c r="I4" s="78" t="s">
        <v>17</v>
      </c>
      <c r="J4" s="75" t="s">
        <v>174</v>
      </c>
      <c r="K4" s="443" t="s">
        <v>175</v>
      </c>
      <c r="L4" s="78" t="s">
        <v>17</v>
      </c>
      <c r="M4" s="75" t="s">
        <v>174</v>
      </c>
      <c r="N4" s="76" t="s">
        <v>175</v>
      </c>
    </row>
    <row r="5" spans="1:14" ht="31.5" customHeight="1">
      <c r="A5" s="729" t="s">
        <v>338</v>
      </c>
      <c r="B5" s="730"/>
      <c r="C5" s="214">
        <v>24406</v>
      </c>
      <c r="D5" s="187">
        <v>12358</v>
      </c>
      <c r="E5" s="189">
        <v>12048</v>
      </c>
      <c r="F5" s="444">
        <v>8153</v>
      </c>
      <c r="G5" s="187">
        <v>4182</v>
      </c>
      <c r="H5" s="445">
        <v>3971</v>
      </c>
      <c r="I5" s="214">
        <v>8077</v>
      </c>
      <c r="J5" s="187">
        <v>4019</v>
      </c>
      <c r="K5" s="445">
        <v>4058</v>
      </c>
      <c r="L5" s="214">
        <v>8063</v>
      </c>
      <c r="M5" s="187">
        <v>4085</v>
      </c>
      <c r="N5" s="189">
        <v>3978</v>
      </c>
    </row>
    <row r="6" spans="1:14" ht="31.5" customHeight="1" thickBot="1">
      <c r="A6" s="731" t="s">
        <v>422</v>
      </c>
      <c r="B6" s="732"/>
      <c r="C6" s="329">
        <f>C7+C20</f>
        <v>23882</v>
      </c>
      <c r="D6" s="330">
        <f>D7+D20</f>
        <v>12123</v>
      </c>
      <c r="E6" s="331">
        <f>E7+E20</f>
        <v>11759</v>
      </c>
      <c r="F6" s="446">
        <f>F7+F20</f>
        <v>8106</v>
      </c>
      <c r="G6" s="330">
        <f>SUM(G7,G20)</f>
        <v>4152</v>
      </c>
      <c r="H6" s="447">
        <f aca="true" t="shared" si="0" ref="H6:N6">H7+H20</f>
        <v>3954</v>
      </c>
      <c r="I6" s="329">
        <f t="shared" si="0"/>
        <v>7884</v>
      </c>
      <c r="J6" s="330">
        <f t="shared" si="0"/>
        <v>4039</v>
      </c>
      <c r="K6" s="447">
        <f t="shared" si="0"/>
        <v>3845</v>
      </c>
      <c r="L6" s="440">
        <f t="shared" si="0"/>
        <v>7810</v>
      </c>
      <c r="M6" s="330">
        <f t="shared" si="0"/>
        <v>3886</v>
      </c>
      <c r="N6" s="331">
        <f t="shared" si="0"/>
        <v>3924</v>
      </c>
    </row>
    <row r="7" spans="1:14" ht="31.5" customHeight="1">
      <c r="A7" s="733" t="s">
        <v>328</v>
      </c>
      <c r="B7" s="734"/>
      <c r="C7" s="333">
        <f aca="true" t="shared" si="1" ref="C7:N7">C8+C17</f>
        <v>18185</v>
      </c>
      <c r="D7" s="334">
        <f t="shared" si="1"/>
        <v>9375</v>
      </c>
      <c r="E7" s="335">
        <f t="shared" si="1"/>
        <v>8810</v>
      </c>
      <c r="F7" s="448">
        <f t="shared" si="1"/>
        <v>6131</v>
      </c>
      <c r="G7" s="334">
        <f t="shared" si="1"/>
        <v>3191</v>
      </c>
      <c r="H7" s="449">
        <f t="shared" si="1"/>
        <v>2940</v>
      </c>
      <c r="I7" s="333">
        <f t="shared" si="1"/>
        <v>6017</v>
      </c>
      <c r="J7" s="334">
        <f t="shared" si="1"/>
        <v>3105</v>
      </c>
      <c r="K7" s="449">
        <f t="shared" si="1"/>
        <v>2912</v>
      </c>
      <c r="L7" s="333">
        <f t="shared" si="1"/>
        <v>5955</v>
      </c>
      <c r="M7" s="334">
        <f t="shared" si="1"/>
        <v>3033</v>
      </c>
      <c r="N7" s="335">
        <f t="shared" si="1"/>
        <v>2922</v>
      </c>
    </row>
    <row r="8" spans="1:14" ht="31.5" customHeight="1">
      <c r="A8" s="84"/>
      <c r="B8" s="83" t="s">
        <v>17</v>
      </c>
      <c r="C8" s="337">
        <f aca="true" t="shared" si="2" ref="C8:N8">SUM(C9:C16)</f>
        <v>17546</v>
      </c>
      <c r="D8" s="338">
        <f t="shared" si="2"/>
        <v>9045</v>
      </c>
      <c r="E8" s="339">
        <f t="shared" si="2"/>
        <v>8501</v>
      </c>
      <c r="F8" s="450">
        <f t="shared" si="2"/>
        <v>5879</v>
      </c>
      <c r="G8" s="338">
        <f t="shared" si="2"/>
        <v>3063</v>
      </c>
      <c r="H8" s="451">
        <f t="shared" si="2"/>
        <v>2816</v>
      </c>
      <c r="I8" s="337">
        <f t="shared" si="2"/>
        <v>5834</v>
      </c>
      <c r="J8" s="338">
        <f t="shared" si="2"/>
        <v>3017</v>
      </c>
      <c r="K8" s="451">
        <f t="shared" si="2"/>
        <v>2817</v>
      </c>
      <c r="L8" s="337">
        <f t="shared" si="2"/>
        <v>5833</v>
      </c>
      <c r="M8" s="338">
        <f t="shared" si="2"/>
        <v>2965</v>
      </c>
      <c r="N8" s="339">
        <f t="shared" si="2"/>
        <v>2868</v>
      </c>
    </row>
    <row r="9" spans="1:14" ht="31.5" customHeight="1">
      <c r="A9" s="735" t="s">
        <v>176</v>
      </c>
      <c r="B9" s="79" t="s">
        <v>177</v>
      </c>
      <c r="C9" s="214">
        <f aca="true" t="shared" si="3" ref="C9:C16">SUM(D9:E9)</f>
        <v>10539</v>
      </c>
      <c r="D9" s="187">
        <f>G9+J9+M9+'50 (2)'!B9</f>
        <v>5432</v>
      </c>
      <c r="E9" s="189">
        <f>H9+K9+N9+'50 (2)'!C9</f>
        <v>5107</v>
      </c>
      <c r="F9" s="452">
        <v>3436</v>
      </c>
      <c r="G9" s="187">
        <v>1794</v>
      </c>
      <c r="H9" s="445">
        <f aca="true" t="shared" si="4" ref="H9:H16">F9-G9</f>
        <v>1642</v>
      </c>
      <c r="I9" s="441">
        <v>3546</v>
      </c>
      <c r="J9" s="187">
        <v>1841</v>
      </c>
      <c r="K9" s="445">
        <f aca="true" t="shared" si="5" ref="K9:K16">I9-J9</f>
        <v>1705</v>
      </c>
      <c r="L9" s="441">
        <v>3557</v>
      </c>
      <c r="M9" s="187">
        <v>1797</v>
      </c>
      <c r="N9" s="189">
        <f aca="true" t="shared" si="6" ref="N9:N16">L9-M9</f>
        <v>1760</v>
      </c>
    </row>
    <row r="10" spans="1:14" ht="31.5" customHeight="1">
      <c r="A10" s="735"/>
      <c r="B10" s="79" t="s">
        <v>178</v>
      </c>
      <c r="C10" s="214">
        <f t="shared" si="3"/>
        <v>863</v>
      </c>
      <c r="D10" s="187">
        <f>G10+J10+M10+'50 (2)'!B10</f>
        <v>394</v>
      </c>
      <c r="E10" s="189">
        <f>H10+K10+N10+'50 (2)'!C10</f>
        <v>469</v>
      </c>
      <c r="F10" s="444">
        <v>312</v>
      </c>
      <c r="G10" s="187">
        <v>145</v>
      </c>
      <c r="H10" s="445">
        <f t="shared" si="4"/>
        <v>167</v>
      </c>
      <c r="I10" s="214">
        <v>279</v>
      </c>
      <c r="J10" s="187">
        <v>120</v>
      </c>
      <c r="K10" s="445">
        <f t="shared" si="5"/>
        <v>159</v>
      </c>
      <c r="L10" s="214">
        <v>272</v>
      </c>
      <c r="M10" s="187">
        <v>129</v>
      </c>
      <c r="N10" s="189">
        <f t="shared" si="6"/>
        <v>143</v>
      </c>
    </row>
    <row r="11" spans="1:14" ht="31.5" customHeight="1">
      <c r="A11" s="735"/>
      <c r="B11" s="79" t="s">
        <v>179</v>
      </c>
      <c r="C11" s="214">
        <f t="shared" si="3"/>
        <v>2082</v>
      </c>
      <c r="D11" s="187">
        <f>G11+J11+M11+'50 (2)'!B11</f>
        <v>1857</v>
      </c>
      <c r="E11" s="189">
        <f>H11+K11+N11+'50 (2)'!C11</f>
        <v>225</v>
      </c>
      <c r="F11" s="444">
        <v>731</v>
      </c>
      <c r="G11" s="187">
        <v>650</v>
      </c>
      <c r="H11" s="445">
        <f t="shared" si="4"/>
        <v>81</v>
      </c>
      <c r="I11" s="214">
        <v>677</v>
      </c>
      <c r="J11" s="187">
        <v>606</v>
      </c>
      <c r="K11" s="445">
        <f t="shared" si="5"/>
        <v>71</v>
      </c>
      <c r="L11" s="214">
        <v>674</v>
      </c>
      <c r="M11" s="187">
        <v>601</v>
      </c>
      <c r="N11" s="189">
        <f t="shared" si="6"/>
        <v>73</v>
      </c>
    </row>
    <row r="12" spans="1:14" ht="31.5" customHeight="1">
      <c r="A12" s="735"/>
      <c r="B12" s="79" t="s">
        <v>180</v>
      </c>
      <c r="C12" s="214">
        <f t="shared" si="3"/>
        <v>2190</v>
      </c>
      <c r="D12" s="187">
        <f>G12+J12+M12+'50 (2)'!B12</f>
        <v>721</v>
      </c>
      <c r="E12" s="189">
        <f>H12+K12+N12+'50 (2)'!C12</f>
        <v>1469</v>
      </c>
      <c r="F12" s="444">
        <v>732</v>
      </c>
      <c r="G12" s="187">
        <v>244</v>
      </c>
      <c r="H12" s="445">
        <f t="shared" si="4"/>
        <v>488</v>
      </c>
      <c r="I12" s="214">
        <v>716</v>
      </c>
      <c r="J12" s="187">
        <v>244</v>
      </c>
      <c r="K12" s="445">
        <f t="shared" si="5"/>
        <v>472</v>
      </c>
      <c r="L12" s="214">
        <v>742</v>
      </c>
      <c r="M12" s="187">
        <v>233</v>
      </c>
      <c r="N12" s="189">
        <f t="shared" si="6"/>
        <v>509</v>
      </c>
    </row>
    <row r="13" spans="1:14" ht="31.5" customHeight="1">
      <c r="A13" s="735"/>
      <c r="B13" s="79" t="s">
        <v>181</v>
      </c>
      <c r="C13" s="214">
        <f t="shared" si="3"/>
        <v>218</v>
      </c>
      <c r="D13" s="187">
        <f>G13+J13+M13+'50 (2)'!B13</f>
        <v>120</v>
      </c>
      <c r="E13" s="189">
        <f>H13+K13+N13+'50 (2)'!C13</f>
        <v>98</v>
      </c>
      <c r="F13" s="444">
        <v>88</v>
      </c>
      <c r="G13" s="187">
        <v>46</v>
      </c>
      <c r="H13" s="445">
        <f t="shared" si="4"/>
        <v>42</v>
      </c>
      <c r="I13" s="214">
        <v>79</v>
      </c>
      <c r="J13" s="187">
        <v>45</v>
      </c>
      <c r="K13" s="445">
        <f t="shared" si="5"/>
        <v>34</v>
      </c>
      <c r="L13" s="214">
        <v>51</v>
      </c>
      <c r="M13" s="187">
        <v>29</v>
      </c>
      <c r="N13" s="189">
        <f t="shared" si="6"/>
        <v>22</v>
      </c>
    </row>
    <row r="14" spans="1:14" ht="31.5" customHeight="1">
      <c r="A14" s="735"/>
      <c r="B14" s="79" t="s">
        <v>182</v>
      </c>
      <c r="C14" s="214">
        <f t="shared" si="3"/>
        <v>384</v>
      </c>
      <c r="D14" s="187">
        <f>G14+J14+M14+'50 (2)'!B14</f>
        <v>44</v>
      </c>
      <c r="E14" s="189">
        <f>H14+K14+N14+'50 (2)'!C14</f>
        <v>340</v>
      </c>
      <c r="F14" s="444">
        <v>140</v>
      </c>
      <c r="G14" s="187">
        <v>14</v>
      </c>
      <c r="H14" s="445">
        <f t="shared" si="4"/>
        <v>126</v>
      </c>
      <c r="I14" s="214">
        <v>124</v>
      </c>
      <c r="J14" s="187">
        <v>15</v>
      </c>
      <c r="K14" s="445">
        <f t="shared" si="5"/>
        <v>109</v>
      </c>
      <c r="L14" s="214">
        <v>120</v>
      </c>
      <c r="M14" s="187">
        <v>15</v>
      </c>
      <c r="N14" s="189">
        <f t="shared" si="6"/>
        <v>105</v>
      </c>
    </row>
    <row r="15" spans="1:14" ht="31.5" customHeight="1">
      <c r="A15" s="735"/>
      <c r="B15" s="79" t="s">
        <v>184</v>
      </c>
      <c r="C15" s="214">
        <f t="shared" si="3"/>
        <v>745</v>
      </c>
      <c r="D15" s="187">
        <f>G15+J15+M15+'50 (2)'!B15</f>
        <v>309</v>
      </c>
      <c r="E15" s="189">
        <f>H15+K15+N15+'50 (2)'!C15</f>
        <v>436</v>
      </c>
      <c r="F15" s="444">
        <v>256</v>
      </c>
      <c r="G15" s="187">
        <v>107</v>
      </c>
      <c r="H15" s="445">
        <f t="shared" si="4"/>
        <v>149</v>
      </c>
      <c r="I15" s="214">
        <v>244</v>
      </c>
      <c r="J15" s="187">
        <v>98</v>
      </c>
      <c r="K15" s="445">
        <f t="shared" si="5"/>
        <v>146</v>
      </c>
      <c r="L15" s="214">
        <v>245</v>
      </c>
      <c r="M15" s="187">
        <v>104</v>
      </c>
      <c r="N15" s="189">
        <f t="shared" si="6"/>
        <v>141</v>
      </c>
    </row>
    <row r="16" spans="1:14" ht="31.5" customHeight="1">
      <c r="A16" s="736"/>
      <c r="B16" s="88" t="s">
        <v>42</v>
      </c>
      <c r="C16" s="216">
        <f t="shared" si="3"/>
        <v>525</v>
      </c>
      <c r="D16" s="187">
        <f>G16+J16+M16+'50 (2)'!B16</f>
        <v>168</v>
      </c>
      <c r="E16" s="189">
        <f>H16+K16+N16+'50 (2)'!C16</f>
        <v>357</v>
      </c>
      <c r="F16" s="444">
        <v>184</v>
      </c>
      <c r="G16" s="340">
        <v>63</v>
      </c>
      <c r="H16" s="453">
        <f t="shared" si="4"/>
        <v>121</v>
      </c>
      <c r="I16" s="214">
        <v>169</v>
      </c>
      <c r="J16" s="340">
        <v>48</v>
      </c>
      <c r="K16" s="453">
        <f t="shared" si="5"/>
        <v>121</v>
      </c>
      <c r="L16" s="214">
        <v>172</v>
      </c>
      <c r="M16" s="340">
        <v>57</v>
      </c>
      <c r="N16" s="215">
        <f t="shared" si="6"/>
        <v>115</v>
      </c>
    </row>
    <row r="17" spans="1:14" ht="31.5" customHeight="1">
      <c r="A17" s="737" t="s">
        <v>33</v>
      </c>
      <c r="B17" s="85" t="s">
        <v>17</v>
      </c>
      <c r="C17" s="342">
        <f aca="true" t="shared" si="7" ref="C17:N17">C18+C19</f>
        <v>639</v>
      </c>
      <c r="D17" s="343">
        <f t="shared" si="7"/>
        <v>330</v>
      </c>
      <c r="E17" s="344">
        <f t="shared" si="7"/>
        <v>309</v>
      </c>
      <c r="F17" s="454">
        <f t="shared" si="7"/>
        <v>252</v>
      </c>
      <c r="G17" s="343">
        <f t="shared" si="7"/>
        <v>128</v>
      </c>
      <c r="H17" s="455">
        <f t="shared" si="7"/>
        <v>124</v>
      </c>
      <c r="I17" s="342">
        <f t="shared" si="7"/>
        <v>183</v>
      </c>
      <c r="J17" s="343">
        <f t="shared" si="7"/>
        <v>88</v>
      </c>
      <c r="K17" s="455">
        <f t="shared" si="7"/>
        <v>95</v>
      </c>
      <c r="L17" s="342">
        <f t="shared" si="7"/>
        <v>122</v>
      </c>
      <c r="M17" s="343">
        <f t="shared" si="7"/>
        <v>68</v>
      </c>
      <c r="N17" s="344">
        <f t="shared" si="7"/>
        <v>54</v>
      </c>
    </row>
    <row r="18" spans="1:14" ht="31.5" customHeight="1">
      <c r="A18" s="735"/>
      <c r="B18" s="79" t="s">
        <v>177</v>
      </c>
      <c r="C18" s="214">
        <f>SUM(D18:E18)</f>
        <v>616</v>
      </c>
      <c r="D18" s="187">
        <f>G18+J18+M18+'50 (2)'!B18</f>
        <v>315</v>
      </c>
      <c r="E18" s="189">
        <f>H18+K18+N18+'50 (2)'!C18</f>
        <v>301</v>
      </c>
      <c r="F18" s="444">
        <v>244</v>
      </c>
      <c r="G18" s="187">
        <v>122</v>
      </c>
      <c r="H18" s="445">
        <f>F18-G18</f>
        <v>122</v>
      </c>
      <c r="I18" s="214">
        <v>181</v>
      </c>
      <c r="J18" s="187">
        <v>88</v>
      </c>
      <c r="K18" s="445">
        <f>I18-J18</f>
        <v>93</v>
      </c>
      <c r="L18" s="214">
        <v>113</v>
      </c>
      <c r="M18" s="187">
        <v>60</v>
      </c>
      <c r="N18" s="189">
        <f>L18-M18</f>
        <v>53</v>
      </c>
    </row>
    <row r="19" spans="1:14" ht="31.5" customHeight="1" thickBot="1">
      <c r="A19" s="735"/>
      <c r="B19" s="79" t="s">
        <v>180</v>
      </c>
      <c r="C19" s="214">
        <f>SUM(D19:E19)</f>
        <v>23</v>
      </c>
      <c r="D19" s="187">
        <f>G19+J19+M19+'50 (2)'!B19</f>
        <v>15</v>
      </c>
      <c r="E19" s="189">
        <f>H19+K19+N19+'50 (2)'!C19</f>
        <v>8</v>
      </c>
      <c r="F19" s="444">
        <v>8</v>
      </c>
      <c r="G19" s="187">
        <v>6</v>
      </c>
      <c r="H19" s="445">
        <f>F19-G19</f>
        <v>2</v>
      </c>
      <c r="I19" s="214">
        <v>2</v>
      </c>
      <c r="J19" s="187">
        <v>0</v>
      </c>
      <c r="K19" s="445">
        <f>I19-J19</f>
        <v>2</v>
      </c>
      <c r="L19" s="214">
        <v>9</v>
      </c>
      <c r="M19" s="187">
        <v>8</v>
      </c>
      <c r="N19" s="189">
        <f>L19-M19</f>
        <v>1</v>
      </c>
    </row>
    <row r="20" spans="1:14" ht="31.5" customHeight="1">
      <c r="A20" s="733" t="s">
        <v>312</v>
      </c>
      <c r="B20" s="734"/>
      <c r="C20" s="346">
        <f aca="true" t="shared" si="8" ref="C20:N20">C21+C29</f>
        <v>5697</v>
      </c>
      <c r="D20" s="347">
        <f t="shared" si="8"/>
        <v>2748</v>
      </c>
      <c r="E20" s="348">
        <f t="shared" si="8"/>
        <v>2949</v>
      </c>
      <c r="F20" s="456">
        <f t="shared" si="8"/>
        <v>1975</v>
      </c>
      <c r="G20" s="347">
        <f t="shared" si="8"/>
        <v>961</v>
      </c>
      <c r="H20" s="457">
        <f t="shared" si="8"/>
        <v>1014</v>
      </c>
      <c r="I20" s="346">
        <f t="shared" si="8"/>
        <v>1867</v>
      </c>
      <c r="J20" s="347">
        <f t="shared" si="8"/>
        <v>934</v>
      </c>
      <c r="K20" s="457">
        <f t="shared" si="8"/>
        <v>933</v>
      </c>
      <c r="L20" s="346">
        <f t="shared" si="8"/>
        <v>1855</v>
      </c>
      <c r="M20" s="347">
        <f t="shared" si="8"/>
        <v>853</v>
      </c>
      <c r="N20" s="348">
        <f t="shared" si="8"/>
        <v>1002</v>
      </c>
    </row>
    <row r="21" spans="1:14" ht="31.5" customHeight="1">
      <c r="A21" s="738" t="s">
        <v>176</v>
      </c>
      <c r="B21" s="86" t="s">
        <v>17</v>
      </c>
      <c r="C21" s="350">
        <f aca="true" t="shared" si="9" ref="C21:N21">SUM(C22:C28)</f>
        <v>5447</v>
      </c>
      <c r="D21" s="351">
        <f t="shared" si="9"/>
        <v>2581</v>
      </c>
      <c r="E21" s="352">
        <f t="shared" si="9"/>
        <v>2866</v>
      </c>
      <c r="F21" s="458">
        <f t="shared" si="9"/>
        <v>1884</v>
      </c>
      <c r="G21" s="351">
        <f t="shared" si="9"/>
        <v>900</v>
      </c>
      <c r="H21" s="459">
        <f t="shared" si="9"/>
        <v>984</v>
      </c>
      <c r="I21" s="350">
        <f t="shared" si="9"/>
        <v>1793</v>
      </c>
      <c r="J21" s="351">
        <f t="shared" si="9"/>
        <v>881</v>
      </c>
      <c r="K21" s="459">
        <f t="shared" si="9"/>
        <v>912</v>
      </c>
      <c r="L21" s="350">
        <f t="shared" si="9"/>
        <v>1770</v>
      </c>
      <c r="M21" s="351">
        <f t="shared" si="9"/>
        <v>800</v>
      </c>
      <c r="N21" s="352">
        <f t="shared" si="9"/>
        <v>970</v>
      </c>
    </row>
    <row r="22" spans="1:14" ht="31.5" customHeight="1">
      <c r="A22" s="735"/>
      <c r="B22" s="79" t="s">
        <v>177</v>
      </c>
      <c r="C22" s="214">
        <f aca="true" t="shared" si="10" ref="C22:C28">SUM(D22:E22)</f>
        <v>3850</v>
      </c>
      <c r="D22" s="187">
        <f>G22+J22+M22+'50 (2)'!B22</f>
        <v>1785</v>
      </c>
      <c r="E22" s="189">
        <f>H22+K22+N22+'50 (2)'!C22</f>
        <v>2065</v>
      </c>
      <c r="F22" s="444">
        <v>1366</v>
      </c>
      <c r="G22" s="187">
        <v>626</v>
      </c>
      <c r="H22" s="445">
        <f aca="true" t="shared" si="11" ref="H22:H27">F22-G22</f>
        <v>740</v>
      </c>
      <c r="I22" s="214">
        <v>1313</v>
      </c>
      <c r="J22" s="187">
        <v>645</v>
      </c>
      <c r="K22" s="445">
        <f aca="true" t="shared" si="12" ref="K22:K27">I22-J22</f>
        <v>668</v>
      </c>
      <c r="L22" s="214">
        <v>1171</v>
      </c>
      <c r="M22" s="187">
        <v>514</v>
      </c>
      <c r="N22" s="189">
        <f aca="true" t="shared" si="13" ref="N22:N28">L22-M22</f>
        <v>657</v>
      </c>
    </row>
    <row r="23" spans="1:14" ht="31.5" customHeight="1">
      <c r="A23" s="735"/>
      <c r="B23" s="79" t="s">
        <v>179</v>
      </c>
      <c r="C23" s="214">
        <f t="shared" si="10"/>
        <v>400</v>
      </c>
      <c r="D23" s="187">
        <f>G23+J23+M23+'50 (2)'!B23</f>
        <v>397</v>
      </c>
      <c r="E23" s="189">
        <f>H23+K23+N23+'50 (2)'!C23</f>
        <v>3</v>
      </c>
      <c r="F23" s="444">
        <v>126</v>
      </c>
      <c r="G23" s="187">
        <v>125</v>
      </c>
      <c r="H23" s="445">
        <f t="shared" si="11"/>
        <v>1</v>
      </c>
      <c r="I23" s="214">
        <v>119</v>
      </c>
      <c r="J23" s="187">
        <v>118</v>
      </c>
      <c r="K23" s="445">
        <f t="shared" si="12"/>
        <v>1</v>
      </c>
      <c r="L23" s="214">
        <v>155</v>
      </c>
      <c r="M23" s="187">
        <v>154</v>
      </c>
      <c r="N23" s="189">
        <f t="shared" si="13"/>
        <v>1</v>
      </c>
    </row>
    <row r="24" spans="1:14" ht="31.5" customHeight="1">
      <c r="A24" s="735"/>
      <c r="B24" s="79" t="s">
        <v>180</v>
      </c>
      <c r="C24" s="214">
        <f t="shared" si="10"/>
        <v>615</v>
      </c>
      <c r="D24" s="187">
        <f>G24+J24+M24+'50 (2)'!B24</f>
        <v>328</v>
      </c>
      <c r="E24" s="189">
        <f>H24+K24+N24+'50 (2)'!C24</f>
        <v>287</v>
      </c>
      <c r="F24" s="444">
        <v>207</v>
      </c>
      <c r="G24" s="187">
        <v>127</v>
      </c>
      <c r="H24" s="445">
        <f t="shared" si="11"/>
        <v>80</v>
      </c>
      <c r="I24" s="214">
        <v>183</v>
      </c>
      <c r="J24" s="187">
        <v>96</v>
      </c>
      <c r="K24" s="445">
        <f t="shared" si="12"/>
        <v>87</v>
      </c>
      <c r="L24" s="214">
        <v>225</v>
      </c>
      <c r="M24" s="187">
        <v>105</v>
      </c>
      <c r="N24" s="189">
        <f t="shared" si="13"/>
        <v>120</v>
      </c>
    </row>
    <row r="25" spans="1:14" ht="31.5" customHeight="1">
      <c r="A25" s="735"/>
      <c r="B25" s="79" t="s">
        <v>182</v>
      </c>
      <c r="C25" s="214">
        <f t="shared" si="10"/>
        <v>329</v>
      </c>
      <c r="D25" s="187">
        <f>G25+J25+M25+'50 (2)'!B25</f>
        <v>54</v>
      </c>
      <c r="E25" s="189">
        <f>H25+K25+N25+'50 (2)'!C25</f>
        <v>275</v>
      </c>
      <c r="F25" s="444">
        <v>116</v>
      </c>
      <c r="G25" s="187">
        <v>17</v>
      </c>
      <c r="H25" s="445">
        <f t="shared" si="11"/>
        <v>99</v>
      </c>
      <c r="I25" s="214">
        <v>115</v>
      </c>
      <c r="J25" s="187">
        <v>18</v>
      </c>
      <c r="K25" s="445">
        <f t="shared" si="12"/>
        <v>97</v>
      </c>
      <c r="L25" s="214">
        <v>98</v>
      </c>
      <c r="M25" s="187">
        <v>19</v>
      </c>
      <c r="N25" s="189">
        <f t="shared" si="13"/>
        <v>79</v>
      </c>
    </row>
    <row r="26" spans="1:14" ht="31.5" customHeight="1">
      <c r="A26" s="735"/>
      <c r="B26" s="79" t="s">
        <v>183</v>
      </c>
      <c r="C26" s="214">
        <f t="shared" si="10"/>
        <v>101</v>
      </c>
      <c r="D26" s="187">
        <f>G26+J26+M26+'50 (2)'!B26</f>
        <v>5</v>
      </c>
      <c r="E26" s="189">
        <f>H26+K26+N26+'50 (2)'!C26</f>
        <v>96</v>
      </c>
      <c r="F26" s="444">
        <v>29</v>
      </c>
      <c r="G26" s="187">
        <v>2</v>
      </c>
      <c r="H26" s="445">
        <f t="shared" si="11"/>
        <v>27</v>
      </c>
      <c r="I26" s="214">
        <v>31</v>
      </c>
      <c r="J26" s="187">
        <v>1</v>
      </c>
      <c r="K26" s="445">
        <f t="shared" si="12"/>
        <v>30</v>
      </c>
      <c r="L26" s="214">
        <v>41</v>
      </c>
      <c r="M26" s="187">
        <v>2</v>
      </c>
      <c r="N26" s="189">
        <f t="shared" si="13"/>
        <v>39</v>
      </c>
    </row>
    <row r="27" spans="1:14" ht="31.5" customHeight="1">
      <c r="A27" s="735"/>
      <c r="B27" s="79" t="s">
        <v>341</v>
      </c>
      <c r="C27" s="214">
        <f t="shared" si="10"/>
        <v>60</v>
      </c>
      <c r="D27" s="187">
        <f>G27+J27+M27+'50 (2)'!B27</f>
        <v>8</v>
      </c>
      <c r="E27" s="189">
        <f>H27+K27+N27+'50 (2)'!C27</f>
        <v>52</v>
      </c>
      <c r="F27" s="444">
        <v>16</v>
      </c>
      <c r="G27" s="187">
        <v>3</v>
      </c>
      <c r="H27" s="445">
        <f t="shared" si="11"/>
        <v>13</v>
      </c>
      <c r="I27" s="214">
        <v>14</v>
      </c>
      <c r="J27" s="187">
        <v>3</v>
      </c>
      <c r="K27" s="445">
        <f t="shared" si="12"/>
        <v>11</v>
      </c>
      <c r="L27" s="214">
        <v>30</v>
      </c>
      <c r="M27" s="187">
        <v>2</v>
      </c>
      <c r="N27" s="189">
        <f t="shared" si="13"/>
        <v>28</v>
      </c>
    </row>
    <row r="28" spans="1:14" ht="31.5" customHeight="1">
      <c r="A28" s="736"/>
      <c r="B28" s="80" t="s">
        <v>184</v>
      </c>
      <c r="C28" s="216">
        <f t="shared" si="10"/>
        <v>92</v>
      </c>
      <c r="D28" s="187">
        <f>G28+J28+M28+'50 (2)'!B28</f>
        <v>4</v>
      </c>
      <c r="E28" s="189">
        <f>H28+K28+N28+'50 (2)'!C28</f>
        <v>88</v>
      </c>
      <c r="F28" s="444">
        <v>24</v>
      </c>
      <c r="G28" s="340">
        <v>0</v>
      </c>
      <c r="H28" s="445">
        <v>24</v>
      </c>
      <c r="I28" s="214">
        <v>18</v>
      </c>
      <c r="J28" s="340">
        <v>0</v>
      </c>
      <c r="K28" s="445">
        <v>18</v>
      </c>
      <c r="L28" s="214">
        <v>50</v>
      </c>
      <c r="M28" s="340">
        <v>4</v>
      </c>
      <c r="N28" s="189">
        <f t="shared" si="13"/>
        <v>46</v>
      </c>
    </row>
    <row r="29" spans="1:14" ht="31.5" customHeight="1">
      <c r="A29" s="737" t="s">
        <v>33</v>
      </c>
      <c r="B29" s="86" t="s">
        <v>17</v>
      </c>
      <c r="C29" s="350">
        <f>D29+E29</f>
        <v>250</v>
      </c>
      <c r="D29" s="351">
        <f>SUM(D30)</f>
        <v>167</v>
      </c>
      <c r="E29" s="352">
        <f>SUM(E30)</f>
        <v>83</v>
      </c>
      <c r="F29" s="458">
        <f>G29+H29</f>
        <v>91</v>
      </c>
      <c r="G29" s="351">
        <f>SUM(G30)</f>
        <v>61</v>
      </c>
      <c r="H29" s="459">
        <f>SUM(H30)</f>
        <v>30</v>
      </c>
      <c r="I29" s="350">
        <f>J29+K29</f>
        <v>74</v>
      </c>
      <c r="J29" s="351">
        <f>SUM(J30)</f>
        <v>53</v>
      </c>
      <c r="K29" s="459">
        <f>SUM(K30)</f>
        <v>21</v>
      </c>
      <c r="L29" s="350">
        <f>M29+N29</f>
        <v>85</v>
      </c>
      <c r="M29" s="351">
        <f>SUM(M30)</f>
        <v>53</v>
      </c>
      <c r="N29" s="352">
        <f>SUM(N30)</f>
        <v>32</v>
      </c>
    </row>
    <row r="30" spans="1:14" ht="31.5" customHeight="1" thickBot="1">
      <c r="A30" s="739"/>
      <c r="B30" s="87" t="s">
        <v>42</v>
      </c>
      <c r="C30" s="217">
        <f>SUM(D30:E30)</f>
        <v>250</v>
      </c>
      <c r="D30" s="358">
        <f>G30+J30+M30+'50 (2)'!B30</f>
        <v>167</v>
      </c>
      <c r="E30" s="359">
        <f>H30+K30+N30+'50 (2)'!C30</f>
        <v>83</v>
      </c>
      <c r="F30" s="460">
        <v>91</v>
      </c>
      <c r="G30" s="354">
        <v>61</v>
      </c>
      <c r="H30" s="461">
        <f>F30-G30</f>
        <v>30</v>
      </c>
      <c r="I30" s="356">
        <v>74</v>
      </c>
      <c r="J30" s="354">
        <v>53</v>
      </c>
      <c r="K30" s="461">
        <f>I30-J30</f>
        <v>21</v>
      </c>
      <c r="L30" s="356">
        <v>85</v>
      </c>
      <c r="M30" s="354">
        <v>53</v>
      </c>
      <c r="N30" s="359">
        <f>L30-M30</f>
        <v>32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13">
    <mergeCell ref="A29:A30"/>
    <mergeCell ref="A20:B20"/>
    <mergeCell ref="L3:N3"/>
    <mergeCell ref="A3:B4"/>
    <mergeCell ref="C3:E3"/>
    <mergeCell ref="F3:H3"/>
    <mergeCell ref="I3:K3"/>
    <mergeCell ref="A5:B5"/>
    <mergeCell ref="A6:B6"/>
    <mergeCell ref="A7:B7"/>
    <mergeCell ref="A9:A16"/>
    <mergeCell ref="A17:A19"/>
    <mergeCell ref="A21:A28"/>
  </mergeCells>
  <printOptions/>
  <pageMargins left="0.7874015748031497" right="0.3937007874015748" top="0.8267716535433072" bottom="0.4724409448818898" header="0.5118110236220472" footer="0.2755905511811024"/>
  <pageSetup horizontalDpi="600" verticalDpi="600" orientation="portrait" paperSize="9" scale="88" r:id="rId1"/>
  <headerFooter scaleWithDoc="0" alignWithMargins="0">
    <oddHeader>&amp;L高等学校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E30"/>
  <sheetViews>
    <sheetView showGridLines="0" zoomScalePageLayoutView="0" workbookViewId="0" topLeftCell="A10">
      <selection activeCell="E18" sqref="E18:E19"/>
    </sheetView>
  </sheetViews>
  <sheetFormatPr defaultColWidth="10.25390625" defaultRowHeight="12.75"/>
  <cols>
    <col min="1" max="1" width="7.375" style="159" customWidth="1"/>
    <col min="2" max="3" width="7.375" style="21" customWidth="1"/>
    <col min="4" max="4" width="4.75390625" style="21" customWidth="1"/>
    <col min="5" max="5" width="11.375" style="21" customWidth="1"/>
    <col min="6" max="12" width="3.125" style="21" customWidth="1"/>
    <col min="13" max="16384" width="10.25390625" style="21" customWidth="1"/>
  </cols>
  <sheetData>
    <row r="2" spans="1:4" ht="13.5" customHeight="1" thickBot="1">
      <c r="A2" s="82"/>
      <c r="D2" s="31"/>
    </row>
    <row r="3" spans="1:5" ht="37.5" customHeight="1">
      <c r="A3" s="740" t="s">
        <v>173</v>
      </c>
      <c r="B3" s="741"/>
      <c r="C3" s="753"/>
      <c r="D3" s="749" t="s">
        <v>311</v>
      </c>
      <c r="E3" s="750"/>
    </row>
    <row r="4" spans="1:5" ht="37.5" customHeight="1" thickBot="1">
      <c r="A4" s="78" t="s">
        <v>17</v>
      </c>
      <c r="B4" s="75" t="s">
        <v>174</v>
      </c>
      <c r="C4" s="77" t="s">
        <v>175</v>
      </c>
      <c r="D4" s="751"/>
      <c r="E4" s="752"/>
    </row>
    <row r="5" spans="1:5" ht="31.5" customHeight="1">
      <c r="A5" s="214">
        <v>113</v>
      </c>
      <c r="B5" s="187">
        <v>72</v>
      </c>
      <c r="C5" s="328">
        <v>41</v>
      </c>
      <c r="D5" s="756" t="s">
        <v>338</v>
      </c>
      <c r="E5" s="757"/>
    </row>
    <row r="6" spans="1:5" ht="31.5" customHeight="1" thickBot="1">
      <c r="A6" s="329">
        <f>SUM(A7,A20)</f>
        <v>82</v>
      </c>
      <c r="B6" s="330">
        <f>SUM(B7,B20)</f>
        <v>46</v>
      </c>
      <c r="C6" s="332">
        <f>SUM(C7,C21)</f>
        <v>36</v>
      </c>
      <c r="D6" s="754" t="s">
        <v>422</v>
      </c>
      <c r="E6" s="755"/>
    </row>
    <row r="7" spans="1:5" ht="31.5" customHeight="1">
      <c r="A7" s="333">
        <f>SUM(A8,A17)</f>
        <v>82</v>
      </c>
      <c r="B7" s="334">
        <f>SUM(B8,B17)</f>
        <v>46</v>
      </c>
      <c r="C7" s="336">
        <f>SUM(C8,C17)</f>
        <v>36</v>
      </c>
      <c r="D7" s="758" t="s">
        <v>328</v>
      </c>
      <c r="E7" s="759"/>
    </row>
    <row r="8" spans="1:5" ht="31.5" customHeight="1">
      <c r="A8" s="337">
        <f>SUM(A9:A16)</f>
        <v>0</v>
      </c>
      <c r="B8" s="338">
        <f>SUM(B9:B16)</f>
        <v>0</v>
      </c>
      <c r="C8" s="345">
        <f>SUM(C9:C16)</f>
        <v>0</v>
      </c>
      <c r="D8" s="462"/>
      <c r="E8" s="463" t="s">
        <v>17</v>
      </c>
    </row>
    <row r="9" spans="1:5" ht="31.5" customHeight="1">
      <c r="A9" s="214">
        <v>0</v>
      </c>
      <c r="B9" s="187">
        <v>0</v>
      </c>
      <c r="C9" s="439">
        <f aca="true" t="shared" si="0" ref="C9:C16">A9-B9</f>
        <v>0</v>
      </c>
      <c r="D9" s="760" t="s">
        <v>176</v>
      </c>
      <c r="E9" s="464" t="s">
        <v>177</v>
      </c>
    </row>
    <row r="10" spans="1:5" ht="31.5" customHeight="1">
      <c r="A10" s="214">
        <v>0</v>
      </c>
      <c r="B10" s="187">
        <v>0</v>
      </c>
      <c r="C10" s="328">
        <f t="shared" si="0"/>
        <v>0</v>
      </c>
      <c r="D10" s="760"/>
      <c r="E10" s="464" t="s">
        <v>178</v>
      </c>
    </row>
    <row r="11" spans="1:5" ht="31.5" customHeight="1">
      <c r="A11" s="214">
        <v>0</v>
      </c>
      <c r="B11" s="187">
        <v>0</v>
      </c>
      <c r="C11" s="328">
        <f t="shared" si="0"/>
        <v>0</v>
      </c>
      <c r="D11" s="760"/>
      <c r="E11" s="464" t="s">
        <v>179</v>
      </c>
    </row>
    <row r="12" spans="1:5" ht="31.5" customHeight="1">
      <c r="A12" s="214">
        <v>0</v>
      </c>
      <c r="B12" s="187">
        <v>0</v>
      </c>
      <c r="C12" s="328">
        <f t="shared" si="0"/>
        <v>0</v>
      </c>
      <c r="D12" s="760"/>
      <c r="E12" s="464" t="s">
        <v>180</v>
      </c>
    </row>
    <row r="13" spans="1:5" ht="31.5" customHeight="1">
      <c r="A13" s="214">
        <v>0</v>
      </c>
      <c r="B13" s="187">
        <v>0</v>
      </c>
      <c r="C13" s="328">
        <f t="shared" si="0"/>
        <v>0</v>
      </c>
      <c r="D13" s="760"/>
      <c r="E13" s="464" t="s">
        <v>181</v>
      </c>
    </row>
    <row r="14" spans="1:5" ht="31.5" customHeight="1">
      <c r="A14" s="214">
        <v>0</v>
      </c>
      <c r="B14" s="187">
        <v>0</v>
      </c>
      <c r="C14" s="328">
        <f t="shared" si="0"/>
        <v>0</v>
      </c>
      <c r="D14" s="760"/>
      <c r="E14" s="464" t="s">
        <v>182</v>
      </c>
    </row>
    <row r="15" spans="1:5" ht="31.5" customHeight="1">
      <c r="A15" s="214">
        <v>0</v>
      </c>
      <c r="B15" s="187">
        <v>0</v>
      </c>
      <c r="C15" s="328">
        <f t="shared" si="0"/>
        <v>0</v>
      </c>
      <c r="D15" s="760"/>
      <c r="E15" s="464" t="s">
        <v>184</v>
      </c>
    </row>
    <row r="16" spans="1:5" ht="31.5" customHeight="1">
      <c r="A16" s="216">
        <v>0</v>
      </c>
      <c r="B16" s="340">
        <v>0</v>
      </c>
      <c r="C16" s="341">
        <f t="shared" si="0"/>
        <v>0</v>
      </c>
      <c r="D16" s="761"/>
      <c r="E16" s="465" t="s">
        <v>42</v>
      </c>
    </row>
    <row r="17" spans="1:5" ht="31.5" customHeight="1">
      <c r="A17" s="342">
        <f>SUM(A18:A19)</f>
        <v>82</v>
      </c>
      <c r="B17" s="343">
        <f>SUM(B18:B19)</f>
        <v>46</v>
      </c>
      <c r="C17" s="345">
        <f>SUM(C18:C19)</f>
        <v>36</v>
      </c>
      <c r="D17" s="762" t="s">
        <v>33</v>
      </c>
      <c r="E17" s="466" t="s">
        <v>17</v>
      </c>
    </row>
    <row r="18" spans="1:5" ht="31.5" customHeight="1">
      <c r="A18" s="214">
        <v>78</v>
      </c>
      <c r="B18" s="187">
        <v>45</v>
      </c>
      <c r="C18" s="328">
        <f>A18-B18</f>
        <v>33</v>
      </c>
      <c r="D18" s="763"/>
      <c r="E18" s="468" t="s">
        <v>177</v>
      </c>
    </row>
    <row r="19" spans="1:5" ht="31.5" customHeight="1" thickBot="1">
      <c r="A19" s="214">
        <v>4</v>
      </c>
      <c r="B19" s="187">
        <v>1</v>
      </c>
      <c r="C19" s="328">
        <f>A19-B19</f>
        <v>3</v>
      </c>
      <c r="D19" s="764"/>
      <c r="E19" s="474" t="s">
        <v>180</v>
      </c>
    </row>
    <row r="20" spans="1:5" ht="31.5" customHeight="1">
      <c r="A20" s="346">
        <f>A21+A29</f>
        <v>0</v>
      </c>
      <c r="B20" s="347">
        <f>B21+B29</f>
        <v>0</v>
      </c>
      <c r="C20" s="349">
        <f>C21+C29</f>
        <v>0</v>
      </c>
      <c r="D20" s="766" t="s">
        <v>312</v>
      </c>
      <c r="E20" s="767"/>
    </row>
    <row r="21" spans="1:5" ht="31.5" customHeight="1">
      <c r="A21" s="350">
        <f>SUM(A22:A28)</f>
        <v>0</v>
      </c>
      <c r="B21" s="351">
        <f>SUM(B22:B28)</f>
        <v>0</v>
      </c>
      <c r="C21" s="353">
        <f>SUM(C22:C28)</f>
        <v>0</v>
      </c>
      <c r="D21" s="762" t="s">
        <v>176</v>
      </c>
      <c r="E21" s="467" t="s">
        <v>17</v>
      </c>
    </row>
    <row r="22" spans="1:5" ht="31.5" customHeight="1">
      <c r="A22" s="214">
        <v>0</v>
      </c>
      <c r="B22" s="187">
        <v>0</v>
      </c>
      <c r="C22" s="328">
        <f aca="true" t="shared" si="1" ref="C22:C28">A22-B22</f>
        <v>0</v>
      </c>
      <c r="D22" s="763"/>
      <c r="E22" s="468" t="s">
        <v>177</v>
      </c>
    </row>
    <row r="23" spans="1:5" ht="31.5" customHeight="1">
      <c r="A23" s="214">
        <v>0</v>
      </c>
      <c r="B23" s="187">
        <v>0</v>
      </c>
      <c r="C23" s="328">
        <f t="shared" si="1"/>
        <v>0</v>
      </c>
      <c r="D23" s="763"/>
      <c r="E23" s="469" t="s">
        <v>179</v>
      </c>
    </row>
    <row r="24" spans="1:5" ht="31.5" customHeight="1">
      <c r="A24" s="214">
        <v>0</v>
      </c>
      <c r="B24" s="187">
        <v>0</v>
      </c>
      <c r="C24" s="328">
        <f t="shared" si="1"/>
        <v>0</v>
      </c>
      <c r="D24" s="763"/>
      <c r="E24" s="469" t="s">
        <v>180</v>
      </c>
    </row>
    <row r="25" spans="1:5" ht="31.5" customHeight="1">
      <c r="A25" s="214">
        <v>0</v>
      </c>
      <c r="B25" s="187">
        <v>0</v>
      </c>
      <c r="C25" s="328">
        <f t="shared" si="1"/>
        <v>0</v>
      </c>
      <c r="D25" s="763"/>
      <c r="E25" s="469" t="s">
        <v>182</v>
      </c>
    </row>
    <row r="26" spans="1:5" ht="31.5" customHeight="1">
      <c r="A26" s="214">
        <v>0</v>
      </c>
      <c r="B26" s="187">
        <v>0</v>
      </c>
      <c r="C26" s="328">
        <f t="shared" si="1"/>
        <v>0</v>
      </c>
      <c r="D26" s="763"/>
      <c r="E26" s="469" t="s">
        <v>183</v>
      </c>
    </row>
    <row r="27" spans="1:5" ht="31.5" customHeight="1">
      <c r="A27" s="214">
        <v>0</v>
      </c>
      <c r="B27" s="187">
        <v>0</v>
      </c>
      <c r="C27" s="328">
        <f t="shared" si="1"/>
        <v>0</v>
      </c>
      <c r="D27" s="763"/>
      <c r="E27" s="469" t="s">
        <v>341</v>
      </c>
    </row>
    <row r="28" spans="1:5" ht="31.5" customHeight="1">
      <c r="A28" s="216">
        <v>0</v>
      </c>
      <c r="B28" s="340">
        <v>0</v>
      </c>
      <c r="C28" s="341">
        <f t="shared" si="1"/>
        <v>0</v>
      </c>
      <c r="D28" s="765"/>
      <c r="E28" s="470" t="s">
        <v>184</v>
      </c>
    </row>
    <row r="29" spans="1:5" ht="31.5" customHeight="1">
      <c r="A29" s="350">
        <f>B29+C29</f>
        <v>0</v>
      </c>
      <c r="B29" s="351">
        <f>SUM(B30)</f>
        <v>0</v>
      </c>
      <c r="C29" s="353">
        <f>SUM(C30)</f>
        <v>0</v>
      </c>
      <c r="D29" s="762" t="s">
        <v>33</v>
      </c>
      <c r="E29" s="467" t="s">
        <v>17</v>
      </c>
    </row>
    <row r="30" spans="1:5" ht="31.5" customHeight="1" thickBot="1">
      <c r="A30" s="357">
        <v>0</v>
      </c>
      <c r="B30" s="358">
        <v>0</v>
      </c>
      <c r="C30" s="355">
        <f>A30-B30</f>
        <v>0</v>
      </c>
      <c r="D30" s="764"/>
      <c r="E30" s="471" t="s">
        <v>42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15">
    <mergeCell ref="D9:D16"/>
    <mergeCell ref="D17:D19"/>
    <mergeCell ref="D29:D30"/>
    <mergeCell ref="D21:D28"/>
    <mergeCell ref="D20:E20"/>
    <mergeCell ref="D3:E4"/>
    <mergeCell ref="A3:C3"/>
    <mergeCell ref="D6:E6"/>
    <mergeCell ref="D5:E5"/>
    <mergeCell ref="D7:E7"/>
  </mergeCells>
  <printOptions/>
  <pageMargins left="0.7874015748031497" right="0.3937007874015748" top="0.8267716535433072" bottom="0.4724409448818898" header="0.5118110236220472" footer="0.2755905511811024"/>
  <pageSetup horizontalDpi="600" verticalDpi="600" orientation="portrait" paperSize="9" scale="88" r:id="rId1"/>
  <headerFooter scaleWithDoc="0" alignWithMargins="0">
    <oddHeader>&amp;R高等学校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72"/>
  <sheetViews>
    <sheetView showGridLines="0" zoomScaleSheetLayoutView="100" zoomScalePageLayoutView="0" workbookViewId="0" topLeftCell="A1">
      <selection activeCell="A1" sqref="A1"/>
    </sheetView>
  </sheetViews>
  <sheetFormatPr defaultColWidth="8.625" defaultRowHeight="18.75" customHeight="1"/>
  <cols>
    <col min="1" max="1" width="12.00390625" style="15" customWidth="1"/>
    <col min="2" max="3" width="7.375" style="1" bestFit="1" customWidth="1"/>
    <col min="4" max="4" width="6.75390625" style="1" bestFit="1" customWidth="1"/>
    <col min="5" max="19" width="5.75390625" style="1" customWidth="1"/>
    <col min="20" max="16384" width="8.625" style="1" customWidth="1"/>
  </cols>
  <sheetData>
    <row r="3" spans="1:3" s="3" customFormat="1" ht="27" customHeight="1" thickBot="1">
      <c r="A3" s="66" t="s">
        <v>247</v>
      </c>
      <c r="B3" s="12"/>
      <c r="C3" s="12"/>
    </row>
    <row r="4" spans="1:21" s="3" customFormat="1" ht="19.5" customHeight="1">
      <c r="A4" s="663" t="s">
        <v>287</v>
      </c>
      <c r="B4" s="504" t="s">
        <v>423</v>
      </c>
      <c r="C4" s="661"/>
      <c r="D4" s="772"/>
      <c r="E4" s="504" t="s">
        <v>424</v>
      </c>
      <c r="F4" s="661"/>
      <c r="G4" s="661"/>
      <c r="H4" s="768" t="s">
        <v>425</v>
      </c>
      <c r="I4" s="769"/>
      <c r="J4" s="769"/>
      <c r="K4" s="477" t="s">
        <v>426</v>
      </c>
      <c r="L4" s="661"/>
      <c r="M4" s="662"/>
      <c r="N4" s="768" t="s">
        <v>427</v>
      </c>
      <c r="O4" s="769"/>
      <c r="P4" s="769"/>
      <c r="Q4" s="768" t="s">
        <v>428</v>
      </c>
      <c r="R4" s="769"/>
      <c r="S4" s="769"/>
      <c r="T4" s="4"/>
      <c r="U4" s="4"/>
    </row>
    <row r="5" spans="1:21" s="3" customFormat="1" ht="19.5" customHeight="1" thickBot="1">
      <c r="A5" s="665"/>
      <c r="B5" s="41" t="s">
        <v>136</v>
      </c>
      <c r="C5" s="70" t="s">
        <v>137</v>
      </c>
      <c r="D5" s="70" t="s">
        <v>138</v>
      </c>
      <c r="E5" s="41" t="s">
        <v>136</v>
      </c>
      <c r="F5" s="70" t="s">
        <v>137</v>
      </c>
      <c r="G5" s="59" t="s">
        <v>138</v>
      </c>
      <c r="H5" s="52" t="s">
        <v>136</v>
      </c>
      <c r="I5" s="70" t="s">
        <v>137</v>
      </c>
      <c r="J5" s="70" t="s">
        <v>138</v>
      </c>
      <c r="K5" s="43" t="s">
        <v>136</v>
      </c>
      <c r="L5" s="70" t="s">
        <v>137</v>
      </c>
      <c r="M5" s="71" t="s">
        <v>138</v>
      </c>
      <c r="N5" s="43" t="s">
        <v>136</v>
      </c>
      <c r="O5" s="70" t="s">
        <v>137</v>
      </c>
      <c r="P5" s="71" t="s">
        <v>138</v>
      </c>
      <c r="Q5" s="43" t="s">
        <v>136</v>
      </c>
      <c r="R5" s="70" t="s">
        <v>137</v>
      </c>
      <c r="S5" s="70" t="s">
        <v>138</v>
      </c>
      <c r="T5" s="4"/>
      <c r="U5" s="4"/>
    </row>
    <row r="6" spans="1:19" s="3" customFormat="1" ht="25.5" customHeight="1">
      <c r="A6" s="144" t="s">
        <v>410</v>
      </c>
      <c r="B6" s="168">
        <v>1859</v>
      </c>
      <c r="C6" s="218">
        <v>1336</v>
      </c>
      <c r="D6" s="303">
        <v>523</v>
      </c>
      <c r="E6" s="360">
        <v>37</v>
      </c>
      <c r="F6" s="218">
        <v>34</v>
      </c>
      <c r="G6" s="302">
        <v>3</v>
      </c>
      <c r="H6" s="360">
        <v>0</v>
      </c>
      <c r="I6" s="218">
        <v>0</v>
      </c>
      <c r="J6" s="227">
        <v>0</v>
      </c>
      <c r="K6" s="360">
        <v>53</v>
      </c>
      <c r="L6" s="218">
        <v>43</v>
      </c>
      <c r="M6" s="227">
        <v>10</v>
      </c>
      <c r="N6" s="360">
        <v>0</v>
      </c>
      <c r="O6" s="218">
        <v>0</v>
      </c>
      <c r="P6" s="227">
        <v>0</v>
      </c>
      <c r="Q6" s="361">
        <v>0</v>
      </c>
      <c r="R6" s="218">
        <v>0</v>
      </c>
      <c r="S6" s="218">
        <v>0</v>
      </c>
    </row>
    <row r="7" spans="1:19" s="3" customFormat="1" ht="25.5" customHeight="1">
      <c r="A7" s="145" t="s">
        <v>411</v>
      </c>
      <c r="B7" s="362">
        <f>SUM(B8,B9)</f>
        <v>1859</v>
      </c>
      <c r="C7" s="363">
        <f>SUM(C8,C9)</f>
        <v>1334</v>
      </c>
      <c r="D7" s="364">
        <f>SUM(D8,D9)</f>
        <v>525</v>
      </c>
      <c r="E7" s="395">
        <f>SUM(F7:G7)</f>
        <v>37</v>
      </c>
      <c r="F7" s="363">
        <f>SUM(F8,F9)</f>
        <v>34</v>
      </c>
      <c r="G7" s="366">
        <f aca="true" t="shared" si="0" ref="G7:S7">SUM(G8,G9)</f>
        <v>3</v>
      </c>
      <c r="H7" s="175">
        <f t="shared" si="0"/>
        <v>3</v>
      </c>
      <c r="I7" s="363">
        <f t="shared" si="0"/>
        <v>3</v>
      </c>
      <c r="J7" s="366">
        <f t="shared" si="0"/>
        <v>0</v>
      </c>
      <c r="K7" s="175">
        <f t="shared" si="0"/>
        <v>51</v>
      </c>
      <c r="L7" s="363">
        <f t="shared" si="0"/>
        <v>45</v>
      </c>
      <c r="M7" s="366">
        <f t="shared" si="0"/>
        <v>6</v>
      </c>
      <c r="N7" s="175">
        <f t="shared" si="0"/>
        <v>1</v>
      </c>
      <c r="O7" s="363">
        <f t="shared" si="0"/>
        <v>1</v>
      </c>
      <c r="P7" s="366">
        <f t="shared" si="0"/>
        <v>0</v>
      </c>
      <c r="Q7" s="175">
        <f t="shared" si="0"/>
        <v>0</v>
      </c>
      <c r="R7" s="363">
        <f t="shared" si="0"/>
        <v>0</v>
      </c>
      <c r="S7" s="363">
        <f t="shared" si="0"/>
        <v>0</v>
      </c>
    </row>
    <row r="8" spans="1:19" s="3" customFormat="1" ht="25.5" customHeight="1">
      <c r="A8" s="146" t="s">
        <v>330</v>
      </c>
      <c r="B8" s="367">
        <f>SUM(C8:D8)</f>
        <v>1489</v>
      </c>
      <c r="C8" s="189">
        <f>'51（1）'!F8+'51（1）'!I8+'51（1）'!L8+'51（1）'!O8+'51（1）'!R8+'51（2）'!B8+'51（2）'!E8+'51（2）'!H8+'51（2）'!K8+'51（2）'!N8+'51（2）'!Q8</f>
        <v>1066</v>
      </c>
      <c r="D8" s="189">
        <f>'51（1）'!G8+'51（1）'!J8+'51（1）'!M8+'51（1）'!P8+'51（1）'!S8+'51（2）'!C8+'51（2）'!F8+'51（2）'!I8+'51（2）'!L8+'51（2）'!O8+'51（2）'!R8</f>
        <v>423</v>
      </c>
      <c r="E8" s="168">
        <f>SUM(F8:G8)</f>
        <v>30</v>
      </c>
      <c r="F8" s="179">
        <v>27</v>
      </c>
      <c r="G8" s="178">
        <v>3</v>
      </c>
      <c r="H8" s="360">
        <f>SUM(I8:J8)</f>
        <v>0</v>
      </c>
      <c r="I8" s="179">
        <v>0</v>
      </c>
      <c r="J8" s="178">
        <v>0</v>
      </c>
      <c r="K8" s="360">
        <f>SUM(L8:M8)</f>
        <v>40</v>
      </c>
      <c r="L8" s="179">
        <v>35</v>
      </c>
      <c r="M8" s="178">
        <v>5</v>
      </c>
      <c r="N8" s="360">
        <f>SUM(O8:P8)</f>
        <v>0</v>
      </c>
      <c r="O8" s="179">
        <v>0</v>
      </c>
      <c r="P8" s="178">
        <v>0</v>
      </c>
      <c r="Q8" s="361">
        <f>SUM(R8:S8)</f>
        <v>0</v>
      </c>
      <c r="R8" s="179">
        <v>0</v>
      </c>
      <c r="S8" s="179">
        <v>0</v>
      </c>
    </row>
    <row r="9" spans="1:19" s="3" customFormat="1" ht="25.5" customHeight="1" thickBot="1">
      <c r="A9" s="146" t="s">
        <v>329</v>
      </c>
      <c r="B9" s="368">
        <f>SUM(C9:D9)</f>
        <v>370</v>
      </c>
      <c r="C9" s="186">
        <f>'51（1）'!F9+'51（1）'!I9+'51（1）'!L9+'51（1）'!O9+'51（1）'!R9+'51（2）'!B9+'51（2）'!E9+'51（2）'!H9+'51（2）'!K9+'51（2）'!N9+'51（2）'!Q9</f>
        <v>268</v>
      </c>
      <c r="D9" s="369">
        <f>'51（1）'!G9+'51（1）'!J9+'51（1）'!M9+'51（1）'!P9+'51（1）'!S9+'51（2）'!C9+'51（2）'!F9+'51（2）'!I9+'51（2）'!L9+'51（2）'!O9+'51（2）'!R9</f>
        <v>102</v>
      </c>
      <c r="E9" s="180">
        <f>SUM(F9:G9)</f>
        <v>7</v>
      </c>
      <c r="F9" s="238">
        <v>7</v>
      </c>
      <c r="G9" s="236">
        <v>0</v>
      </c>
      <c r="H9" s="182">
        <f>SUM(I9:J9)</f>
        <v>3</v>
      </c>
      <c r="I9" s="238">
        <v>3</v>
      </c>
      <c r="J9" s="236">
        <v>0</v>
      </c>
      <c r="K9" s="182">
        <f>SUM(L9:M9)</f>
        <v>11</v>
      </c>
      <c r="L9" s="238">
        <v>10</v>
      </c>
      <c r="M9" s="236">
        <v>1</v>
      </c>
      <c r="N9" s="182">
        <f>SUM(O9:P9)</f>
        <v>1</v>
      </c>
      <c r="O9" s="238">
        <v>1</v>
      </c>
      <c r="P9" s="236">
        <v>0</v>
      </c>
      <c r="Q9" s="183">
        <f>SUM(R9:S9)</f>
        <v>0</v>
      </c>
      <c r="R9" s="238">
        <v>0</v>
      </c>
      <c r="S9" s="238">
        <v>0</v>
      </c>
    </row>
    <row r="10" spans="1:19" s="3" customFormat="1" ht="12.75">
      <c r="A10" s="34"/>
      <c r="B10" s="370"/>
      <c r="C10" s="189"/>
      <c r="D10" s="189"/>
      <c r="E10" s="370"/>
      <c r="F10" s="299"/>
      <c r="G10" s="302"/>
      <c r="H10" s="298"/>
      <c r="I10" s="299"/>
      <c r="J10" s="302"/>
      <c r="K10" s="298"/>
      <c r="L10" s="299"/>
      <c r="M10" s="302"/>
      <c r="N10" s="298"/>
      <c r="O10" s="299"/>
      <c r="P10" s="302"/>
      <c r="Q10" s="301"/>
      <c r="R10" s="299"/>
      <c r="S10" s="300"/>
    </row>
    <row r="11" spans="1:19" s="129" customFormat="1" ht="12.75">
      <c r="A11" s="475" t="s">
        <v>219</v>
      </c>
      <c r="B11" s="264">
        <f aca="true" t="shared" si="1" ref="B11:B24">SUM(C11:D11)</f>
        <v>751</v>
      </c>
      <c r="C11" s="394">
        <f>'51（1）'!F11+'51（1）'!I11+'51（1）'!L11+'51（1）'!O11+'51（1）'!R11+'51（2）'!B11+'51（2）'!E11+'51（2）'!H11+'51（2）'!K11+'51（2）'!N11+'51（2）'!Q11</f>
        <v>538</v>
      </c>
      <c r="D11" s="394">
        <f>'51（1）'!G11+'51（1）'!J11+'51（1）'!M11+'51（1）'!P11+'51（1）'!S11+'51（2）'!C11+'51（2）'!F11+'51（2）'!I11+'51（2）'!L11+'51（2）'!O11+'51（2）'!R11</f>
        <v>213</v>
      </c>
      <c r="E11" s="264">
        <f>SUM(F11:G11)</f>
        <v>13</v>
      </c>
      <c r="F11" s="192">
        <v>11</v>
      </c>
      <c r="G11" s="266">
        <v>2</v>
      </c>
      <c r="H11" s="267">
        <f>SUM(I11:J11)</f>
        <v>3</v>
      </c>
      <c r="I11" s="192">
        <v>3</v>
      </c>
      <c r="J11" s="266">
        <v>0</v>
      </c>
      <c r="K11" s="267">
        <f>SUM(L11:M11)</f>
        <v>18</v>
      </c>
      <c r="L11" s="192">
        <v>17</v>
      </c>
      <c r="M11" s="266">
        <v>1</v>
      </c>
      <c r="N11" s="267">
        <f>SUM(O11:P11)</f>
        <v>0</v>
      </c>
      <c r="O11" s="192">
        <v>0</v>
      </c>
      <c r="P11" s="266">
        <v>0</v>
      </c>
      <c r="Q11" s="304">
        <f>SUM(R11:S11)</f>
        <v>0</v>
      </c>
      <c r="R11" s="192">
        <v>0</v>
      </c>
      <c r="S11" s="268">
        <v>0</v>
      </c>
    </row>
    <row r="12" spans="1:19" s="130" customFormat="1" ht="12.75">
      <c r="A12" s="475"/>
      <c r="B12" s="283">
        <f t="shared" si="1"/>
        <v>311</v>
      </c>
      <c r="C12" s="284">
        <f>'51（1）'!F12+'51（1）'!I12+'51（1）'!L12+'51（1）'!O12+'51（1）'!R12+'51（2）'!B12+'51（2）'!E12+'51（2）'!H12+'51（2）'!K12+'51（2）'!N12+'51（2）'!Q12</f>
        <v>225</v>
      </c>
      <c r="D12" s="281">
        <f>'51（1）'!G12+'51（1）'!J12+'51（1）'!M12+'51（1）'!P12+'51（1）'!S12+'51（2）'!C12+'51（2）'!F12+'51（2）'!I12+'51（2）'!L12+'51（2）'!O12+'51（2）'!R12</f>
        <v>86</v>
      </c>
      <c r="E12" s="283">
        <f>SUM(F12:G12)</f>
        <v>5</v>
      </c>
      <c r="F12" s="284">
        <v>5</v>
      </c>
      <c r="G12" s="281">
        <v>0</v>
      </c>
      <c r="H12" s="287">
        <f>SUM(I12:J12)</f>
        <v>3</v>
      </c>
      <c r="I12" s="284">
        <v>3</v>
      </c>
      <c r="J12" s="286">
        <v>0</v>
      </c>
      <c r="K12" s="287">
        <f>SUM(L12:M12)</f>
        <v>8</v>
      </c>
      <c r="L12" s="284">
        <v>8</v>
      </c>
      <c r="M12" s="281">
        <v>0</v>
      </c>
      <c r="N12" s="212">
        <f>SUM(O12:P12)</f>
        <v>0</v>
      </c>
      <c r="O12" s="206">
        <v>0</v>
      </c>
      <c r="P12" s="281">
        <v>0</v>
      </c>
      <c r="Q12" s="212">
        <f>SUM(R12:S12)</f>
        <v>0</v>
      </c>
      <c r="R12" s="206">
        <v>0</v>
      </c>
      <c r="S12" s="211">
        <v>0</v>
      </c>
    </row>
    <row r="13" spans="1:19" s="128" customFormat="1" ht="12.75">
      <c r="A13" s="770" t="s">
        <v>220</v>
      </c>
      <c r="B13" s="386">
        <f t="shared" si="1"/>
        <v>172</v>
      </c>
      <c r="C13" s="387">
        <f>'51（1）'!F13+'51（1）'!I13+'51（1）'!L13+'51（1）'!O13+'51（1）'!R13+'51（2）'!B13+'51（2）'!E13+'51（2）'!H13+'51（2）'!K13+'51（2）'!N13+'51（2）'!Q13</f>
        <v>131</v>
      </c>
      <c r="D13" s="388">
        <f>'51（1）'!G13+'51（1）'!J13+'51（1）'!M13+'51（1）'!P13+'51（1）'!S13+'51（2）'!C13+'51（2）'!F13+'51（2）'!I13+'51（2）'!L13+'51（2）'!O13+'51（2）'!R13</f>
        <v>41</v>
      </c>
      <c r="E13" s="386">
        <f>SUM(F13:G13)</f>
        <v>4</v>
      </c>
      <c r="F13" s="389">
        <v>4</v>
      </c>
      <c r="G13" s="390">
        <v>0</v>
      </c>
      <c r="H13" s="391">
        <f>SUM(I13:J13)</f>
        <v>0</v>
      </c>
      <c r="I13" s="389">
        <v>0</v>
      </c>
      <c r="J13" s="390">
        <v>0</v>
      </c>
      <c r="K13" s="391">
        <f>SUM(L13:M13)</f>
        <v>7</v>
      </c>
      <c r="L13" s="389">
        <v>6</v>
      </c>
      <c r="M13" s="390">
        <v>1</v>
      </c>
      <c r="N13" s="391">
        <f>SUM(O13:P13)</f>
        <v>1</v>
      </c>
      <c r="O13" s="389">
        <v>1</v>
      </c>
      <c r="P13" s="390">
        <v>0</v>
      </c>
      <c r="Q13" s="392">
        <f>SUM(R13:S13)</f>
        <v>0</v>
      </c>
      <c r="R13" s="389">
        <v>0</v>
      </c>
      <c r="S13" s="393">
        <v>0</v>
      </c>
    </row>
    <row r="14" spans="1:19" s="130" customFormat="1" ht="12.75">
      <c r="A14" s="771"/>
      <c r="B14" s="279">
        <f t="shared" si="1"/>
        <v>59</v>
      </c>
      <c r="C14" s="284">
        <f>'51（1）'!F14+'51（1）'!I14+'51（1）'!L14+'51（1）'!O14+'51（1）'!R14+'51（2）'!B14+'51（2）'!E14+'51（2）'!H14+'51（2）'!K14+'51（2）'!N14+'51（2）'!Q14</f>
        <v>43</v>
      </c>
      <c r="D14" s="281">
        <f>'51（1）'!G14+'51（1）'!J14+'51（1）'!M14+'51（1）'!P14+'51（1）'!S14+'51（2）'!C14+'51（2）'!F14+'51（2）'!I14+'51（2）'!L14+'51（2）'!O14+'51（2）'!R14</f>
        <v>16</v>
      </c>
      <c r="E14" s="279">
        <f>SUM(F14:G14)</f>
        <v>2</v>
      </c>
      <c r="F14" s="206">
        <v>2</v>
      </c>
      <c r="G14" s="281">
        <v>0</v>
      </c>
      <c r="H14" s="212">
        <f>SUM(I14:J14)</f>
        <v>0</v>
      </c>
      <c r="I14" s="206">
        <v>0</v>
      </c>
      <c r="J14" s="281">
        <v>0</v>
      </c>
      <c r="K14" s="282">
        <f>SUM(L14:M14)</f>
        <v>3</v>
      </c>
      <c r="L14" s="206">
        <v>2</v>
      </c>
      <c r="M14" s="281">
        <v>1</v>
      </c>
      <c r="N14" s="212">
        <f>SUM(O14:P14)</f>
        <v>1</v>
      </c>
      <c r="O14" s="206">
        <v>1</v>
      </c>
      <c r="P14" s="281">
        <v>0</v>
      </c>
      <c r="Q14" s="212">
        <f>SUM(R14:S14)</f>
        <v>0</v>
      </c>
      <c r="R14" s="206">
        <v>0</v>
      </c>
      <c r="S14" s="211">
        <v>0</v>
      </c>
    </row>
    <row r="15" spans="1:19" s="4" customFormat="1" ht="25.5" customHeight="1">
      <c r="A15" s="152" t="s">
        <v>218</v>
      </c>
      <c r="B15" s="376">
        <f t="shared" si="1"/>
        <v>152</v>
      </c>
      <c r="C15" s="377">
        <f>'51（1）'!F15+'51（1）'!I15+'51（1）'!L15+'51（1）'!O15+'51（1）'!R15+'51（2）'!B15+'51（2）'!E15+'51（2）'!H15+'51（2）'!K15+'51（2）'!N15+'51（2）'!Q15</f>
        <v>121</v>
      </c>
      <c r="D15" s="378">
        <f>'51（1）'!G15+'51（1）'!J15+'51（1）'!M15+'51（1）'!P15+'51（1）'!S15+'51（2）'!C15+'51（2）'!F15+'51（2）'!I15+'51（2）'!L15+'51（2）'!O15+'51（2）'!R15</f>
        <v>31</v>
      </c>
      <c r="E15" s="376">
        <f>SUM(F15:G15)</f>
        <v>3</v>
      </c>
      <c r="F15" s="379">
        <v>3</v>
      </c>
      <c r="G15" s="320">
        <v>0</v>
      </c>
      <c r="H15" s="380">
        <f>SUM(I15:J15)</f>
        <v>0</v>
      </c>
      <c r="I15" s="379">
        <v>0</v>
      </c>
      <c r="J15" s="320">
        <v>0</v>
      </c>
      <c r="K15" s="380">
        <f>SUM(L15:M15)</f>
        <v>4</v>
      </c>
      <c r="L15" s="379">
        <v>4</v>
      </c>
      <c r="M15" s="320">
        <v>0</v>
      </c>
      <c r="N15" s="380">
        <f>SUM(O15:P15)</f>
        <v>0</v>
      </c>
      <c r="O15" s="379">
        <v>0</v>
      </c>
      <c r="P15" s="320">
        <v>0</v>
      </c>
      <c r="Q15" s="381">
        <f>SUM(R15:S15)</f>
        <v>0</v>
      </c>
      <c r="R15" s="379">
        <v>0</v>
      </c>
      <c r="S15" s="225">
        <v>0</v>
      </c>
    </row>
    <row r="16" spans="1:19" s="4" customFormat="1" ht="25.5" customHeight="1">
      <c r="A16" s="153" t="s">
        <v>217</v>
      </c>
      <c r="B16" s="382">
        <f t="shared" si="1"/>
        <v>100</v>
      </c>
      <c r="C16" s="377">
        <f>'51（1）'!F16+'51（1）'!I16+'51（1）'!L16+'51（1）'!O16+'51（1）'!R16+'51（2）'!B16+'51（2）'!E16+'51（2）'!H16+'51（2）'!K16+'51（2）'!N16+'51（2）'!Q16</f>
        <v>79</v>
      </c>
      <c r="D16" s="378">
        <f>'51（1）'!G16+'51（1）'!J16+'51（1）'!M16+'51（1）'!P16+'51（1）'!S16+'51（2）'!C16+'51（2）'!F16+'51（2）'!I16+'51（2）'!L16+'51（2）'!O16+'51（2）'!R16</f>
        <v>21</v>
      </c>
      <c r="E16" s="376">
        <f aca="true" t="shared" si="2" ref="E16:E24">SUM(F16:G16)</f>
        <v>2</v>
      </c>
      <c r="F16" s="197">
        <v>2</v>
      </c>
      <c r="G16" s="271">
        <v>0</v>
      </c>
      <c r="H16" s="380">
        <f aca="true" t="shared" si="3" ref="H16:H24">SUM(I16:J16)</f>
        <v>0</v>
      </c>
      <c r="I16" s="197">
        <v>0</v>
      </c>
      <c r="J16" s="271">
        <v>0</v>
      </c>
      <c r="K16" s="380">
        <f aca="true" t="shared" si="4" ref="K16:K24">SUM(L16:M16)</f>
        <v>3</v>
      </c>
      <c r="L16" s="197">
        <v>3</v>
      </c>
      <c r="M16" s="271">
        <v>0</v>
      </c>
      <c r="N16" s="380">
        <f aca="true" t="shared" si="5" ref="N16:N24">SUM(O16:P16)</f>
        <v>0</v>
      </c>
      <c r="O16" s="197">
        <v>0</v>
      </c>
      <c r="P16" s="271">
        <v>0</v>
      </c>
      <c r="Q16" s="381">
        <f aca="true" t="shared" si="6" ref="Q16:Q24">SUM(R16:S16)</f>
        <v>0</v>
      </c>
      <c r="R16" s="197">
        <v>0</v>
      </c>
      <c r="S16" s="306">
        <v>0</v>
      </c>
    </row>
    <row r="17" spans="1:19" s="4" customFormat="1" ht="25.5" customHeight="1">
      <c r="A17" s="152" t="s">
        <v>237</v>
      </c>
      <c r="B17" s="382">
        <f t="shared" si="1"/>
        <v>71</v>
      </c>
      <c r="C17" s="377">
        <f>'51（1）'!F17+'51（1）'!I17+'51（1）'!L17+'51（1）'!O17+'51（1）'!R17+'51（2）'!B17+'51（2）'!E17+'51（2）'!H17+'51（2）'!K17+'51（2）'!N17+'51（2）'!Q17</f>
        <v>43</v>
      </c>
      <c r="D17" s="378">
        <f>'51（1）'!G17+'51（1）'!J17+'51（1）'!M17+'51（1）'!P17+'51（1）'!S17+'51（2）'!C17+'51（2）'!F17+'51（2）'!I17+'51（2）'!L17+'51（2）'!O17+'51（2）'!R17</f>
        <v>28</v>
      </c>
      <c r="E17" s="376">
        <f t="shared" si="2"/>
        <v>2</v>
      </c>
      <c r="F17" s="197">
        <v>2</v>
      </c>
      <c r="G17" s="271">
        <v>0</v>
      </c>
      <c r="H17" s="380">
        <f t="shared" si="3"/>
        <v>0</v>
      </c>
      <c r="I17" s="197">
        <v>0</v>
      </c>
      <c r="J17" s="271">
        <v>0</v>
      </c>
      <c r="K17" s="380">
        <f t="shared" si="4"/>
        <v>2</v>
      </c>
      <c r="L17" s="197">
        <v>2</v>
      </c>
      <c r="M17" s="271">
        <v>0</v>
      </c>
      <c r="N17" s="380">
        <f t="shared" si="5"/>
        <v>0</v>
      </c>
      <c r="O17" s="197">
        <v>0</v>
      </c>
      <c r="P17" s="271">
        <v>0</v>
      </c>
      <c r="Q17" s="381">
        <f t="shared" si="6"/>
        <v>0</v>
      </c>
      <c r="R17" s="197">
        <v>0</v>
      </c>
      <c r="S17" s="306">
        <v>0</v>
      </c>
    </row>
    <row r="18" spans="1:19" s="4" customFormat="1" ht="25.5" customHeight="1">
      <c r="A18" s="152" t="s">
        <v>221</v>
      </c>
      <c r="B18" s="382">
        <f t="shared" si="1"/>
        <v>94</v>
      </c>
      <c r="C18" s="377">
        <f>'51（1）'!F18+'51（1）'!I18+'51（1）'!L18+'51（1）'!O18+'51（1）'!R18+'51（2）'!B18+'51（2）'!E18+'51（2）'!H18+'51（2）'!K18+'51（2）'!N18+'51（2）'!Q18</f>
        <v>55</v>
      </c>
      <c r="D18" s="378">
        <f>'51（1）'!G18+'51（1）'!J18+'51（1）'!M18+'51（1）'!P18+'51（1）'!S18+'51（2）'!C18+'51（2）'!F18+'51（2）'!I18+'51（2）'!L18+'51（2）'!O18+'51（2）'!R18</f>
        <v>39</v>
      </c>
      <c r="E18" s="376">
        <f t="shared" si="2"/>
        <v>2</v>
      </c>
      <c r="F18" s="197">
        <v>1</v>
      </c>
      <c r="G18" s="271">
        <v>1</v>
      </c>
      <c r="H18" s="380">
        <f t="shared" si="3"/>
        <v>0</v>
      </c>
      <c r="I18" s="197">
        <v>0</v>
      </c>
      <c r="J18" s="271">
        <v>0</v>
      </c>
      <c r="K18" s="380">
        <f t="shared" si="4"/>
        <v>3</v>
      </c>
      <c r="L18" s="197">
        <v>1</v>
      </c>
      <c r="M18" s="271">
        <v>2</v>
      </c>
      <c r="N18" s="380">
        <f t="shared" si="5"/>
        <v>0</v>
      </c>
      <c r="O18" s="197">
        <v>0</v>
      </c>
      <c r="P18" s="271">
        <v>0</v>
      </c>
      <c r="Q18" s="381">
        <f t="shared" si="6"/>
        <v>0</v>
      </c>
      <c r="R18" s="197">
        <v>0</v>
      </c>
      <c r="S18" s="306">
        <v>0</v>
      </c>
    </row>
    <row r="19" spans="1:19" s="4" customFormat="1" ht="25.5" customHeight="1">
      <c r="A19" s="153" t="s">
        <v>187</v>
      </c>
      <c r="B19" s="382">
        <f t="shared" si="1"/>
        <v>55</v>
      </c>
      <c r="C19" s="377">
        <f>'51（1）'!F19+'51（1）'!I19+'51（1）'!L19+'51（1）'!O19+'51（1）'!R19+'51（2）'!B19+'51（2）'!E19+'51（2）'!H19+'51（2）'!K19+'51（2）'!N19+'51（2）'!Q19</f>
        <v>42</v>
      </c>
      <c r="D19" s="378">
        <f>'51（1）'!G19+'51（1）'!J19+'51（1）'!M19+'51（1）'!P19+'51（1）'!S19+'51（2）'!C19+'51（2）'!F19+'51（2）'!I19+'51（2）'!L19+'51（2）'!O19+'51（2）'!R19</f>
        <v>13</v>
      </c>
      <c r="E19" s="376">
        <f t="shared" si="2"/>
        <v>1</v>
      </c>
      <c r="F19" s="197">
        <v>1</v>
      </c>
      <c r="G19" s="271">
        <v>0</v>
      </c>
      <c r="H19" s="380">
        <f t="shared" si="3"/>
        <v>0</v>
      </c>
      <c r="I19" s="197">
        <v>0</v>
      </c>
      <c r="J19" s="271">
        <v>0</v>
      </c>
      <c r="K19" s="380">
        <f t="shared" si="4"/>
        <v>1</v>
      </c>
      <c r="L19" s="197">
        <v>1</v>
      </c>
      <c r="M19" s="271">
        <v>0</v>
      </c>
      <c r="N19" s="380">
        <f t="shared" si="5"/>
        <v>0</v>
      </c>
      <c r="O19" s="197">
        <v>0</v>
      </c>
      <c r="P19" s="271">
        <v>0</v>
      </c>
      <c r="Q19" s="381">
        <f t="shared" si="6"/>
        <v>0</v>
      </c>
      <c r="R19" s="197">
        <v>0</v>
      </c>
      <c r="S19" s="306">
        <v>0</v>
      </c>
    </row>
    <row r="20" spans="1:19" s="4" customFormat="1" ht="25.5" customHeight="1">
      <c r="A20" s="152" t="s">
        <v>335</v>
      </c>
      <c r="B20" s="382">
        <f t="shared" si="1"/>
        <v>210</v>
      </c>
      <c r="C20" s="377">
        <f>'51（1）'!F20+'51（1）'!I20+'51（1）'!L20+'51（1）'!O20+'51（1）'!R20+'51（2）'!B20+'51（2）'!E20+'51（2）'!H20+'51（2）'!K20+'51（2）'!N20+'51（2）'!Q20</f>
        <v>155</v>
      </c>
      <c r="D20" s="378">
        <f>'51（1）'!G20+'51（1）'!J20+'51（1）'!M20+'51（1）'!P20+'51（1）'!S20+'51（2）'!C20+'51（2）'!F20+'51（2）'!I20+'51（2）'!L20+'51（2）'!O20+'51（2）'!R20</f>
        <v>55</v>
      </c>
      <c r="E20" s="376">
        <f t="shared" si="2"/>
        <v>4</v>
      </c>
      <c r="F20" s="197">
        <v>4</v>
      </c>
      <c r="G20" s="271">
        <v>0</v>
      </c>
      <c r="H20" s="380">
        <f t="shared" si="3"/>
        <v>0</v>
      </c>
      <c r="I20" s="197">
        <v>0</v>
      </c>
      <c r="J20" s="271">
        <v>0</v>
      </c>
      <c r="K20" s="380">
        <f t="shared" si="4"/>
        <v>5</v>
      </c>
      <c r="L20" s="197">
        <v>4</v>
      </c>
      <c r="M20" s="271">
        <v>1</v>
      </c>
      <c r="N20" s="380">
        <f t="shared" si="5"/>
        <v>0</v>
      </c>
      <c r="O20" s="197">
        <v>0</v>
      </c>
      <c r="P20" s="271">
        <v>0</v>
      </c>
      <c r="Q20" s="381">
        <f t="shared" si="6"/>
        <v>0</v>
      </c>
      <c r="R20" s="197">
        <v>0</v>
      </c>
      <c r="S20" s="306">
        <v>0</v>
      </c>
    </row>
    <row r="21" spans="1:19" s="4" customFormat="1" ht="25.5" customHeight="1">
      <c r="A21" s="152" t="s">
        <v>336</v>
      </c>
      <c r="B21" s="382">
        <f t="shared" si="1"/>
        <v>171</v>
      </c>
      <c r="C21" s="377">
        <f>'51（1）'!F21+'51（1）'!I21+'51（1）'!L21+'51（1）'!O21+'51（1）'!R21+'51（2）'!B21+'51（2）'!E21+'51（2）'!H21+'51（2）'!K21+'51（2）'!N21+'51（2）'!Q21</f>
        <v>110</v>
      </c>
      <c r="D21" s="378">
        <f>'51（1）'!G21+'51（1）'!J21+'51（1）'!M21+'51（1）'!P21+'51（1）'!S21+'51（2）'!C21+'51（2）'!F21+'51（2）'!I21+'51（2）'!L21+'51（2）'!O21+'51（2）'!R21</f>
        <v>61</v>
      </c>
      <c r="E21" s="376">
        <f t="shared" si="2"/>
        <v>4</v>
      </c>
      <c r="F21" s="197">
        <v>4</v>
      </c>
      <c r="G21" s="271">
        <v>0</v>
      </c>
      <c r="H21" s="380">
        <f t="shared" si="3"/>
        <v>0</v>
      </c>
      <c r="I21" s="197">
        <v>0</v>
      </c>
      <c r="J21" s="271">
        <v>0</v>
      </c>
      <c r="K21" s="380">
        <f t="shared" si="4"/>
        <v>5</v>
      </c>
      <c r="L21" s="197">
        <v>4</v>
      </c>
      <c r="M21" s="271">
        <v>1</v>
      </c>
      <c r="N21" s="380">
        <f t="shared" si="5"/>
        <v>0</v>
      </c>
      <c r="O21" s="197">
        <v>0</v>
      </c>
      <c r="P21" s="271">
        <v>0</v>
      </c>
      <c r="Q21" s="381">
        <f t="shared" si="6"/>
        <v>0</v>
      </c>
      <c r="R21" s="197">
        <v>0</v>
      </c>
      <c r="S21" s="306">
        <v>0</v>
      </c>
    </row>
    <row r="22" spans="1:19" s="4" customFormat="1" ht="25.5" customHeight="1">
      <c r="A22" s="152" t="s">
        <v>222</v>
      </c>
      <c r="B22" s="382">
        <f t="shared" si="1"/>
        <v>8</v>
      </c>
      <c r="C22" s="377">
        <f>'51（1）'!F22+'51（1）'!I22+'51（1）'!L22+'51（1）'!O22+'51（1）'!R22+'51（2）'!B22+'51（2）'!E22+'51（2）'!H22+'51（2）'!K22+'51（2）'!N22+'51（2）'!Q22</f>
        <v>5</v>
      </c>
      <c r="D22" s="378">
        <f>'51（1）'!G22+'51（1）'!J22+'51（1）'!M22+'51（1）'!P22+'51（1）'!S22+'51（2）'!C22+'51（2）'!F22+'51（2）'!I22+'51（2）'!L22+'51（2）'!O22+'51（2）'!R22</f>
        <v>3</v>
      </c>
      <c r="E22" s="376">
        <f t="shared" si="2"/>
        <v>0</v>
      </c>
      <c r="F22" s="197">
        <v>0</v>
      </c>
      <c r="G22" s="271">
        <v>0</v>
      </c>
      <c r="H22" s="380">
        <f t="shared" si="3"/>
        <v>0</v>
      </c>
      <c r="I22" s="197">
        <v>0</v>
      </c>
      <c r="J22" s="271">
        <v>0</v>
      </c>
      <c r="K22" s="380">
        <f t="shared" si="4"/>
        <v>1</v>
      </c>
      <c r="L22" s="197">
        <v>1</v>
      </c>
      <c r="M22" s="271">
        <v>0</v>
      </c>
      <c r="N22" s="380">
        <f t="shared" si="5"/>
        <v>0</v>
      </c>
      <c r="O22" s="197">
        <v>0</v>
      </c>
      <c r="P22" s="271">
        <v>0</v>
      </c>
      <c r="Q22" s="381">
        <f t="shared" si="6"/>
        <v>0</v>
      </c>
      <c r="R22" s="197">
        <v>0</v>
      </c>
      <c r="S22" s="306">
        <v>0</v>
      </c>
    </row>
    <row r="23" spans="1:20" s="4" customFormat="1" ht="25.5" customHeight="1">
      <c r="A23" s="152" t="s">
        <v>214</v>
      </c>
      <c r="B23" s="382">
        <f t="shared" si="1"/>
        <v>34</v>
      </c>
      <c r="C23" s="377">
        <f>'51（1）'!F23+'51（1）'!I23+'51（1）'!L23+'51（1）'!O23+'51（1）'!R23+'51（2）'!B23+'51（2）'!E23+'51（2）'!H23+'51（2）'!K23+'51（2）'!N23+'51（2）'!Q23</f>
        <v>28</v>
      </c>
      <c r="D23" s="378">
        <f>'51（1）'!G23+'51（1）'!J23+'51（1）'!M23+'51（1）'!P23+'51（1）'!S23+'51（2）'!C23+'51（2）'!F23+'51（2）'!I23+'51（2）'!L23+'51（2）'!O23+'51（2）'!R23</f>
        <v>6</v>
      </c>
      <c r="E23" s="376">
        <f t="shared" si="2"/>
        <v>1</v>
      </c>
      <c r="F23" s="197">
        <v>1</v>
      </c>
      <c r="G23" s="271">
        <v>0</v>
      </c>
      <c r="H23" s="380">
        <f t="shared" si="3"/>
        <v>0</v>
      </c>
      <c r="I23" s="197">
        <v>0</v>
      </c>
      <c r="J23" s="271">
        <v>0</v>
      </c>
      <c r="K23" s="380">
        <f t="shared" si="4"/>
        <v>1</v>
      </c>
      <c r="L23" s="197">
        <v>1</v>
      </c>
      <c r="M23" s="271">
        <v>0</v>
      </c>
      <c r="N23" s="380">
        <f t="shared" si="5"/>
        <v>0</v>
      </c>
      <c r="O23" s="197">
        <v>0</v>
      </c>
      <c r="P23" s="271">
        <v>0</v>
      </c>
      <c r="Q23" s="381">
        <f t="shared" si="6"/>
        <v>0</v>
      </c>
      <c r="R23" s="197">
        <v>0</v>
      </c>
      <c r="S23" s="306">
        <v>0</v>
      </c>
      <c r="T23" s="15"/>
    </row>
    <row r="24" spans="1:20" s="4" customFormat="1" ht="25.5" customHeight="1" thickBot="1">
      <c r="A24" s="154" t="s">
        <v>215</v>
      </c>
      <c r="B24" s="383">
        <f t="shared" si="1"/>
        <v>41</v>
      </c>
      <c r="C24" s="359">
        <f>'51（1）'!F24+'51（1）'!I24+'51（1）'!L24+'51（1）'!O24+'51（1）'!R24+'51（2）'!B24+'51（2）'!E24+'51（2）'!H24+'51（2）'!K24+'51（2）'!N24+'51（2）'!Q24</f>
        <v>27</v>
      </c>
      <c r="D24" s="355">
        <f>'51（1）'!G24+'51（1）'!J24+'51（1）'!M24+'51（1）'!P24+'51（1）'!S24+'51（2）'!C24+'51（2）'!F24+'51（2）'!I24+'51（2）'!L24+'51（2）'!O24+'51（2）'!R24</f>
        <v>14</v>
      </c>
      <c r="E24" s="383">
        <f t="shared" si="2"/>
        <v>1</v>
      </c>
      <c r="F24" s="310">
        <v>1</v>
      </c>
      <c r="G24" s="313">
        <v>0</v>
      </c>
      <c r="H24" s="309">
        <f t="shared" si="3"/>
        <v>0</v>
      </c>
      <c r="I24" s="310">
        <v>0</v>
      </c>
      <c r="J24" s="313">
        <v>0</v>
      </c>
      <c r="K24" s="309">
        <f t="shared" si="4"/>
        <v>1</v>
      </c>
      <c r="L24" s="310">
        <v>1</v>
      </c>
      <c r="M24" s="313">
        <v>0</v>
      </c>
      <c r="N24" s="309">
        <f t="shared" si="5"/>
        <v>0</v>
      </c>
      <c r="O24" s="310">
        <v>0</v>
      </c>
      <c r="P24" s="313">
        <v>0</v>
      </c>
      <c r="Q24" s="312">
        <f t="shared" si="6"/>
        <v>0</v>
      </c>
      <c r="R24" s="310">
        <v>0</v>
      </c>
      <c r="S24" s="311">
        <v>0</v>
      </c>
      <c r="T24" s="15"/>
    </row>
    <row r="25" spans="1:21" s="3" customFormat="1" ht="12.75">
      <c r="A25" s="151" t="s">
        <v>434</v>
      </c>
      <c r="C25" s="1"/>
      <c r="D25" s="1"/>
      <c r="E25" s="1"/>
      <c r="F25" s="1"/>
      <c r="G25" s="1"/>
      <c r="H25" s="1"/>
      <c r="I25" s="1"/>
      <c r="J25" s="1"/>
      <c r="K25" s="151" t="s">
        <v>248</v>
      </c>
      <c r="L25" s="1"/>
      <c r="M25" s="1"/>
      <c r="N25" s="1"/>
      <c r="O25" s="1"/>
      <c r="P25" s="1"/>
      <c r="Q25" s="15"/>
      <c r="R25" s="15"/>
      <c r="S25" s="15"/>
      <c r="T25" s="15"/>
      <c r="U25" s="4"/>
    </row>
    <row r="26" spans="1:21" s="3" customFormat="1" ht="18.75" customHeight="1">
      <c r="A26" s="4"/>
      <c r="Q26" s="4"/>
      <c r="R26" s="4"/>
      <c r="S26" s="4"/>
      <c r="T26" s="15"/>
      <c r="U26" s="4"/>
    </row>
    <row r="27" spans="1:19" s="3" customFormat="1" ht="13.5" thickBot="1">
      <c r="A27" s="162" t="s">
        <v>435</v>
      </c>
      <c r="B27" s="12"/>
      <c r="C27" s="12"/>
      <c r="Q27" s="4"/>
      <c r="R27" s="4"/>
      <c r="S27" s="4"/>
    </row>
    <row r="28" spans="1:21" s="3" customFormat="1" ht="19.5" customHeight="1">
      <c r="A28" s="663" t="s">
        <v>287</v>
      </c>
      <c r="B28" s="504" t="s">
        <v>1</v>
      </c>
      <c r="C28" s="661"/>
      <c r="D28" s="772"/>
      <c r="E28" s="504" t="s">
        <v>424</v>
      </c>
      <c r="F28" s="661"/>
      <c r="G28" s="661"/>
      <c r="H28" s="768" t="s">
        <v>425</v>
      </c>
      <c r="I28" s="769"/>
      <c r="J28" s="769"/>
      <c r="K28" s="477" t="s">
        <v>426</v>
      </c>
      <c r="L28" s="661"/>
      <c r="M28" s="662"/>
      <c r="N28" s="768" t="s">
        <v>427</v>
      </c>
      <c r="O28" s="769"/>
      <c r="P28" s="769"/>
      <c r="Q28" s="768" t="s">
        <v>428</v>
      </c>
      <c r="R28" s="769"/>
      <c r="S28" s="769"/>
      <c r="T28" s="4"/>
      <c r="U28" s="4"/>
    </row>
    <row r="29" spans="1:21" s="3" customFormat="1" ht="19.5" customHeight="1" thickBot="1">
      <c r="A29" s="665"/>
      <c r="B29" s="41" t="s">
        <v>136</v>
      </c>
      <c r="C29" s="70" t="s">
        <v>137</v>
      </c>
      <c r="D29" s="70" t="s">
        <v>138</v>
      </c>
      <c r="E29" s="41" t="s">
        <v>136</v>
      </c>
      <c r="F29" s="70" t="s">
        <v>137</v>
      </c>
      <c r="G29" s="59" t="s">
        <v>138</v>
      </c>
      <c r="H29" s="52" t="s">
        <v>136</v>
      </c>
      <c r="I29" s="70" t="s">
        <v>137</v>
      </c>
      <c r="J29" s="70" t="s">
        <v>138</v>
      </c>
      <c r="K29" s="43" t="s">
        <v>136</v>
      </c>
      <c r="L29" s="70" t="s">
        <v>137</v>
      </c>
      <c r="M29" s="71" t="s">
        <v>138</v>
      </c>
      <c r="N29" s="43" t="s">
        <v>136</v>
      </c>
      <c r="O29" s="70" t="s">
        <v>137</v>
      </c>
      <c r="P29" s="71" t="s">
        <v>138</v>
      </c>
      <c r="Q29" s="43" t="s">
        <v>136</v>
      </c>
      <c r="R29" s="70" t="s">
        <v>137</v>
      </c>
      <c r="S29" s="70" t="s">
        <v>138</v>
      </c>
      <c r="T29" s="4"/>
      <c r="U29" s="4"/>
    </row>
    <row r="30" spans="1:19" s="3" customFormat="1" ht="25.5" customHeight="1">
      <c r="A30" s="144" t="s">
        <v>410</v>
      </c>
      <c r="B30" s="168">
        <v>460</v>
      </c>
      <c r="C30" s="218">
        <v>204</v>
      </c>
      <c r="D30" s="303">
        <v>256</v>
      </c>
      <c r="E30" s="360">
        <v>0</v>
      </c>
      <c r="F30" s="218">
        <v>0</v>
      </c>
      <c r="G30" s="302">
        <v>0</v>
      </c>
      <c r="H30" s="360">
        <v>0</v>
      </c>
      <c r="I30" s="218">
        <v>0</v>
      </c>
      <c r="J30" s="227">
        <v>0</v>
      </c>
      <c r="K30" s="360">
        <v>1</v>
      </c>
      <c r="L30" s="218">
        <v>0</v>
      </c>
      <c r="M30" s="227">
        <v>1</v>
      </c>
      <c r="N30" s="360">
        <v>0</v>
      </c>
      <c r="O30" s="218">
        <v>0</v>
      </c>
      <c r="P30" s="227">
        <v>0</v>
      </c>
      <c r="Q30" s="361">
        <v>0</v>
      </c>
      <c r="R30" s="218">
        <v>0</v>
      </c>
      <c r="S30" s="218">
        <v>0</v>
      </c>
    </row>
    <row r="31" spans="1:19" s="3" customFormat="1" ht="25.5" customHeight="1">
      <c r="A31" s="145" t="s">
        <v>411</v>
      </c>
      <c r="B31" s="362">
        <f>SUM(B32,B33)</f>
        <v>451</v>
      </c>
      <c r="C31" s="363">
        <f>SUM(C32,C33)</f>
        <v>201</v>
      </c>
      <c r="D31" s="364">
        <f>SUM(D32,D33)</f>
        <v>250</v>
      </c>
      <c r="E31" s="365">
        <f>SUM(F31:G31)</f>
        <v>0</v>
      </c>
      <c r="F31" s="363">
        <f>SUM(F32,F33)</f>
        <v>0</v>
      </c>
      <c r="G31" s="366">
        <f aca="true" t="shared" si="7" ref="G31:S31">SUM(G32,G33)</f>
        <v>0</v>
      </c>
      <c r="H31" s="175">
        <f t="shared" si="7"/>
        <v>0</v>
      </c>
      <c r="I31" s="363">
        <f t="shared" si="7"/>
        <v>0</v>
      </c>
      <c r="J31" s="366">
        <f t="shared" si="7"/>
        <v>0</v>
      </c>
      <c r="K31" s="175">
        <f t="shared" si="7"/>
        <v>0</v>
      </c>
      <c r="L31" s="363">
        <f t="shared" si="7"/>
        <v>0</v>
      </c>
      <c r="M31" s="366">
        <f t="shared" si="7"/>
        <v>0</v>
      </c>
      <c r="N31" s="175">
        <f t="shared" si="7"/>
        <v>0</v>
      </c>
      <c r="O31" s="363">
        <f t="shared" si="7"/>
        <v>0</v>
      </c>
      <c r="P31" s="366">
        <f t="shared" si="7"/>
        <v>0</v>
      </c>
      <c r="Q31" s="175">
        <f t="shared" si="7"/>
        <v>0</v>
      </c>
      <c r="R31" s="363">
        <f t="shared" si="7"/>
        <v>0</v>
      </c>
      <c r="S31" s="363">
        <f t="shared" si="7"/>
        <v>0</v>
      </c>
    </row>
    <row r="32" spans="1:19" s="3" customFormat="1" ht="25.5" customHeight="1">
      <c r="A32" s="146" t="s">
        <v>330</v>
      </c>
      <c r="B32" s="367">
        <f>SUM(C32:D32)</f>
        <v>226</v>
      </c>
      <c r="C32" s="189">
        <v>112</v>
      </c>
      <c r="D32" s="189">
        <v>114</v>
      </c>
      <c r="E32" s="168">
        <f>SUM(F32:G32)</f>
        <v>0</v>
      </c>
      <c r="F32" s="179">
        <v>0</v>
      </c>
      <c r="G32" s="178">
        <v>0</v>
      </c>
      <c r="H32" s="360">
        <f>SUM(I32:J32)</f>
        <v>0</v>
      </c>
      <c r="I32" s="179">
        <v>0</v>
      </c>
      <c r="J32" s="178">
        <v>0</v>
      </c>
      <c r="K32" s="360">
        <f>SUM(L32:M32)</f>
        <v>0</v>
      </c>
      <c r="L32" s="179">
        <v>0</v>
      </c>
      <c r="M32" s="178">
        <v>0</v>
      </c>
      <c r="N32" s="360">
        <f>SUM(O32:P32)</f>
        <v>0</v>
      </c>
      <c r="O32" s="179">
        <v>0</v>
      </c>
      <c r="P32" s="178">
        <v>0</v>
      </c>
      <c r="Q32" s="361">
        <f>SUM(R32:S32)</f>
        <v>0</v>
      </c>
      <c r="R32" s="179">
        <v>0</v>
      </c>
      <c r="S32" s="179">
        <v>0</v>
      </c>
    </row>
    <row r="33" spans="1:19" s="3" customFormat="1" ht="25.5" customHeight="1" thickBot="1">
      <c r="A33" s="146" t="s">
        <v>329</v>
      </c>
      <c r="B33" s="368">
        <f>SUM(C33:D33)</f>
        <v>225</v>
      </c>
      <c r="C33" s="186">
        <f>'51（1）'!F33+'51（1）'!I33+'51（1）'!L33+'51（1）'!O33+'51（1）'!R33+'51（2）'!B33+'51（2）'!E33+'51（2）'!H33+'51（2）'!K33+'51（2）'!N33+'51（2）'!Q33</f>
        <v>89</v>
      </c>
      <c r="D33" s="369">
        <f>'51（1）'!G33+'51（1）'!J33+'51（1）'!M33+'51（1）'!P33+'51（1）'!S33+'51（2）'!C33+'51（2）'!F33+'51（2）'!I33+'51（2）'!L33+'51（2）'!O33+'51（2）'!R33</f>
        <v>136</v>
      </c>
      <c r="E33" s="180">
        <f>SUM(F33:G33)</f>
        <v>0</v>
      </c>
      <c r="F33" s="238">
        <v>0</v>
      </c>
      <c r="G33" s="236">
        <v>0</v>
      </c>
      <c r="H33" s="182">
        <f>SUM(I33:J33)</f>
        <v>0</v>
      </c>
      <c r="I33" s="238">
        <v>0</v>
      </c>
      <c r="J33" s="236">
        <v>0</v>
      </c>
      <c r="K33" s="182">
        <f>SUM(L33:M33)</f>
        <v>0</v>
      </c>
      <c r="L33" s="238">
        <v>0</v>
      </c>
      <c r="M33" s="236">
        <v>0</v>
      </c>
      <c r="N33" s="182">
        <f>SUM(O33:P33)</f>
        <v>0</v>
      </c>
      <c r="O33" s="238">
        <v>0</v>
      </c>
      <c r="P33" s="236">
        <v>0</v>
      </c>
      <c r="Q33" s="183">
        <f>SUM(R33:S33)</f>
        <v>0</v>
      </c>
      <c r="R33" s="238">
        <v>0</v>
      </c>
      <c r="S33" s="238">
        <v>0</v>
      </c>
    </row>
    <row r="34" spans="1:19" s="3" customFormat="1" ht="12.75">
      <c r="A34" s="34"/>
      <c r="B34" s="370"/>
      <c r="C34" s="189"/>
      <c r="D34" s="189"/>
      <c r="E34" s="370"/>
      <c r="F34" s="299"/>
      <c r="G34" s="302"/>
      <c r="H34" s="298"/>
      <c r="I34" s="299"/>
      <c r="J34" s="302"/>
      <c r="K34" s="298"/>
      <c r="L34" s="299"/>
      <c r="M34" s="302"/>
      <c r="N34" s="298"/>
      <c r="O34" s="299"/>
      <c r="P34" s="302"/>
      <c r="Q34" s="301"/>
      <c r="R34" s="299"/>
      <c r="S34" s="300"/>
    </row>
    <row r="35" spans="1:19" s="3" customFormat="1" ht="12.75">
      <c r="A35" s="475" t="s">
        <v>219</v>
      </c>
      <c r="B35" s="371">
        <f aca="true" t="shared" si="8" ref="B35:B48">SUM(C35:D35)</f>
        <v>253</v>
      </c>
      <c r="C35" s="189">
        <f>'51（1）'!F35+'51（1）'!I35+'51（1）'!L35+'51（1）'!O35+'51（1）'!R35+'51（2）'!B35+'51（2）'!E35+'51（2）'!H35+'51（2）'!K35+'51（2）'!N35+'51（2）'!Q35</f>
        <v>103</v>
      </c>
      <c r="D35" s="189">
        <f>'51（1）'!G35+'51（1）'!J35+'51（1）'!M35+'51（1）'!P35+'51（1）'!S35+'51（2）'!C35+'51（2）'!F35+'51（2）'!I35+'51（2）'!L35+'51（2）'!O35+'51（2）'!R35</f>
        <v>150</v>
      </c>
      <c r="E35" s="371">
        <f>SUM(F35:G35)</f>
        <v>0</v>
      </c>
      <c r="F35" s="169">
        <v>0</v>
      </c>
      <c r="G35" s="227">
        <v>0</v>
      </c>
      <c r="H35" s="295">
        <f>SUM(I35:J35)</f>
        <v>0</v>
      </c>
      <c r="I35" s="169">
        <v>0</v>
      </c>
      <c r="J35" s="227">
        <v>0</v>
      </c>
      <c r="K35" s="295">
        <f>SUM(L35:M35)</f>
        <v>0</v>
      </c>
      <c r="L35" s="169">
        <v>0</v>
      </c>
      <c r="M35" s="227">
        <v>0</v>
      </c>
      <c r="N35" s="295">
        <f>SUM(O35:P35)</f>
        <v>0</v>
      </c>
      <c r="O35" s="169">
        <v>0</v>
      </c>
      <c r="P35" s="227">
        <v>0</v>
      </c>
      <c r="Q35" s="296">
        <f>SUM(R35:S35)</f>
        <v>0</v>
      </c>
      <c r="R35" s="169">
        <v>0</v>
      </c>
      <c r="S35" s="218">
        <v>0</v>
      </c>
    </row>
    <row r="36" spans="1:19" s="130" customFormat="1" ht="12.75">
      <c r="A36" s="475"/>
      <c r="B36" s="283">
        <f t="shared" si="8"/>
        <v>194</v>
      </c>
      <c r="C36" s="206">
        <f>'51（1）'!F36+'51（1）'!I36+'51（1）'!L36+'51（1）'!O36+'51（1）'!R36+'51（2）'!B36+'51（2）'!E36+'51（2）'!H36+'51（2）'!K36+'51（2）'!N36+'51（2）'!Q36</f>
        <v>72</v>
      </c>
      <c r="D36" s="281">
        <f>'51（1）'!G36+'51（1）'!J36+'51（1）'!M36+'51（1）'!P36+'51（1）'!S36+'51（2）'!C36+'51（2）'!F36+'51（2）'!I36+'51（2）'!L36+'51（2）'!O36+'51（2）'!R36</f>
        <v>122</v>
      </c>
      <c r="E36" s="283">
        <f>SUM(F36:G36)</f>
        <v>0</v>
      </c>
      <c r="F36" s="206">
        <v>0</v>
      </c>
      <c r="G36" s="281">
        <v>0</v>
      </c>
      <c r="H36" s="287">
        <f>SUM(I36:J36)</f>
        <v>0</v>
      </c>
      <c r="I36" s="206">
        <v>0</v>
      </c>
      <c r="J36" s="281">
        <v>0</v>
      </c>
      <c r="K36" s="287">
        <f>SUM(L36:M36)</f>
        <v>0</v>
      </c>
      <c r="L36" s="206">
        <v>0</v>
      </c>
      <c r="M36" s="281">
        <v>0</v>
      </c>
      <c r="N36" s="287">
        <f>SUM(O36:P36)</f>
        <v>0</v>
      </c>
      <c r="O36" s="206">
        <v>0</v>
      </c>
      <c r="P36" s="281">
        <v>0</v>
      </c>
      <c r="Q36" s="287">
        <f>SUM(R36:S36)</f>
        <v>0</v>
      </c>
      <c r="R36" s="206">
        <v>0</v>
      </c>
      <c r="S36" s="211">
        <v>0</v>
      </c>
    </row>
    <row r="37" spans="1:19" s="4" customFormat="1" ht="12.75">
      <c r="A37" s="770" t="s">
        <v>220</v>
      </c>
      <c r="B37" s="372">
        <f t="shared" si="8"/>
        <v>44</v>
      </c>
      <c r="C37" s="189">
        <f>'51（1）'!F37+'51（1）'!I37+'51（1）'!L37+'51（1）'!O37+'51（1）'!R37+'51（2）'!B37+'51（2）'!E37+'51（2）'!H37+'51（2）'!K37+'51（2）'!N37+'51（2）'!Q37</f>
        <v>22</v>
      </c>
      <c r="D37" s="189">
        <f>'51（1）'!G37+'51（1）'!J37+'51（1）'!M37+'51（1）'!P37+'51（1）'!S37+'51（2）'!C37+'51（2）'!F37+'51（2）'!I37+'51（2）'!L37+'51（2）'!O37+'51（2）'!R37</f>
        <v>22</v>
      </c>
      <c r="E37" s="372">
        <f>SUM(F37:G37)</f>
        <v>0</v>
      </c>
      <c r="F37" s="373">
        <v>0</v>
      </c>
      <c r="G37" s="235">
        <v>0</v>
      </c>
      <c r="H37" s="374">
        <f>SUM(I37:J37)</f>
        <v>0</v>
      </c>
      <c r="I37" s="373">
        <v>0</v>
      </c>
      <c r="J37" s="235">
        <v>0</v>
      </c>
      <c r="K37" s="374">
        <f>SUM(L37:M37)</f>
        <v>0</v>
      </c>
      <c r="L37" s="373">
        <v>0</v>
      </c>
      <c r="M37" s="235">
        <v>0</v>
      </c>
      <c r="N37" s="374">
        <f>SUM(O37:P37)</f>
        <v>0</v>
      </c>
      <c r="O37" s="373">
        <v>0</v>
      </c>
      <c r="P37" s="235">
        <v>0</v>
      </c>
      <c r="Q37" s="375">
        <f>SUM(R37:S37)</f>
        <v>0</v>
      </c>
      <c r="R37" s="373">
        <v>0</v>
      </c>
      <c r="S37" s="322">
        <v>0</v>
      </c>
    </row>
    <row r="38" spans="1:19" s="130" customFormat="1" ht="12.75">
      <c r="A38" s="771"/>
      <c r="B38" s="279">
        <f>SUM(C38:D38)</f>
        <v>31</v>
      </c>
      <c r="C38" s="206">
        <f>'51（1）'!F38+'51（1）'!I38+'51（1）'!L38+'51（1）'!O38+'51（1）'!R38+'51（2）'!B38+'51（2）'!E38+'51（2）'!H38+'51（2）'!K38+'51（2）'!N38+'51（2）'!Q38</f>
        <v>17</v>
      </c>
      <c r="D38" s="281">
        <f>'51（1）'!G38+'51（1）'!J38+'51（1）'!M38+'51（1）'!P38+'51（1）'!S38+'51（2）'!C38+'51（2）'!F38+'51（2）'!I38+'51（2）'!L38+'51（2）'!O38+'51（2）'!R38</f>
        <v>14</v>
      </c>
      <c r="E38" s="279">
        <f>SUM(F38:G38)</f>
        <v>0</v>
      </c>
      <c r="F38" s="206">
        <v>0</v>
      </c>
      <c r="G38" s="281">
        <v>0</v>
      </c>
      <c r="H38" s="212">
        <f>SUM(I38:J38)</f>
        <v>0</v>
      </c>
      <c r="I38" s="206">
        <v>0</v>
      </c>
      <c r="J38" s="281">
        <v>0</v>
      </c>
      <c r="K38" s="212">
        <f>SUM(L38:M38)</f>
        <v>0</v>
      </c>
      <c r="L38" s="206">
        <v>0</v>
      </c>
      <c r="M38" s="281">
        <v>0</v>
      </c>
      <c r="N38" s="212">
        <f>SUM(O38:P38)</f>
        <v>0</v>
      </c>
      <c r="O38" s="206">
        <v>0</v>
      </c>
      <c r="P38" s="281">
        <v>0</v>
      </c>
      <c r="Q38" s="212">
        <f>SUM(R38:S38)</f>
        <v>0</v>
      </c>
      <c r="R38" s="206">
        <v>0</v>
      </c>
      <c r="S38" s="211">
        <v>0</v>
      </c>
    </row>
    <row r="39" spans="1:19" s="4" customFormat="1" ht="25.5" customHeight="1">
      <c r="A39" s="152" t="s">
        <v>218</v>
      </c>
      <c r="B39" s="376">
        <f t="shared" si="8"/>
        <v>21</v>
      </c>
      <c r="C39" s="189">
        <f>'51（1）'!F39+'51（1）'!I39+'51（1）'!L39+'51（1）'!O39+'51（1）'!R39+'51（2）'!B39+'51（2）'!E39+'51（2）'!H39+'51（2）'!K39+'51（2）'!N39+'51（2）'!Q39</f>
        <v>10</v>
      </c>
      <c r="D39" s="378">
        <f>'51（1）'!G39+'51（1）'!J39+'51（1）'!M39+'51（1）'!P39+'51（1）'!S39+'51（2）'!C39+'51（2）'!F39+'51（2）'!I39+'51（2）'!L39+'51（2）'!O39+'51（2）'!R39</f>
        <v>11</v>
      </c>
      <c r="E39" s="376">
        <f>SUM(F39:G39)</f>
        <v>0</v>
      </c>
      <c r="F39" s="379">
        <v>0</v>
      </c>
      <c r="G39" s="320">
        <v>0</v>
      </c>
      <c r="H39" s="380">
        <f>SUM(I39:J39)</f>
        <v>0</v>
      </c>
      <c r="I39" s="379">
        <v>0</v>
      </c>
      <c r="J39" s="320">
        <v>0</v>
      </c>
      <c r="K39" s="380">
        <f>SUM(L39:M39)</f>
        <v>0</v>
      </c>
      <c r="L39" s="379">
        <v>0</v>
      </c>
      <c r="M39" s="320">
        <v>0</v>
      </c>
      <c r="N39" s="380">
        <f>SUM(O39:P39)</f>
        <v>0</v>
      </c>
      <c r="O39" s="379">
        <v>0</v>
      </c>
      <c r="P39" s="320">
        <v>0</v>
      </c>
      <c r="Q39" s="381">
        <f>SUM(R39:S39)</f>
        <v>0</v>
      </c>
      <c r="R39" s="379">
        <v>0</v>
      </c>
      <c r="S39" s="225">
        <v>0</v>
      </c>
    </row>
    <row r="40" spans="1:19" s="4" customFormat="1" ht="25.5" customHeight="1">
      <c r="A40" s="153" t="s">
        <v>217</v>
      </c>
      <c r="B40" s="382">
        <f t="shared" si="8"/>
        <v>22</v>
      </c>
      <c r="C40" s="384">
        <f>'51（1）'!F40+'51（1）'!I40+'51（1）'!L40+'51（1）'!O40+'51（1）'!R40+'51（2）'!B40+'51（2）'!E40+'51（2）'!H40+'51（2）'!K40+'51（2）'!N40+'51（2）'!Q40</f>
        <v>11</v>
      </c>
      <c r="D40" s="378">
        <f>'51（1）'!G40+'51（1）'!J40+'51（1）'!M40+'51（1）'!P40+'51（1）'!S40+'51（2）'!C40+'51（2）'!F40+'51（2）'!I40+'51（2）'!L40+'51（2）'!O40+'51（2）'!R40</f>
        <v>11</v>
      </c>
      <c r="E40" s="376">
        <f aca="true" t="shared" si="9" ref="E40:E48">SUM(F40:G40)</f>
        <v>0</v>
      </c>
      <c r="F40" s="197">
        <v>0</v>
      </c>
      <c r="G40" s="271">
        <v>0</v>
      </c>
      <c r="H40" s="380">
        <f aca="true" t="shared" si="10" ref="H40:H48">SUM(I40:J40)</f>
        <v>0</v>
      </c>
      <c r="I40" s="197">
        <v>0</v>
      </c>
      <c r="J40" s="271">
        <v>0</v>
      </c>
      <c r="K40" s="380">
        <f aca="true" t="shared" si="11" ref="K40:K48">SUM(L40:M40)</f>
        <v>0</v>
      </c>
      <c r="L40" s="197">
        <v>0</v>
      </c>
      <c r="M40" s="271">
        <v>0</v>
      </c>
      <c r="N40" s="380">
        <f aca="true" t="shared" si="12" ref="N40:N48">SUM(O40:P40)</f>
        <v>0</v>
      </c>
      <c r="O40" s="197">
        <v>0</v>
      </c>
      <c r="P40" s="271">
        <v>0</v>
      </c>
      <c r="Q40" s="381">
        <f aca="true" t="shared" si="13" ref="Q40:Q48">SUM(R40:S40)</f>
        <v>0</v>
      </c>
      <c r="R40" s="197">
        <v>0</v>
      </c>
      <c r="S40" s="306">
        <v>0</v>
      </c>
    </row>
    <row r="41" spans="1:19" s="4" customFormat="1" ht="25.5" customHeight="1">
      <c r="A41" s="152" t="s">
        <v>216</v>
      </c>
      <c r="B41" s="382">
        <f t="shared" si="8"/>
        <v>12</v>
      </c>
      <c r="C41" s="384">
        <f>'51（1）'!F41+'51（1）'!I41+'51（1）'!L41+'51（1）'!O41+'51（1）'!R41+'51（2）'!B41+'51（2）'!E41+'51（2）'!H41+'51（2）'!K41+'51（2）'!N41+'51（2）'!Q41</f>
        <v>5</v>
      </c>
      <c r="D41" s="378">
        <f>'51（1）'!G41+'51（1）'!J41+'51（1）'!M41+'51（1）'!P41+'51（1）'!S41+'51（2）'!C41+'51（2）'!F41+'51（2）'!I41+'51（2）'!L41+'51（2）'!O41+'51（2）'!R41</f>
        <v>7</v>
      </c>
      <c r="E41" s="376">
        <f t="shared" si="9"/>
        <v>0</v>
      </c>
      <c r="F41" s="197">
        <v>0</v>
      </c>
      <c r="G41" s="271">
        <v>0</v>
      </c>
      <c r="H41" s="380">
        <f t="shared" si="10"/>
        <v>0</v>
      </c>
      <c r="I41" s="197">
        <v>0</v>
      </c>
      <c r="J41" s="271">
        <v>0</v>
      </c>
      <c r="K41" s="380">
        <f t="shared" si="11"/>
        <v>0</v>
      </c>
      <c r="L41" s="197">
        <v>0</v>
      </c>
      <c r="M41" s="271">
        <v>0</v>
      </c>
      <c r="N41" s="380">
        <f t="shared" si="12"/>
        <v>0</v>
      </c>
      <c r="O41" s="197">
        <v>0</v>
      </c>
      <c r="P41" s="271">
        <v>0</v>
      </c>
      <c r="Q41" s="381">
        <f t="shared" si="13"/>
        <v>0</v>
      </c>
      <c r="R41" s="197">
        <v>0</v>
      </c>
      <c r="S41" s="306">
        <v>0</v>
      </c>
    </row>
    <row r="42" spans="1:19" s="4" customFormat="1" ht="25.5" customHeight="1">
      <c r="A42" s="152" t="s">
        <v>221</v>
      </c>
      <c r="B42" s="382">
        <f t="shared" si="8"/>
        <v>20</v>
      </c>
      <c r="C42" s="384">
        <f>'51（1）'!F42+'51（1）'!I42+'51（1）'!L42+'51（1）'!O42+'51（1）'!R42+'51（2）'!B42+'51（2）'!E42+'51（2）'!H42+'51（2）'!K42+'51（2）'!N42+'51（2）'!Q42</f>
        <v>10</v>
      </c>
      <c r="D42" s="378">
        <f>'51（1）'!G42+'51（1）'!J42+'51（1）'!M42+'51（1）'!P42+'51（1）'!S42+'51（2）'!C42+'51（2）'!F42+'51（2）'!I42+'51（2）'!L42+'51（2）'!O42+'51（2）'!R42</f>
        <v>10</v>
      </c>
      <c r="E42" s="376">
        <f t="shared" si="9"/>
        <v>0</v>
      </c>
      <c r="F42" s="197">
        <v>0</v>
      </c>
      <c r="G42" s="271">
        <v>0</v>
      </c>
      <c r="H42" s="380">
        <f t="shared" si="10"/>
        <v>0</v>
      </c>
      <c r="I42" s="197">
        <v>0</v>
      </c>
      <c r="J42" s="271">
        <v>0</v>
      </c>
      <c r="K42" s="380">
        <f t="shared" si="11"/>
        <v>0</v>
      </c>
      <c r="L42" s="197">
        <v>0</v>
      </c>
      <c r="M42" s="271">
        <v>0</v>
      </c>
      <c r="N42" s="380">
        <f t="shared" si="12"/>
        <v>0</v>
      </c>
      <c r="O42" s="197">
        <v>0</v>
      </c>
      <c r="P42" s="271">
        <v>0</v>
      </c>
      <c r="Q42" s="381">
        <f t="shared" si="13"/>
        <v>0</v>
      </c>
      <c r="R42" s="197">
        <v>0</v>
      </c>
      <c r="S42" s="306">
        <v>0</v>
      </c>
    </row>
    <row r="43" spans="1:19" s="4" customFormat="1" ht="25.5" customHeight="1">
      <c r="A43" s="153" t="s">
        <v>187</v>
      </c>
      <c r="B43" s="382">
        <f t="shared" si="8"/>
        <v>5</v>
      </c>
      <c r="C43" s="384">
        <f>'51（1）'!F43+'51（1）'!I43+'51（1）'!L43+'51（1）'!O43+'51（1）'!R43+'51（2）'!B43+'51（2）'!E43+'51（2）'!H43+'51（2）'!K43+'51（2）'!N43+'51（2）'!Q43</f>
        <v>2</v>
      </c>
      <c r="D43" s="378">
        <f>'51（1）'!G43+'51（1）'!J43+'51（1）'!M43+'51（1）'!P43+'51（1）'!S43+'51（2）'!C43+'51（2）'!F43+'51（2）'!I43+'51（2）'!L43+'51（2）'!O43+'51（2）'!R43</f>
        <v>3</v>
      </c>
      <c r="E43" s="376">
        <f t="shared" si="9"/>
        <v>0</v>
      </c>
      <c r="F43" s="197">
        <v>0</v>
      </c>
      <c r="G43" s="271">
        <v>0</v>
      </c>
      <c r="H43" s="380">
        <f t="shared" si="10"/>
        <v>0</v>
      </c>
      <c r="I43" s="197">
        <v>0</v>
      </c>
      <c r="J43" s="271">
        <v>0</v>
      </c>
      <c r="K43" s="380">
        <f t="shared" si="11"/>
        <v>0</v>
      </c>
      <c r="L43" s="197">
        <v>0</v>
      </c>
      <c r="M43" s="271">
        <v>0</v>
      </c>
      <c r="N43" s="380">
        <f t="shared" si="12"/>
        <v>0</v>
      </c>
      <c r="O43" s="197">
        <v>0</v>
      </c>
      <c r="P43" s="271">
        <v>0</v>
      </c>
      <c r="Q43" s="381">
        <f t="shared" si="13"/>
        <v>0</v>
      </c>
      <c r="R43" s="197">
        <v>0</v>
      </c>
      <c r="S43" s="306">
        <v>0</v>
      </c>
    </row>
    <row r="44" spans="1:19" s="4" customFormat="1" ht="25.5" customHeight="1">
      <c r="A44" s="152" t="s">
        <v>335</v>
      </c>
      <c r="B44" s="382">
        <f t="shared" si="8"/>
        <v>22</v>
      </c>
      <c r="C44" s="384">
        <f>'51（1）'!F44+'51（1）'!I44+'51（1）'!L44+'51（1）'!O44+'51（1）'!R44+'51（2）'!B44+'51（2）'!E44+'51（2）'!H44+'51（2）'!K44+'51（2）'!N44+'51（2）'!Q44</f>
        <v>10</v>
      </c>
      <c r="D44" s="378">
        <f>'51（1）'!G44+'51（1）'!J44+'51（1）'!M44+'51（1）'!P44+'51（1）'!S44+'51（2）'!C44+'51（2）'!F44+'51（2）'!I44+'51（2）'!L44+'51（2）'!O44+'51（2）'!R44</f>
        <v>12</v>
      </c>
      <c r="E44" s="376">
        <f t="shared" si="9"/>
        <v>0</v>
      </c>
      <c r="F44" s="197">
        <v>0</v>
      </c>
      <c r="G44" s="271">
        <v>0</v>
      </c>
      <c r="H44" s="380">
        <f t="shared" si="10"/>
        <v>0</v>
      </c>
      <c r="I44" s="197">
        <v>0</v>
      </c>
      <c r="J44" s="271">
        <v>0</v>
      </c>
      <c r="K44" s="380">
        <f t="shared" si="11"/>
        <v>0</v>
      </c>
      <c r="L44" s="197">
        <v>0</v>
      </c>
      <c r="M44" s="271">
        <v>0</v>
      </c>
      <c r="N44" s="380">
        <f t="shared" si="12"/>
        <v>0</v>
      </c>
      <c r="O44" s="197">
        <v>0</v>
      </c>
      <c r="P44" s="271">
        <v>0</v>
      </c>
      <c r="Q44" s="381">
        <f t="shared" si="13"/>
        <v>0</v>
      </c>
      <c r="R44" s="197">
        <v>0</v>
      </c>
      <c r="S44" s="306">
        <v>0</v>
      </c>
    </row>
    <row r="45" spans="1:19" s="4" customFormat="1" ht="25.5" customHeight="1">
      <c r="A45" s="152" t="s">
        <v>336</v>
      </c>
      <c r="B45" s="382">
        <f t="shared" si="8"/>
        <v>26</v>
      </c>
      <c r="C45" s="384">
        <f>'51（1）'!F45+'51（1）'!I45+'51（1）'!L45+'51（1）'!O45+'51（1）'!R45+'51（2）'!B45+'51（2）'!E45+'51（2）'!H45+'51（2）'!K45+'51（2）'!N45+'51（2）'!Q45</f>
        <v>14</v>
      </c>
      <c r="D45" s="378">
        <f>'51（1）'!G45+'51（1）'!J45+'51（1）'!M45+'51（1）'!P45+'51（1）'!S45+'51（2）'!C45+'51（2）'!F45+'51（2）'!I45+'51（2）'!L45+'51（2）'!O45+'51（2）'!R45</f>
        <v>12</v>
      </c>
      <c r="E45" s="376">
        <f t="shared" si="9"/>
        <v>0</v>
      </c>
      <c r="F45" s="197">
        <v>0</v>
      </c>
      <c r="G45" s="271">
        <v>0</v>
      </c>
      <c r="H45" s="380">
        <f t="shared" si="10"/>
        <v>0</v>
      </c>
      <c r="I45" s="197">
        <v>0</v>
      </c>
      <c r="J45" s="271">
        <v>0</v>
      </c>
      <c r="K45" s="380">
        <f t="shared" si="11"/>
        <v>0</v>
      </c>
      <c r="L45" s="197">
        <v>0</v>
      </c>
      <c r="M45" s="271">
        <v>0</v>
      </c>
      <c r="N45" s="380">
        <f t="shared" si="12"/>
        <v>0</v>
      </c>
      <c r="O45" s="197">
        <v>0</v>
      </c>
      <c r="P45" s="271">
        <v>0</v>
      </c>
      <c r="Q45" s="381">
        <f t="shared" si="13"/>
        <v>0</v>
      </c>
      <c r="R45" s="197">
        <v>0</v>
      </c>
      <c r="S45" s="306">
        <v>0</v>
      </c>
    </row>
    <row r="46" spans="1:19" s="4" customFormat="1" ht="25.5" customHeight="1">
      <c r="A46" s="152" t="s">
        <v>222</v>
      </c>
      <c r="B46" s="382">
        <f t="shared" si="8"/>
        <v>7</v>
      </c>
      <c r="C46" s="384">
        <f>'51（1）'!F46+'51（1）'!I46+'51（1）'!L46+'51（1）'!O46+'51（1）'!R46+'51（2）'!B46+'51（2）'!E46+'51（2）'!H46+'51（2）'!K46+'51（2）'!N46+'51（2）'!Q46</f>
        <v>2</v>
      </c>
      <c r="D46" s="378">
        <f>'51（1）'!G46+'51（1）'!J46+'51（1）'!M46+'51（1）'!P46+'51（1）'!S46+'51（2）'!C46+'51（2）'!F46+'51（2）'!I46+'51（2）'!L46+'51（2）'!O46+'51（2）'!R46</f>
        <v>5</v>
      </c>
      <c r="E46" s="376">
        <f t="shared" si="9"/>
        <v>0</v>
      </c>
      <c r="F46" s="197">
        <v>0</v>
      </c>
      <c r="G46" s="271">
        <v>0</v>
      </c>
      <c r="H46" s="380">
        <f t="shared" si="10"/>
        <v>0</v>
      </c>
      <c r="I46" s="197">
        <v>0</v>
      </c>
      <c r="J46" s="271">
        <v>0</v>
      </c>
      <c r="K46" s="380">
        <f t="shared" si="11"/>
        <v>0</v>
      </c>
      <c r="L46" s="197">
        <v>0</v>
      </c>
      <c r="M46" s="271">
        <v>0</v>
      </c>
      <c r="N46" s="380">
        <f t="shared" si="12"/>
        <v>0</v>
      </c>
      <c r="O46" s="197">
        <v>0</v>
      </c>
      <c r="P46" s="271">
        <v>0</v>
      </c>
      <c r="Q46" s="381">
        <f t="shared" si="13"/>
        <v>0</v>
      </c>
      <c r="R46" s="197">
        <v>0</v>
      </c>
      <c r="S46" s="306">
        <v>0</v>
      </c>
    </row>
    <row r="47" spans="1:20" s="4" customFormat="1" ht="25.5" customHeight="1">
      <c r="A47" s="152" t="s">
        <v>214</v>
      </c>
      <c r="B47" s="382">
        <f t="shared" si="8"/>
        <v>8</v>
      </c>
      <c r="C47" s="384">
        <f>'51（1）'!F47+'51（1）'!I47+'51（1）'!L47+'51（1）'!O47+'51（1）'!R47+'51（2）'!B47+'51（2）'!E47+'51（2）'!H47+'51（2）'!K47+'51（2）'!N47+'51（2）'!Q47</f>
        <v>4</v>
      </c>
      <c r="D47" s="378">
        <f>'51（1）'!G47+'51（1）'!J47+'51（1）'!M47+'51（1）'!P47+'51（1）'!S47+'51（2）'!C47+'51（2）'!F47+'51（2）'!I47+'51（2）'!L47+'51（2）'!O47+'51（2）'!R47</f>
        <v>4</v>
      </c>
      <c r="E47" s="376">
        <f t="shared" si="9"/>
        <v>0</v>
      </c>
      <c r="F47" s="197">
        <v>0</v>
      </c>
      <c r="G47" s="271">
        <v>0</v>
      </c>
      <c r="H47" s="380">
        <f t="shared" si="10"/>
        <v>0</v>
      </c>
      <c r="I47" s="197">
        <v>0</v>
      </c>
      <c r="J47" s="271">
        <v>0</v>
      </c>
      <c r="K47" s="380">
        <f t="shared" si="11"/>
        <v>0</v>
      </c>
      <c r="L47" s="197">
        <v>0</v>
      </c>
      <c r="M47" s="271">
        <v>0</v>
      </c>
      <c r="N47" s="380">
        <f t="shared" si="12"/>
        <v>0</v>
      </c>
      <c r="O47" s="197">
        <v>0</v>
      </c>
      <c r="P47" s="271">
        <v>0</v>
      </c>
      <c r="Q47" s="381">
        <f t="shared" si="13"/>
        <v>0</v>
      </c>
      <c r="R47" s="197">
        <v>0</v>
      </c>
      <c r="S47" s="306">
        <v>0</v>
      </c>
      <c r="T47" s="15"/>
    </row>
    <row r="48" spans="1:20" s="4" customFormat="1" ht="25.5" customHeight="1" thickBot="1">
      <c r="A48" s="154" t="s">
        <v>215</v>
      </c>
      <c r="B48" s="383">
        <f t="shared" si="8"/>
        <v>11</v>
      </c>
      <c r="C48" s="358">
        <f>'51（1）'!F48+'51（1）'!I48+'51（1）'!L48+'51（1）'!O48+'51（1）'!R48+'51（2）'!B48+'51（2）'!E48+'51（2）'!H48+'51（2）'!K48+'51（2）'!N48+'51（2）'!Q48</f>
        <v>8</v>
      </c>
      <c r="D48" s="355">
        <f>'51（1）'!G48+'51（1）'!J48+'51（1）'!M48+'51（1）'!P48+'51（1）'!S48+'51（2）'!C48+'51（2）'!F48+'51（2）'!I48+'51（2）'!L48+'51（2）'!O48+'51（2）'!R48</f>
        <v>3</v>
      </c>
      <c r="E48" s="383">
        <f t="shared" si="9"/>
        <v>0</v>
      </c>
      <c r="F48" s="310">
        <v>0</v>
      </c>
      <c r="G48" s="313">
        <v>0</v>
      </c>
      <c r="H48" s="309">
        <f t="shared" si="10"/>
        <v>0</v>
      </c>
      <c r="I48" s="310">
        <v>0</v>
      </c>
      <c r="J48" s="313">
        <v>0</v>
      </c>
      <c r="K48" s="309">
        <f t="shared" si="11"/>
        <v>0</v>
      </c>
      <c r="L48" s="310">
        <v>0</v>
      </c>
      <c r="M48" s="313">
        <v>0</v>
      </c>
      <c r="N48" s="309">
        <f t="shared" si="12"/>
        <v>0</v>
      </c>
      <c r="O48" s="310">
        <v>0</v>
      </c>
      <c r="P48" s="313">
        <v>0</v>
      </c>
      <c r="Q48" s="312">
        <f t="shared" si="13"/>
        <v>0</v>
      </c>
      <c r="R48" s="310">
        <v>0</v>
      </c>
      <c r="S48" s="311">
        <v>0</v>
      </c>
      <c r="T48" s="15"/>
    </row>
    <row r="49" spans="1:21" s="3" customFormat="1" ht="12.75">
      <c r="A49" s="151" t="s">
        <v>434</v>
      </c>
      <c r="C49" s="1"/>
      <c r="D49" s="1"/>
      <c r="E49" s="1"/>
      <c r="F49" s="1"/>
      <c r="G49" s="1"/>
      <c r="H49" s="1"/>
      <c r="I49" s="1"/>
      <c r="J49" s="1"/>
      <c r="K49" s="151" t="s">
        <v>248</v>
      </c>
      <c r="L49" s="1"/>
      <c r="M49" s="1"/>
      <c r="N49" s="1"/>
      <c r="O49" s="1"/>
      <c r="P49" s="1"/>
      <c r="Q49" s="1"/>
      <c r="R49" s="1"/>
      <c r="S49" s="1"/>
      <c r="T49" s="15"/>
      <c r="U49" s="4"/>
    </row>
    <row r="50" spans="1:21" s="3" customFormat="1" ht="18.75" customHeight="1">
      <c r="A50" s="4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5"/>
      <c r="U50" s="4"/>
    </row>
    <row r="51" spans="1:21" s="3" customFormat="1" ht="18.75" customHeight="1">
      <c r="A51" s="4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5"/>
      <c r="U51" s="4"/>
    </row>
    <row r="52" spans="1:21" s="3" customFormat="1" ht="18.75" customHeight="1">
      <c r="A52" s="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5"/>
      <c r="U52" s="4"/>
    </row>
    <row r="53" spans="1:21" s="3" customFormat="1" ht="18.75" customHeight="1">
      <c r="A53" s="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5"/>
      <c r="U53" s="4"/>
    </row>
    <row r="54" spans="1:21" s="3" customFormat="1" ht="18.75" customHeight="1">
      <c r="A54" s="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5"/>
      <c r="U54" s="4"/>
    </row>
    <row r="55" spans="1:21" s="3" customFormat="1" ht="18.75" customHeight="1">
      <c r="A55" s="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5"/>
      <c r="U55" s="4"/>
    </row>
    <row r="56" spans="1:21" s="3" customFormat="1" ht="18.75" customHeight="1">
      <c r="A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5"/>
      <c r="U56" s="4"/>
    </row>
    <row r="57" spans="1:21" s="3" customFormat="1" ht="18.75" customHeight="1">
      <c r="A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5"/>
      <c r="U57" s="4"/>
    </row>
    <row r="58" spans="1:21" s="3" customFormat="1" ht="18.75" customHeight="1">
      <c r="A58" s="4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5"/>
      <c r="U58" s="4"/>
    </row>
    <row r="59" spans="1:21" s="3" customFormat="1" ht="18.75" customHeight="1">
      <c r="A59" s="4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5"/>
      <c r="U59" s="4"/>
    </row>
    <row r="60" spans="1:21" s="3" customFormat="1" ht="18.75" customHeight="1">
      <c r="A60" s="4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5"/>
      <c r="U60" s="4"/>
    </row>
    <row r="61" spans="1:21" s="3" customFormat="1" ht="18.75" customHeight="1">
      <c r="A61" s="4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5"/>
      <c r="U61" s="4"/>
    </row>
    <row r="62" spans="1:21" s="3" customFormat="1" ht="18.75" customHeight="1">
      <c r="A62" s="4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5"/>
      <c r="U62" s="4"/>
    </row>
    <row r="63" spans="1:21" s="3" customFormat="1" ht="18.75" customHeight="1">
      <c r="A63" s="4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5"/>
      <c r="U63" s="4"/>
    </row>
    <row r="64" spans="1:21" s="3" customFormat="1" ht="18.75" customHeight="1">
      <c r="A64" s="4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5"/>
      <c r="U64" s="4"/>
    </row>
    <row r="65" spans="1:21" s="3" customFormat="1" ht="18.75" customHeight="1">
      <c r="A65" s="4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5"/>
      <c r="U65" s="4"/>
    </row>
    <row r="66" spans="1:21" s="3" customFormat="1" ht="18.75" customHeight="1">
      <c r="A66" s="4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5"/>
      <c r="U66" s="4"/>
    </row>
    <row r="67" spans="1:21" s="3" customFormat="1" ht="18.75" customHeight="1">
      <c r="A67" s="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5"/>
      <c r="U67" s="4"/>
    </row>
    <row r="68" spans="1:21" s="3" customFormat="1" ht="18.75" customHeight="1">
      <c r="A68" s="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5"/>
      <c r="U68" s="4"/>
    </row>
    <row r="69" spans="1:21" s="3" customFormat="1" ht="18.75" customHeight="1">
      <c r="A69" s="4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5"/>
      <c r="U69" s="4"/>
    </row>
    <row r="70" ht="18.75" customHeight="1">
      <c r="T70" s="15"/>
    </row>
    <row r="71" ht="18.75" customHeight="1">
      <c r="T71" s="15"/>
    </row>
    <row r="72" ht="18.75" customHeight="1">
      <c r="T72" s="15"/>
    </row>
  </sheetData>
  <sheetProtection/>
  <mergeCells count="18">
    <mergeCell ref="Q28:S28"/>
    <mergeCell ref="A35:A36"/>
    <mergeCell ref="A37:A38"/>
    <mergeCell ref="A28:A29"/>
    <mergeCell ref="B28:D28"/>
    <mergeCell ref="E28:G28"/>
    <mergeCell ref="H28:J28"/>
    <mergeCell ref="K28:M28"/>
    <mergeCell ref="N28:P28"/>
    <mergeCell ref="K4:M4"/>
    <mergeCell ref="N4:P4"/>
    <mergeCell ref="Q4:S4"/>
    <mergeCell ref="A4:A5"/>
    <mergeCell ref="A13:A14"/>
    <mergeCell ref="B4:D4"/>
    <mergeCell ref="A11:A12"/>
    <mergeCell ref="E4:G4"/>
    <mergeCell ref="H4:J4"/>
  </mergeCells>
  <printOptions/>
  <pageMargins left="0.5905511811023623" right="0.3937007874015748" top="0.8267716535433072" bottom="0.4724409448818898" header="0.5118110236220472" footer="0.2755905511811024"/>
  <pageSetup fitToHeight="1" fitToWidth="1" horizontalDpi="600" verticalDpi="600" orientation="portrait" paperSize="9" scale="77" r:id="rId1"/>
  <headerFooter scaleWithDoc="0" alignWithMargins="0">
    <oddHeader>&amp;L高等学校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showGridLines="0" zoomScaleSheetLayoutView="100" zoomScalePageLayoutView="0" workbookViewId="0" topLeftCell="A1">
      <selection activeCell="A1" sqref="A1"/>
    </sheetView>
  </sheetViews>
  <sheetFormatPr defaultColWidth="8.625" defaultRowHeight="18.75" customHeight="1"/>
  <cols>
    <col min="1" max="1" width="7.375" style="1" customWidth="1"/>
    <col min="2" max="2" width="7.375" style="1" bestFit="1" customWidth="1"/>
    <col min="3" max="3" width="5.75390625" style="1" bestFit="1" customWidth="1"/>
    <col min="4" max="15" width="4.75390625" style="1" bestFit="1" customWidth="1"/>
    <col min="16" max="16" width="6.75390625" style="1" bestFit="1" customWidth="1"/>
    <col min="17" max="17" width="5.75390625" style="1" bestFit="1" customWidth="1"/>
    <col min="18" max="18" width="6.75390625" style="1" bestFit="1" customWidth="1"/>
    <col min="19" max="19" width="13.00390625" style="15" customWidth="1"/>
    <col min="20" max="16384" width="8.625" style="1" customWidth="1"/>
  </cols>
  <sheetData>
    <row r="1" ht="18.75" customHeight="1">
      <c r="R1" s="2"/>
    </row>
    <row r="3" spans="1:19" s="3" customFormat="1" ht="27" customHeight="1" thickBot="1">
      <c r="A3" s="82" t="s">
        <v>331</v>
      </c>
      <c r="S3" s="4"/>
    </row>
    <row r="4" spans="1:21" s="3" customFormat="1" ht="19.5" customHeight="1">
      <c r="A4" s="478" t="s">
        <v>429</v>
      </c>
      <c r="B4" s="661"/>
      <c r="C4" s="662"/>
      <c r="D4" s="773" t="s">
        <v>430</v>
      </c>
      <c r="E4" s="661"/>
      <c r="F4" s="662"/>
      <c r="G4" s="661" t="s">
        <v>431</v>
      </c>
      <c r="H4" s="661"/>
      <c r="I4" s="662"/>
      <c r="J4" s="661" t="s">
        <v>432</v>
      </c>
      <c r="K4" s="661"/>
      <c r="L4" s="661"/>
      <c r="M4" s="773" t="s">
        <v>240</v>
      </c>
      <c r="N4" s="661"/>
      <c r="O4" s="662"/>
      <c r="P4" s="661" t="s">
        <v>433</v>
      </c>
      <c r="Q4" s="661"/>
      <c r="R4" s="661"/>
      <c r="S4" s="774" t="s">
        <v>287</v>
      </c>
      <c r="T4" s="4"/>
      <c r="U4" s="4"/>
    </row>
    <row r="5" spans="1:21" s="3" customFormat="1" ht="19.5" customHeight="1" thickBot="1">
      <c r="A5" s="52" t="s">
        <v>136</v>
      </c>
      <c r="B5" s="70" t="s">
        <v>137</v>
      </c>
      <c r="C5" s="71" t="s">
        <v>138</v>
      </c>
      <c r="D5" s="147" t="s">
        <v>136</v>
      </c>
      <c r="E5" s="148" t="s">
        <v>137</v>
      </c>
      <c r="F5" s="149" t="s">
        <v>138</v>
      </c>
      <c r="G5" s="150" t="s">
        <v>136</v>
      </c>
      <c r="H5" s="148" t="s">
        <v>137</v>
      </c>
      <c r="I5" s="149" t="s">
        <v>138</v>
      </c>
      <c r="J5" s="150" t="s">
        <v>136</v>
      </c>
      <c r="K5" s="148" t="s">
        <v>137</v>
      </c>
      <c r="L5" s="148" t="s">
        <v>138</v>
      </c>
      <c r="M5" s="147" t="s">
        <v>136</v>
      </c>
      <c r="N5" s="148" t="s">
        <v>137</v>
      </c>
      <c r="O5" s="149" t="s">
        <v>138</v>
      </c>
      <c r="P5" s="150" t="s">
        <v>136</v>
      </c>
      <c r="Q5" s="148" t="s">
        <v>137</v>
      </c>
      <c r="R5" s="148" t="s">
        <v>138</v>
      </c>
      <c r="S5" s="775"/>
      <c r="T5" s="4"/>
      <c r="U5" s="4"/>
    </row>
    <row r="6" spans="1:19" s="3" customFormat="1" ht="25.5" customHeight="1">
      <c r="A6" s="360">
        <v>1655</v>
      </c>
      <c r="B6" s="218">
        <v>1221</v>
      </c>
      <c r="C6" s="227">
        <v>434</v>
      </c>
      <c r="D6" s="360">
        <v>8</v>
      </c>
      <c r="E6" s="218">
        <v>1</v>
      </c>
      <c r="F6" s="227">
        <v>7</v>
      </c>
      <c r="G6" s="360">
        <v>37</v>
      </c>
      <c r="H6" s="218" t="s">
        <v>148</v>
      </c>
      <c r="I6" s="227">
        <v>37</v>
      </c>
      <c r="J6" s="360">
        <v>1</v>
      </c>
      <c r="K6" s="218">
        <v>0</v>
      </c>
      <c r="L6" s="302">
        <v>1</v>
      </c>
      <c r="M6" s="360">
        <f>SUM(N6:O6)</f>
        <v>0</v>
      </c>
      <c r="N6" s="218" t="s">
        <v>148</v>
      </c>
      <c r="O6" s="227" t="s">
        <v>148</v>
      </c>
      <c r="P6" s="360">
        <v>68</v>
      </c>
      <c r="Q6" s="218">
        <v>37</v>
      </c>
      <c r="R6" s="302">
        <v>31</v>
      </c>
      <c r="S6" s="155" t="s">
        <v>410</v>
      </c>
    </row>
    <row r="7" spans="1:19" s="3" customFormat="1" ht="25.5" customHeight="1">
      <c r="A7" s="385">
        <f>SUM(B7:C7)</f>
        <v>1636</v>
      </c>
      <c r="B7" s="363">
        <f>SUM(B8,B9)</f>
        <v>1203</v>
      </c>
      <c r="C7" s="366">
        <f aca="true" t="shared" si="0" ref="C7:R7">SUM(C8,C9)</f>
        <v>433</v>
      </c>
      <c r="D7" s="175">
        <f t="shared" si="0"/>
        <v>7</v>
      </c>
      <c r="E7" s="363">
        <f t="shared" si="0"/>
        <v>0</v>
      </c>
      <c r="F7" s="366">
        <f t="shared" si="0"/>
        <v>7</v>
      </c>
      <c r="G7" s="175">
        <f t="shared" si="0"/>
        <v>36</v>
      </c>
      <c r="H7" s="363">
        <f t="shared" si="0"/>
        <v>0</v>
      </c>
      <c r="I7" s="366">
        <f t="shared" si="0"/>
        <v>36</v>
      </c>
      <c r="J7" s="175">
        <f t="shared" si="0"/>
        <v>1</v>
      </c>
      <c r="K7" s="363">
        <f t="shared" si="0"/>
        <v>0</v>
      </c>
      <c r="L7" s="366">
        <f t="shared" si="0"/>
        <v>1</v>
      </c>
      <c r="M7" s="175">
        <f t="shared" si="0"/>
        <v>0</v>
      </c>
      <c r="N7" s="363">
        <f t="shared" si="0"/>
        <v>0</v>
      </c>
      <c r="O7" s="366">
        <f t="shared" si="0"/>
        <v>0</v>
      </c>
      <c r="P7" s="175">
        <f t="shared" si="0"/>
        <v>87</v>
      </c>
      <c r="Q7" s="363">
        <f t="shared" si="0"/>
        <v>48</v>
      </c>
      <c r="R7" s="366">
        <f t="shared" si="0"/>
        <v>39</v>
      </c>
      <c r="S7" s="156" t="s">
        <v>411</v>
      </c>
    </row>
    <row r="8" spans="1:19" s="3" customFormat="1" ht="25.5" customHeight="1">
      <c r="A8" s="360">
        <f>SUM(B8:C8)</f>
        <v>1345</v>
      </c>
      <c r="B8" s="179">
        <v>988</v>
      </c>
      <c r="C8" s="178">
        <v>357</v>
      </c>
      <c r="D8" s="360">
        <f>SUM(E8:F8)</f>
        <v>0</v>
      </c>
      <c r="E8" s="179">
        <v>0</v>
      </c>
      <c r="F8" s="178">
        <v>0</v>
      </c>
      <c r="G8" s="360">
        <f>SUM(H8:I8)</f>
        <v>30</v>
      </c>
      <c r="H8" s="179">
        <v>0</v>
      </c>
      <c r="I8" s="178">
        <v>30</v>
      </c>
      <c r="J8" s="360">
        <f>SUM(K8:L8)</f>
        <v>1</v>
      </c>
      <c r="K8" s="179">
        <v>0</v>
      </c>
      <c r="L8" s="178">
        <v>1</v>
      </c>
      <c r="M8" s="360">
        <f>SUM(N8:O8)</f>
        <v>0</v>
      </c>
      <c r="N8" s="179">
        <f>N11+N13+N15+N16+N17+N18+N19+N20+N21+N22+N23+N24</f>
        <v>0</v>
      </c>
      <c r="O8" s="178">
        <f>O11+O13+O15+O16+O17+O18+O19+O20+O21+O22+O23+O24</f>
        <v>0</v>
      </c>
      <c r="P8" s="360">
        <f>SUM(Q8:R8)</f>
        <v>43</v>
      </c>
      <c r="Q8" s="179">
        <v>16</v>
      </c>
      <c r="R8" s="178">
        <v>27</v>
      </c>
      <c r="S8" s="157" t="s">
        <v>330</v>
      </c>
    </row>
    <row r="9" spans="1:19" s="3" customFormat="1" ht="25.5" customHeight="1" thickBot="1">
      <c r="A9" s="182">
        <f>SUM(B9:C9)</f>
        <v>291</v>
      </c>
      <c r="B9" s="238">
        <v>215</v>
      </c>
      <c r="C9" s="236">
        <v>76</v>
      </c>
      <c r="D9" s="182">
        <f>SUM(E9:F9)</f>
        <v>7</v>
      </c>
      <c r="E9" s="238">
        <v>0</v>
      </c>
      <c r="F9" s="236">
        <v>7</v>
      </c>
      <c r="G9" s="182">
        <f>SUM(H9:I9)</f>
        <v>6</v>
      </c>
      <c r="H9" s="238">
        <v>0</v>
      </c>
      <c r="I9" s="236">
        <v>6</v>
      </c>
      <c r="J9" s="182">
        <f>SUM(K9:L9)</f>
        <v>0</v>
      </c>
      <c r="K9" s="238">
        <v>0</v>
      </c>
      <c r="L9" s="236">
        <v>0</v>
      </c>
      <c r="M9" s="182">
        <f>SUM(N9:O9)</f>
        <v>0</v>
      </c>
      <c r="N9" s="238">
        <v>0</v>
      </c>
      <c r="O9" s="236">
        <v>0</v>
      </c>
      <c r="P9" s="182">
        <f>SUM(Q9:R9)</f>
        <v>44</v>
      </c>
      <c r="Q9" s="238">
        <v>32</v>
      </c>
      <c r="R9" s="236">
        <v>12</v>
      </c>
      <c r="S9" s="157" t="s">
        <v>329</v>
      </c>
    </row>
    <row r="10" spans="1:19" s="3" customFormat="1" ht="12.75">
      <c r="A10" s="298"/>
      <c r="B10" s="299"/>
      <c r="C10" s="302"/>
      <c r="D10" s="298"/>
      <c r="E10" s="299"/>
      <c r="F10" s="302"/>
      <c r="G10" s="298"/>
      <c r="H10" s="299"/>
      <c r="I10" s="302"/>
      <c r="J10" s="298"/>
      <c r="K10" s="299"/>
      <c r="L10" s="302"/>
      <c r="M10" s="298"/>
      <c r="N10" s="299"/>
      <c r="O10" s="302"/>
      <c r="P10" s="298"/>
      <c r="Q10" s="299"/>
      <c r="R10" s="302"/>
      <c r="S10" s="34"/>
    </row>
    <row r="11" spans="1:19" s="3" customFormat="1" ht="12.75">
      <c r="A11" s="295">
        <f>SUM(B11:C11)</f>
        <v>649</v>
      </c>
      <c r="B11" s="169">
        <v>475</v>
      </c>
      <c r="C11" s="227">
        <v>174</v>
      </c>
      <c r="D11" s="295">
        <f>SUM(E11:F11)</f>
        <v>7</v>
      </c>
      <c r="E11" s="169">
        <v>0</v>
      </c>
      <c r="F11" s="227">
        <v>7</v>
      </c>
      <c r="G11" s="295">
        <f>SUM(H11:I11)</f>
        <v>12</v>
      </c>
      <c r="H11" s="169">
        <v>0</v>
      </c>
      <c r="I11" s="227">
        <v>12</v>
      </c>
      <c r="J11" s="295">
        <f>SUM(K11:L11)</f>
        <v>0</v>
      </c>
      <c r="K11" s="169">
        <v>0</v>
      </c>
      <c r="L11" s="227">
        <v>0</v>
      </c>
      <c r="M11" s="169">
        <v>0</v>
      </c>
      <c r="N11" s="169">
        <v>0</v>
      </c>
      <c r="O11" s="227">
        <v>0</v>
      </c>
      <c r="P11" s="295">
        <f>SUM(Q11:R11)</f>
        <v>49</v>
      </c>
      <c r="Q11" s="169">
        <v>32</v>
      </c>
      <c r="R11" s="227">
        <v>17</v>
      </c>
      <c r="S11" s="475" t="s">
        <v>219</v>
      </c>
    </row>
    <row r="12" spans="1:19" s="130" customFormat="1" ht="12.75">
      <c r="A12" s="287">
        <f>SUM(B12:C12)</f>
        <v>250</v>
      </c>
      <c r="B12" s="284">
        <v>183</v>
      </c>
      <c r="C12" s="286">
        <v>67</v>
      </c>
      <c r="D12" s="287">
        <f>SUM(E12:F12)</f>
        <v>7</v>
      </c>
      <c r="E12" s="206">
        <v>0</v>
      </c>
      <c r="F12" s="286">
        <v>7</v>
      </c>
      <c r="G12" s="287">
        <f>SUM(H12:I12)</f>
        <v>4</v>
      </c>
      <c r="H12" s="206">
        <v>0</v>
      </c>
      <c r="I12" s="286">
        <v>4</v>
      </c>
      <c r="J12" s="212">
        <f>SUM(K12:L12)</f>
        <v>0</v>
      </c>
      <c r="K12" s="206">
        <v>0</v>
      </c>
      <c r="L12" s="281">
        <v>0</v>
      </c>
      <c r="M12" s="212">
        <f>SUM(N12:O12)</f>
        <v>0</v>
      </c>
      <c r="N12" s="206">
        <v>0</v>
      </c>
      <c r="O12" s="281">
        <v>0</v>
      </c>
      <c r="P12" s="287">
        <f>SUM(Q12:R12)</f>
        <v>34</v>
      </c>
      <c r="Q12" s="284">
        <v>26</v>
      </c>
      <c r="R12" s="286">
        <v>8</v>
      </c>
      <c r="S12" s="475"/>
    </row>
    <row r="13" spans="1:19" s="4" customFormat="1" ht="12.75">
      <c r="A13" s="374">
        <f>SUM(B13:C13)</f>
        <v>141</v>
      </c>
      <c r="B13" s="373">
        <v>112</v>
      </c>
      <c r="C13" s="235">
        <v>29</v>
      </c>
      <c r="D13" s="374">
        <f>SUM(E13:F13)</f>
        <v>0</v>
      </c>
      <c r="E13" s="373">
        <v>0</v>
      </c>
      <c r="F13" s="235">
        <v>0</v>
      </c>
      <c r="G13" s="374">
        <f>SUM(H13:I13)</f>
        <v>4</v>
      </c>
      <c r="H13" s="373">
        <v>0</v>
      </c>
      <c r="I13" s="235">
        <v>4</v>
      </c>
      <c r="J13" s="374">
        <f>SUM(K13:L13)</f>
        <v>1</v>
      </c>
      <c r="K13" s="373">
        <v>0</v>
      </c>
      <c r="L13" s="235">
        <v>1</v>
      </c>
      <c r="M13" s="373">
        <v>0</v>
      </c>
      <c r="N13" s="373">
        <v>0</v>
      </c>
      <c r="O13" s="235">
        <v>0</v>
      </c>
      <c r="P13" s="374">
        <f>SUM(Q13:R13)</f>
        <v>14</v>
      </c>
      <c r="Q13" s="373">
        <v>8</v>
      </c>
      <c r="R13" s="235">
        <v>6</v>
      </c>
      <c r="S13" s="776" t="s">
        <v>220</v>
      </c>
    </row>
    <row r="14" spans="1:19" s="130" customFormat="1" ht="12.75">
      <c r="A14" s="282">
        <f>SUM(B14:C14)</f>
        <v>41</v>
      </c>
      <c r="B14" s="206">
        <v>32</v>
      </c>
      <c r="C14" s="281">
        <v>9</v>
      </c>
      <c r="D14" s="212">
        <f>SUM(E14:F14)</f>
        <v>0</v>
      </c>
      <c r="E14" s="206">
        <v>0</v>
      </c>
      <c r="F14" s="281">
        <v>0</v>
      </c>
      <c r="G14" s="282">
        <f>SUM(H14:I14)</f>
        <v>2</v>
      </c>
      <c r="H14" s="206">
        <v>0</v>
      </c>
      <c r="I14" s="281">
        <v>2</v>
      </c>
      <c r="J14" s="212">
        <f>SUM(K14:L14)</f>
        <v>0</v>
      </c>
      <c r="K14" s="206">
        <v>0</v>
      </c>
      <c r="L14" s="281">
        <v>0</v>
      </c>
      <c r="M14" s="212">
        <f>SUM(N14:O14)</f>
        <v>0</v>
      </c>
      <c r="N14" s="206">
        <v>0</v>
      </c>
      <c r="O14" s="281">
        <v>0</v>
      </c>
      <c r="P14" s="282">
        <f>SUM(Q14:R14)</f>
        <v>10</v>
      </c>
      <c r="Q14" s="206">
        <v>6</v>
      </c>
      <c r="R14" s="281">
        <v>4</v>
      </c>
      <c r="S14" s="476"/>
    </row>
    <row r="15" spans="1:19" s="4" customFormat="1" ht="25.5" customHeight="1">
      <c r="A15" s="380">
        <f>SUM(B15:C15)</f>
        <v>139</v>
      </c>
      <c r="B15" s="379">
        <v>111</v>
      </c>
      <c r="C15" s="320">
        <v>28</v>
      </c>
      <c r="D15" s="380">
        <f>SUM(E15:F15)</f>
        <v>0</v>
      </c>
      <c r="E15" s="379">
        <v>0</v>
      </c>
      <c r="F15" s="320">
        <v>0</v>
      </c>
      <c r="G15" s="380">
        <f>SUM(H15:I15)</f>
        <v>3</v>
      </c>
      <c r="H15" s="379">
        <v>0</v>
      </c>
      <c r="I15" s="320">
        <v>3</v>
      </c>
      <c r="J15" s="380">
        <f>SUM(K15:L15)</f>
        <v>0</v>
      </c>
      <c r="K15" s="379">
        <v>0</v>
      </c>
      <c r="L15" s="320">
        <v>0</v>
      </c>
      <c r="M15" s="380">
        <f>SUM(N15:O15)</f>
        <v>0</v>
      </c>
      <c r="N15" s="379">
        <v>0</v>
      </c>
      <c r="O15" s="320">
        <v>0</v>
      </c>
      <c r="P15" s="380">
        <f>SUM(Q15:R15)</f>
        <v>3</v>
      </c>
      <c r="Q15" s="379">
        <v>3</v>
      </c>
      <c r="R15" s="320">
        <v>0</v>
      </c>
      <c r="S15" s="132" t="s">
        <v>218</v>
      </c>
    </row>
    <row r="16" spans="1:19" s="4" customFormat="1" ht="25.5" customHeight="1">
      <c r="A16" s="380">
        <f aca="true" t="shared" si="1" ref="A16:A24">SUM(B16:C16)</f>
        <v>92</v>
      </c>
      <c r="B16" s="197">
        <v>74</v>
      </c>
      <c r="C16" s="271">
        <v>18</v>
      </c>
      <c r="D16" s="380">
        <f aca="true" t="shared" si="2" ref="D16:D24">SUM(E16:F16)</f>
        <v>0</v>
      </c>
      <c r="E16" s="197">
        <v>0</v>
      </c>
      <c r="F16" s="271">
        <v>0</v>
      </c>
      <c r="G16" s="380">
        <f aca="true" t="shared" si="3" ref="G16:G24">SUM(H16:I16)</f>
        <v>2</v>
      </c>
      <c r="H16" s="197">
        <v>0</v>
      </c>
      <c r="I16" s="271">
        <v>2</v>
      </c>
      <c r="J16" s="380">
        <f aca="true" t="shared" si="4" ref="J16:J24">SUM(K16:L16)</f>
        <v>0</v>
      </c>
      <c r="K16" s="197">
        <v>0</v>
      </c>
      <c r="L16" s="271">
        <v>0</v>
      </c>
      <c r="M16" s="380">
        <f aca="true" t="shared" si="5" ref="M16:M24">SUM(N16:O16)</f>
        <v>0</v>
      </c>
      <c r="N16" s="197">
        <v>0</v>
      </c>
      <c r="O16" s="271">
        <v>0</v>
      </c>
      <c r="P16" s="380">
        <f aca="true" t="shared" si="6" ref="P16:P24">SUM(Q16:R16)</f>
        <v>1</v>
      </c>
      <c r="Q16" s="197">
        <v>0</v>
      </c>
      <c r="R16" s="271">
        <v>1</v>
      </c>
      <c r="S16" s="158" t="s">
        <v>217</v>
      </c>
    </row>
    <row r="17" spans="1:19" s="4" customFormat="1" ht="25.5" customHeight="1">
      <c r="A17" s="380">
        <f t="shared" si="1"/>
        <v>61</v>
      </c>
      <c r="B17" s="197">
        <v>39</v>
      </c>
      <c r="C17" s="271">
        <v>22</v>
      </c>
      <c r="D17" s="380">
        <f t="shared" si="2"/>
        <v>0</v>
      </c>
      <c r="E17" s="197">
        <v>0</v>
      </c>
      <c r="F17" s="271">
        <v>0</v>
      </c>
      <c r="G17" s="380">
        <f t="shared" si="3"/>
        <v>2</v>
      </c>
      <c r="H17" s="197">
        <v>0</v>
      </c>
      <c r="I17" s="271">
        <v>2</v>
      </c>
      <c r="J17" s="380">
        <f t="shared" si="4"/>
        <v>0</v>
      </c>
      <c r="K17" s="197">
        <v>0</v>
      </c>
      <c r="L17" s="271">
        <v>0</v>
      </c>
      <c r="M17" s="380">
        <f t="shared" si="5"/>
        <v>0</v>
      </c>
      <c r="N17" s="197">
        <v>0</v>
      </c>
      <c r="O17" s="271">
        <v>0</v>
      </c>
      <c r="P17" s="380">
        <f t="shared" si="6"/>
        <v>4</v>
      </c>
      <c r="Q17" s="197">
        <v>0</v>
      </c>
      <c r="R17" s="271">
        <v>4</v>
      </c>
      <c r="S17" s="132" t="s">
        <v>216</v>
      </c>
    </row>
    <row r="18" spans="1:19" s="4" customFormat="1" ht="25.5" customHeight="1">
      <c r="A18" s="380">
        <f t="shared" si="1"/>
        <v>82</v>
      </c>
      <c r="B18" s="197">
        <v>52</v>
      </c>
      <c r="C18" s="271">
        <v>30</v>
      </c>
      <c r="D18" s="380">
        <f t="shared" si="2"/>
        <v>0</v>
      </c>
      <c r="E18" s="197">
        <v>0</v>
      </c>
      <c r="F18" s="271">
        <v>0</v>
      </c>
      <c r="G18" s="380">
        <f t="shared" si="3"/>
        <v>2</v>
      </c>
      <c r="H18" s="197">
        <v>0</v>
      </c>
      <c r="I18" s="271">
        <v>2</v>
      </c>
      <c r="J18" s="380">
        <f t="shared" si="4"/>
        <v>0</v>
      </c>
      <c r="K18" s="197">
        <v>0</v>
      </c>
      <c r="L18" s="271">
        <v>0</v>
      </c>
      <c r="M18" s="380">
        <f t="shared" si="5"/>
        <v>0</v>
      </c>
      <c r="N18" s="197">
        <v>0</v>
      </c>
      <c r="O18" s="271">
        <v>0</v>
      </c>
      <c r="P18" s="380">
        <f t="shared" si="6"/>
        <v>5</v>
      </c>
      <c r="Q18" s="197">
        <v>1</v>
      </c>
      <c r="R18" s="271">
        <v>4</v>
      </c>
      <c r="S18" s="132" t="s">
        <v>221</v>
      </c>
    </row>
    <row r="19" spans="1:19" s="4" customFormat="1" ht="25.5" customHeight="1">
      <c r="A19" s="380">
        <f t="shared" si="1"/>
        <v>52</v>
      </c>
      <c r="B19" s="197">
        <v>40</v>
      </c>
      <c r="C19" s="271">
        <v>12</v>
      </c>
      <c r="D19" s="380">
        <f t="shared" si="2"/>
        <v>0</v>
      </c>
      <c r="E19" s="197">
        <v>0</v>
      </c>
      <c r="F19" s="271">
        <v>0</v>
      </c>
      <c r="G19" s="380">
        <f t="shared" si="3"/>
        <v>1</v>
      </c>
      <c r="H19" s="197">
        <v>0</v>
      </c>
      <c r="I19" s="271">
        <v>1</v>
      </c>
      <c r="J19" s="380">
        <f t="shared" si="4"/>
        <v>0</v>
      </c>
      <c r="K19" s="197">
        <v>0</v>
      </c>
      <c r="L19" s="271">
        <v>0</v>
      </c>
      <c r="M19" s="380">
        <f t="shared" si="5"/>
        <v>0</v>
      </c>
      <c r="N19" s="197">
        <v>0</v>
      </c>
      <c r="O19" s="271">
        <v>0</v>
      </c>
      <c r="P19" s="380">
        <f t="shared" si="6"/>
        <v>0</v>
      </c>
      <c r="Q19" s="197">
        <v>0</v>
      </c>
      <c r="R19" s="271">
        <v>0</v>
      </c>
      <c r="S19" s="158" t="s">
        <v>187</v>
      </c>
    </row>
    <row r="20" spans="1:19" s="4" customFormat="1" ht="25.5" customHeight="1">
      <c r="A20" s="380">
        <f t="shared" si="1"/>
        <v>192</v>
      </c>
      <c r="B20" s="197">
        <v>145</v>
      </c>
      <c r="C20" s="271">
        <v>47</v>
      </c>
      <c r="D20" s="380">
        <f t="shared" si="2"/>
        <v>0</v>
      </c>
      <c r="E20" s="197">
        <v>0</v>
      </c>
      <c r="F20" s="271">
        <v>0</v>
      </c>
      <c r="G20" s="380">
        <f t="shared" si="3"/>
        <v>4</v>
      </c>
      <c r="H20" s="197">
        <v>0</v>
      </c>
      <c r="I20" s="271">
        <v>4</v>
      </c>
      <c r="J20" s="380">
        <f t="shared" si="4"/>
        <v>0</v>
      </c>
      <c r="K20" s="197">
        <v>0</v>
      </c>
      <c r="L20" s="271">
        <v>0</v>
      </c>
      <c r="M20" s="380">
        <f t="shared" si="5"/>
        <v>0</v>
      </c>
      <c r="N20" s="197">
        <v>0</v>
      </c>
      <c r="O20" s="271">
        <v>0</v>
      </c>
      <c r="P20" s="380">
        <f t="shared" si="6"/>
        <v>5</v>
      </c>
      <c r="Q20" s="197">
        <v>2</v>
      </c>
      <c r="R20" s="271">
        <v>3</v>
      </c>
      <c r="S20" s="132" t="s">
        <v>335</v>
      </c>
    </row>
    <row r="21" spans="1:19" s="4" customFormat="1" ht="25.5" customHeight="1">
      <c r="A21" s="380">
        <f t="shared" si="1"/>
        <v>153</v>
      </c>
      <c r="B21" s="197">
        <v>100</v>
      </c>
      <c r="C21" s="271">
        <v>53</v>
      </c>
      <c r="D21" s="380">
        <f t="shared" si="2"/>
        <v>0</v>
      </c>
      <c r="E21" s="197">
        <v>0</v>
      </c>
      <c r="F21" s="271">
        <v>0</v>
      </c>
      <c r="G21" s="380">
        <f t="shared" si="3"/>
        <v>4</v>
      </c>
      <c r="H21" s="197">
        <v>0</v>
      </c>
      <c r="I21" s="271">
        <v>4</v>
      </c>
      <c r="J21" s="380">
        <f t="shared" si="4"/>
        <v>0</v>
      </c>
      <c r="K21" s="197">
        <v>0</v>
      </c>
      <c r="L21" s="271">
        <v>0</v>
      </c>
      <c r="M21" s="380">
        <f t="shared" si="5"/>
        <v>0</v>
      </c>
      <c r="N21" s="197">
        <v>0</v>
      </c>
      <c r="O21" s="271">
        <v>0</v>
      </c>
      <c r="P21" s="380">
        <f t="shared" si="6"/>
        <v>5</v>
      </c>
      <c r="Q21" s="197">
        <v>2</v>
      </c>
      <c r="R21" s="271">
        <v>3</v>
      </c>
      <c r="S21" s="132" t="s">
        <v>336</v>
      </c>
    </row>
    <row r="22" spans="1:19" s="4" customFormat="1" ht="25.5" customHeight="1">
      <c r="A22" s="380">
        <f t="shared" si="1"/>
        <v>7</v>
      </c>
      <c r="B22" s="197">
        <v>4</v>
      </c>
      <c r="C22" s="271">
        <v>3</v>
      </c>
      <c r="D22" s="380">
        <f t="shared" si="2"/>
        <v>0</v>
      </c>
      <c r="E22" s="197">
        <v>0</v>
      </c>
      <c r="F22" s="271">
        <v>0</v>
      </c>
      <c r="G22" s="380">
        <f t="shared" si="3"/>
        <v>0</v>
      </c>
      <c r="H22" s="197">
        <v>0</v>
      </c>
      <c r="I22" s="271">
        <v>0</v>
      </c>
      <c r="J22" s="380">
        <f t="shared" si="4"/>
        <v>0</v>
      </c>
      <c r="K22" s="197">
        <v>0</v>
      </c>
      <c r="L22" s="271">
        <v>0</v>
      </c>
      <c r="M22" s="380">
        <f t="shared" si="5"/>
        <v>0</v>
      </c>
      <c r="N22" s="197">
        <v>0</v>
      </c>
      <c r="O22" s="271">
        <v>0</v>
      </c>
      <c r="P22" s="380">
        <f t="shared" si="6"/>
        <v>0</v>
      </c>
      <c r="Q22" s="197">
        <v>0</v>
      </c>
      <c r="R22" s="271">
        <v>0</v>
      </c>
      <c r="S22" s="132" t="s">
        <v>222</v>
      </c>
    </row>
    <row r="23" spans="1:20" s="4" customFormat="1" ht="25.5" customHeight="1">
      <c r="A23" s="380">
        <f t="shared" si="1"/>
        <v>31</v>
      </c>
      <c r="B23" s="197">
        <v>26</v>
      </c>
      <c r="C23" s="271">
        <v>5</v>
      </c>
      <c r="D23" s="380">
        <f t="shared" si="2"/>
        <v>0</v>
      </c>
      <c r="E23" s="197">
        <v>0</v>
      </c>
      <c r="F23" s="271">
        <v>0</v>
      </c>
      <c r="G23" s="380">
        <f t="shared" si="3"/>
        <v>1</v>
      </c>
      <c r="H23" s="197">
        <v>0</v>
      </c>
      <c r="I23" s="271">
        <v>1</v>
      </c>
      <c r="J23" s="380">
        <f t="shared" si="4"/>
        <v>0</v>
      </c>
      <c r="K23" s="197">
        <v>0</v>
      </c>
      <c r="L23" s="271">
        <v>0</v>
      </c>
      <c r="M23" s="380">
        <f t="shared" si="5"/>
        <v>0</v>
      </c>
      <c r="N23" s="197">
        <v>0</v>
      </c>
      <c r="O23" s="271">
        <v>0</v>
      </c>
      <c r="P23" s="380">
        <f t="shared" si="6"/>
        <v>0</v>
      </c>
      <c r="Q23" s="197">
        <v>0</v>
      </c>
      <c r="R23" s="271">
        <v>0</v>
      </c>
      <c r="S23" s="132" t="s">
        <v>214</v>
      </c>
      <c r="T23" s="15"/>
    </row>
    <row r="24" spans="1:20" s="4" customFormat="1" ht="25.5" customHeight="1" thickBot="1">
      <c r="A24" s="309">
        <f t="shared" si="1"/>
        <v>37</v>
      </c>
      <c r="B24" s="310">
        <v>25</v>
      </c>
      <c r="C24" s="313">
        <v>12</v>
      </c>
      <c r="D24" s="309">
        <f t="shared" si="2"/>
        <v>0</v>
      </c>
      <c r="E24" s="310">
        <v>0</v>
      </c>
      <c r="F24" s="313">
        <v>0</v>
      </c>
      <c r="G24" s="309">
        <f t="shared" si="3"/>
        <v>1</v>
      </c>
      <c r="H24" s="310">
        <v>0</v>
      </c>
      <c r="I24" s="313">
        <v>1</v>
      </c>
      <c r="J24" s="309">
        <f t="shared" si="4"/>
        <v>0</v>
      </c>
      <c r="K24" s="310">
        <v>0</v>
      </c>
      <c r="L24" s="313">
        <v>0</v>
      </c>
      <c r="M24" s="309">
        <f t="shared" si="5"/>
        <v>0</v>
      </c>
      <c r="N24" s="310">
        <v>0</v>
      </c>
      <c r="O24" s="313">
        <v>0</v>
      </c>
      <c r="P24" s="309">
        <f t="shared" si="6"/>
        <v>1</v>
      </c>
      <c r="Q24" s="310">
        <v>0</v>
      </c>
      <c r="R24" s="313">
        <v>1</v>
      </c>
      <c r="S24" s="143" t="s">
        <v>215</v>
      </c>
      <c r="T24" s="15"/>
    </row>
    <row r="25" spans="1:21" s="3" customFormat="1" ht="12.75">
      <c r="A25" s="15"/>
      <c r="B25" s="15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5"/>
      <c r="T25" s="15"/>
      <c r="U25" s="4"/>
    </row>
    <row r="26" spans="1:21" s="3" customFormat="1" ht="18.75" customHeight="1">
      <c r="A26" s="4"/>
      <c r="B26" s="4"/>
      <c r="C26" s="4"/>
      <c r="S26" s="15"/>
      <c r="T26" s="15"/>
      <c r="U26" s="4"/>
    </row>
    <row r="27" spans="1:19" s="3" customFormat="1" ht="13.5" thickBot="1">
      <c r="A27" s="82" t="s">
        <v>331</v>
      </c>
      <c r="B27" s="4"/>
      <c r="C27" s="4"/>
      <c r="S27" s="4"/>
    </row>
    <row r="28" spans="1:21" s="3" customFormat="1" ht="19.5" customHeight="1">
      <c r="A28" s="478" t="s">
        <v>429</v>
      </c>
      <c r="B28" s="661"/>
      <c r="C28" s="662"/>
      <c r="D28" s="773" t="s">
        <v>430</v>
      </c>
      <c r="E28" s="661"/>
      <c r="F28" s="662"/>
      <c r="G28" s="661" t="s">
        <v>431</v>
      </c>
      <c r="H28" s="661"/>
      <c r="I28" s="662"/>
      <c r="J28" s="661" t="s">
        <v>432</v>
      </c>
      <c r="K28" s="661"/>
      <c r="L28" s="661"/>
      <c r="M28" s="773" t="s">
        <v>240</v>
      </c>
      <c r="N28" s="661"/>
      <c r="O28" s="662"/>
      <c r="P28" s="773" t="s">
        <v>433</v>
      </c>
      <c r="Q28" s="661"/>
      <c r="R28" s="662"/>
      <c r="S28" s="663" t="s">
        <v>287</v>
      </c>
      <c r="T28" s="4"/>
      <c r="U28" s="4"/>
    </row>
    <row r="29" spans="1:21" s="3" customFormat="1" ht="19.5" customHeight="1" thickBot="1">
      <c r="A29" s="52" t="s">
        <v>136</v>
      </c>
      <c r="B29" s="70" t="s">
        <v>137</v>
      </c>
      <c r="C29" s="71" t="s">
        <v>138</v>
      </c>
      <c r="D29" s="147" t="s">
        <v>136</v>
      </c>
      <c r="E29" s="148" t="s">
        <v>137</v>
      </c>
      <c r="F29" s="149" t="s">
        <v>138</v>
      </c>
      <c r="G29" s="150" t="s">
        <v>136</v>
      </c>
      <c r="H29" s="148" t="s">
        <v>137</v>
      </c>
      <c r="I29" s="149" t="s">
        <v>138</v>
      </c>
      <c r="J29" s="150" t="s">
        <v>136</v>
      </c>
      <c r="K29" s="148" t="s">
        <v>137</v>
      </c>
      <c r="L29" s="148" t="s">
        <v>138</v>
      </c>
      <c r="M29" s="147" t="s">
        <v>136</v>
      </c>
      <c r="N29" s="148" t="s">
        <v>137</v>
      </c>
      <c r="O29" s="149" t="s">
        <v>138</v>
      </c>
      <c r="P29" s="147" t="s">
        <v>136</v>
      </c>
      <c r="Q29" s="148" t="s">
        <v>137</v>
      </c>
      <c r="R29" s="149" t="s">
        <v>138</v>
      </c>
      <c r="S29" s="665"/>
      <c r="T29" s="4"/>
      <c r="U29" s="4"/>
    </row>
    <row r="30" spans="1:19" s="3" customFormat="1" ht="25.5" customHeight="1">
      <c r="A30" s="360">
        <v>19</v>
      </c>
      <c r="B30" s="218">
        <v>14</v>
      </c>
      <c r="C30" s="227">
        <v>5</v>
      </c>
      <c r="D30" s="360">
        <v>0</v>
      </c>
      <c r="E30" s="218">
        <v>0</v>
      </c>
      <c r="F30" s="227">
        <v>0</v>
      </c>
      <c r="G30" s="360">
        <v>0</v>
      </c>
      <c r="H30" s="218">
        <v>0</v>
      </c>
      <c r="I30" s="227">
        <v>0</v>
      </c>
      <c r="J30" s="360">
        <v>0</v>
      </c>
      <c r="K30" s="218">
        <v>0</v>
      </c>
      <c r="L30" s="302">
        <v>0</v>
      </c>
      <c r="M30" s="360">
        <v>0</v>
      </c>
      <c r="N30" s="218">
        <v>0</v>
      </c>
      <c r="O30" s="227">
        <v>0</v>
      </c>
      <c r="P30" s="360">
        <v>440</v>
      </c>
      <c r="Q30" s="218">
        <v>190</v>
      </c>
      <c r="R30" s="302">
        <v>250</v>
      </c>
      <c r="S30" s="155" t="s">
        <v>410</v>
      </c>
    </row>
    <row r="31" spans="1:19" s="3" customFormat="1" ht="25.5" customHeight="1">
      <c r="A31" s="385">
        <f>SUM(A35,A37,A44,A39,A40,A41,A42,A43,,A44,A45,A46,A47,A48)</f>
        <v>19</v>
      </c>
      <c r="B31" s="174">
        <f>SUM(B32,B33)</f>
        <v>13</v>
      </c>
      <c r="C31" s="366">
        <f aca="true" t="shared" si="7" ref="C31:R31">SUM(C32,C33)</f>
        <v>6</v>
      </c>
      <c r="D31" s="385">
        <f t="shared" si="7"/>
        <v>0</v>
      </c>
      <c r="E31" s="174">
        <f t="shared" si="7"/>
        <v>0</v>
      </c>
      <c r="F31" s="366">
        <f t="shared" si="7"/>
        <v>0</v>
      </c>
      <c r="G31" s="385">
        <f t="shared" si="7"/>
        <v>0</v>
      </c>
      <c r="H31" s="174">
        <f t="shared" si="7"/>
        <v>0</v>
      </c>
      <c r="I31" s="366">
        <f t="shared" si="7"/>
        <v>0</v>
      </c>
      <c r="J31" s="385">
        <f t="shared" si="7"/>
        <v>0</v>
      </c>
      <c r="K31" s="174">
        <f t="shared" si="7"/>
        <v>0</v>
      </c>
      <c r="L31" s="366">
        <f t="shared" si="7"/>
        <v>0</v>
      </c>
      <c r="M31" s="385">
        <f t="shared" si="7"/>
        <v>0</v>
      </c>
      <c r="N31" s="174">
        <f t="shared" si="7"/>
        <v>0</v>
      </c>
      <c r="O31" s="366">
        <f t="shared" si="7"/>
        <v>0</v>
      </c>
      <c r="P31" s="385">
        <f t="shared" si="7"/>
        <v>432</v>
      </c>
      <c r="Q31" s="174">
        <f t="shared" si="7"/>
        <v>188</v>
      </c>
      <c r="R31" s="366">
        <f t="shared" si="7"/>
        <v>244</v>
      </c>
      <c r="S31" s="156" t="s">
        <v>411</v>
      </c>
    </row>
    <row r="32" spans="1:19" s="3" customFormat="1" ht="25.5" customHeight="1">
      <c r="A32" s="360">
        <f>SUM(B32:C32)</f>
        <v>8</v>
      </c>
      <c r="B32" s="179">
        <v>7</v>
      </c>
      <c r="C32" s="178">
        <v>1</v>
      </c>
      <c r="D32" s="360">
        <f>SUM(E32:F32)</f>
        <v>0</v>
      </c>
      <c r="E32" s="179">
        <f>E35+E37+E39+E40+E41+E42+E43+E44+E45+E46+E47+E48</f>
        <v>0</v>
      </c>
      <c r="F32" s="178">
        <f>F35+F37+F39+F40+F41+F42+F43+F44+F45+F46+F47+F48</f>
        <v>0</v>
      </c>
      <c r="G32" s="360">
        <f>SUM(H32:I32)</f>
        <v>0</v>
      </c>
      <c r="H32" s="179">
        <f>H35+H37+H39+H40+H41+H42+H43+H44+H45+H46+H47+H48</f>
        <v>0</v>
      </c>
      <c r="I32" s="178">
        <f>I35+I37+I39+I40+I41+I42+I43+I44+I45+I46+I47+I48</f>
        <v>0</v>
      </c>
      <c r="J32" s="360">
        <f>SUM(K32:L32)</f>
        <v>0</v>
      </c>
      <c r="K32" s="179">
        <f>K35+K37+K39+K40+K41+K42+K43+K44+K45+K46+K47+K48</f>
        <v>0</v>
      </c>
      <c r="L32" s="178">
        <f>L35+L37+L39+L40+L41+L42+L43+L44+L45+L46+L47+L48</f>
        <v>0</v>
      </c>
      <c r="M32" s="360">
        <f>SUM(N32:O32)</f>
        <v>0</v>
      </c>
      <c r="N32" s="179">
        <f>N35+N37+N39+N40+N41+N42+N43+N44+N45+N46+N47+N48</f>
        <v>0</v>
      </c>
      <c r="O32" s="178">
        <f>O35+O37+O39+O40+O41+O42+O43+O44+O45+O46+O47+O48</f>
        <v>0</v>
      </c>
      <c r="P32" s="360">
        <f>SUM(Q32:R32)</f>
        <v>218</v>
      </c>
      <c r="Q32" s="179">
        <v>105</v>
      </c>
      <c r="R32" s="178">
        <v>113</v>
      </c>
      <c r="S32" s="157" t="s">
        <v>330</v>
      </c>
    </row>
    <row r="33" spans="1:19" s="3" customFormat="1" ht="25.5" customHeight="1" thickBot="1">
      <c r="A33" s="182">
        <f>SUM(B33:C33)</f>
        <v>11</v>
      </c>
      <c r="B33" s="238">
        <v>6</v>
      </c>
      <c r="C33" s="236">
        <v>5</v>
      </c>
      <c r="D33" s="182">
        <f>SUM(E33:F33)</f>
        <v>0</v>
      </c>
      <c r="E33" s="238">
        <v>0</v>
      </c>
      <c r="F33" s="236">
        <v>0</v>
      </c>
      <c r="G33" s="182">
        <f>SUM(H33:I33)</f>
        <v>0</v>
      </c>
      <c r="H33" s="238">
        <v>0</v>
      </c>
      <c r="I33" s="236">
        <v>0</v>
      </c>
      <c r="J33" s="182">
        <f>SUM(K33:L33)</f>
        <v>0</v>
      </c>
      <c r="K33" s="238">
        <v>0</v>
      </c>
      <c r="L33" s="236">
        <v>0</v>
      </c>
      <c r="M33" s="182">
        <f>SUM(N33:O33)</f>
        <v>0</v>
      </c>
      <c r="N33" s="238">
        <v>0</v>
      </c>
      <c r="O33" s="236">
        <v>0</v>
      </c>
      <c r="P33" s="182">
        <f>SUM(Q33:R33)</f>
        <v>214</v>
      </c>
      <c r="Q33" s="238">
        <v>83</v>
      </c>
      <c r="R33" s="236">
        <v>131</v>
      </c>
      <c r="S33" s="157" t="s">
        <v>329</v>
      </c>
    </row>
    <row r="34" spans="1:19" s="3" customFormat="1" ht="11.25" customHeight="1">
      <c r="A34" s="298"/>
      <c r="B34" s="299"/>
      <c r="C34" s="302"/>
      <c r="D34" s="298"/>
      <c r="E34" s="299"/>
      <c r="F34" s="302"/>
      <c r="G34" s="298"/>
      <c r="H34" s="299"/>
      <c r="I34" s="302"/>
      <c r="J34" s="298"/>
      <c r="K34" s="299"/>
      <c r="L34" s="302"/>
      <c r="M34" s="298"/>
      <c r="N34" s="299"/>
      <c r="O34" s="302"/>
      <c r="P34" s="298"/>
      <c r="Q34" s="299"/>
      <c r="R34" s="302"/>
      <c r="S34" s="34"/>
    </row>
    <row r="35" spans="1:19" s="3" customFormat="1" ht="12.75">
      <c r="A35" s="295">
        <f>SUM(B35:C35)</f>
        <v>9</v>
      </c>
      <c r="B35" s="169">
        <v>7</v>
      </c>
      <c r="C35" s="227">
        <v>2</v>
      </c>
      <c r="D35" s="295">
        <f>SUM(E35:F35)</f>
        <v>0</v>
      </c>
      <c r="E35" s="169">
        <v>0</v>
      </c>
      <c r="F35" s="227">
        <v>0</v>
      </c>
      <c r="G35" s="295">
        <f>SUM(H35:I35)</f>
        <v>0</v>
      </c>
      <c r="H35" s="169">
        <v>0</v>
      </c>
      <c r="I35" s="227">
        <v>0</v>
      </c>
      <c r="J35" s="295">
        <f>SUM(K35:L35)</f>
        <v>0</v>
      </c>
      <c r="K35" s="169">
        <v>0</v>
      </c>
      <c r="L35" s="227">
        <v>0</v>
      </c>
      <c r="M35" s="169">
        <v>0</v>
      </c>
      <c r="N35" s="169">
        <v>0</v>
      </c>
      <c r="O35" s="227">
        <v>0</v>
      </c>
      <c r="P35" s="295">
        <f>SUM(Q35:R35)</f>
        <v>244</v>
      </c>
      <c r="Q35" s="169">
        <v>96</v>
      </c>
      <c r="R35" s="227">
        <v>148</v>
      </c>
      <c r="S35" s="475" t="s">
        <v>219</v>
      </c>
    </row>
    <row r="36" spans="1:19" s="130" customFormat="1" ht="12.75">
      <c r="A36" s="287">
        <f>SUM(B36:C36)</f>
        <v>7</v>
      </c>
      <c r="B36" s="284">
        <v>5</v>
      </c>
      <c r="C36" s="286">
        <v>2</v>
      </c>
      <c r="D36" s="212">
        <f>SUM(E36:F36)</f>
        <v>0</v>
      </c>
      <c r="E36" s="206">
        <v>0</v>
      </c>
      <c r="F36" s="281">
        <v>0</v>
      </c>
      <c r="G36" s="212">
        <f>SUM(H36:I36)</f>
        <v>0</v>
      </c>
      <c r="H36" s="206">
        <v>0</v>
      </c>
      <c r="I36" s="281">
        <v>0</v>
      </c>
      <c r="J36" s="212">
        <f>SUM(K36:L36)</f>
        <v>0</v>
      </c>
      <c r="K36" s="206">
        <v>0</v>
      </c>
      <c r="L36" s="281">
        <v>0</v>
      </c>
      <c r="M36" s="212">
        <f>SUM(N36:O36)</f>
        <v>0</v>
      </c>
      <c r="N36" s="206">
        <v>0</v>
      </c>
      <c r="O36" s="281">
        <v>0</v>
      </c>
      <c r="P36" s="287">
        <f>SUM(Q36:R36)</f>
        <v>187</v>
      </c>
      <c r="Q36" s="284">
        <v>67</v>
      </c>
      <c r="R36" s="286">
        <v>120</v>
      </c>
      <c r="S36" s="475"/>
    </row>
    <row r="37" spans="1:19" s="4" customFormat="1" ht="12.75">
      <c r="A37" s="374">
        <f>SUM(B37:C37)</f>
        <v>4</v>
      </c>
      <c r="B37" s="373">
        <v>1</v>
      </c>
      <c r="C37" s="235">
        <v>3</v>
      </c>
      <c r="D37" s="374">
        <f>SUM(E37:F37)</f>
        <v>0</v>
      </c>
      <c r="E37" s="373">
        <v>0</v>
      </c>
      <c r="F37" s="235">
        <v>0</v>
      </c>
      <c r="G37" s="374">
        <f>SUM(H37:I37)</f>
        <v>0</v>
      </c>
      <c r="H37" s="373">
        <v>0</v>
      </c>
      <c r="I37" s="235">
        <v>0</v>
      </c>
      <c r="J37" s="374">
        <f>SUM(K37:L37)</f>
        <v>0</v>
      </c>
      <c r="K37" s="373">
        <v>0</v>
      </c>
      <c r="L37" s="235">
        <v>0</v>
      </c>
      <c r="M37" s="373">
        <v>0</v>
      </c>
      <c r="N37" s="373">
        <v>0</v>
      </c>
      <c r="O37" s="235">
        <v>0</v>
      </c>
      <c r="P37" s="374">
        <f>SUM(Q37:R37)</f>
        <v>40</v>
      </c>
      <c r="Q37" s="373">
        <v>21</v>
      </c>
      <c r="R37" s="235">
        <v>19</v>
      </c>
      <c r="S37" s="776" t="s">
        <v>220</v>
      </c>
    </row>
    <row r="38" spans="1:19" s="130" customFormat="1" ht="12.75">
      <c r="A38" s="282">
        <f>SUM(B38:C38)</f>
        <v>4</v>
      </c>
      <c r="B38" s="206">
        <v>1</v>
      </c>
      <c r="C38" s="281">
        <v>3</v>
      </c>
      <c r="D38" s="212">
        <f>SUM(E38:F38)</f>
        <v>0</v>
      </c>
      <c r="E38" s="206">
        <v>0</v>
      </c>
      <c r="F38" s="281">
        <v>0</v>
      </c>
      <c r="G38" s="212">
        <f>SUM(H38:I38)</f>
        <v>0</v>
      </c>
      <c r="H38" s="206">
        <v>0</v>
      </c>
      <c r="I38" s="281">
        <v>0</v>
      </c>
      <c r="J38" s="212">
        <f>SUM(K38:L38)</f>
        <v>0</v>
      </c>
      <c r="K38" s="206">
        <v>0</v>
      </c>
      <c r="L38" s="281">
        <v>0</v>
      </c>
      <c r="M38" s="212">
        <f>SUM(N38:O38)</f>
        <v>0</v>
      </c>
      <c r="N38" s="206">
        <v>0</v>
      </c>
      <c r="O38" s="281">
        <v>0</v>
      </c>
      <c r="P38" s="282">
        <f>SUM(Q38:R38)</f>
        <v>27</v>
      </c>
      <c r="Q38" s="206">
        <v>16</v>
      </c>
      <c r="R38" s="281">
        <v>11</v>
      </c>
      <c r="S38" s="476"/>
    </row>
    <row r="39" spans="1:19" s="4" customFormat="1" ht="25.5" customHeight="1">
      <c r="A39" s="380">
        <f>SUM(B39:C39)</f>
        <v>0</v>
      </c>
      <c r="B39" s="379">
        <v>0</v>
      </c>
      <c r="C39" s="320">
        <v>0</v>
      </c>
      <c r="D39" s="380">
        <f>SUM(E39:F39)</f>
        <v>0</v>
      </c>
      <c r="E39" s="379">
        <v>0</v>
      </c>
      <c r="F39" s="320">
        <v>0</v>
      </c>
      <c r="G39" s="380">
        <f>SUM(H39:I39)</f>
        <v>0</v>
      </c>
      <c r="H39" s="379">
        <v>0</v>
      </c>
      <c r="I39" s="320">
        <v>0</v>
      </c>
      <c r="J39" s="380">
        <f>SUM(K39:L39)</f>
        <v>0</v>
      </c>
      <c r="K39" s="379">
        <v>0</v>
      </c>
      <c r="L39" s="320">
        <v>0</v>
      </c>
      <c r="M39" s="380">
        <f>SUM(N39:O39)</f>
        <v>0</v>
      </c>
      <c r="N39" s="379">
        <v>0</v>
      </c>
      <c r="O39" s="320">
        <v>0</v>
      </c>
      <c r="P39" s="380">
        <f>SUM(Q39:R39)</f>
        <v>21</v>
      </c>
      <c r="Q39" s="379">
        <v>10</v>
      </c>
      <c r="R39" s="320">
        <v>11</v>
      </c>
      <c r="S39" s="132" t="s">
        <v>218</v>
      </c>
    </row>
    <row r="40" spans="1:19" s="4" customFormat="1" ht="25.5" customHeight="1">
      <c r="A40" s="380">
        <f aca="true" t="shared" si="8" ref="A40:A48">SUM(B40:C40)</f>
        <v>1</v>
      </c>
      <c r="B40" s="197">
        <v>1</v>
      </c>
      <c r="C40" s="271">
        <v>0</v>
      </c>
      <c r="D40" s="380">
        <f aca="true" t="shared" si="9" ref="D40:D48">SUM(E40:F40)</f>
        <v>0</v>
      </c>
      <c r="E40" s="197">
        <v>0</v>
      </c>
      <c r="F40" s="271">
        <v>0</v>
      </c>
      <c r="G40" s="380">
        <f aca="true" t="shared" si="10" ref="G40:G48">SUM(H40:I40)</f>
        <v>0</v>
      </c>
      <c r="H40" s="197">
        <v>0</v>
      </c>
      <c r="I40" s="271">
        <v>0</v>
      </c>
      <c r="J40" s="380">
        <f aca="true" t="shared" si="11" ref="J40:J48">SUM(K40:L40)</f>
        <v>0</v>
      </c>
      <c r="K40" s="197">
        <v>0</v>
      </c>
      <c r="L40" s="271">
        <v>0</v>
      </c>
      <c r="M40" s="380">
        <f aca="true" t="shared" si="12" ref="M40:M48">SUM(N40:O40)</f>
        <v>0</v>
      </c>
      <c r="N40" s="197">
        <v>0</v>
      </c>
      <c r="O40" s="271">
        <v>0</v>
      </c>
      <c r="P40" s="380">
        <f aca="true" t="shared" si="13" ref="P40:P48">SUM(Q40:R40)</f>
        <v>21</v>
      </c>
      <c r="Q40" s="197">
        <v>10</v>
      </c>
      <c r="R40" s="271">
        <v>11</v>
      </c>
      <c r="S40" s="158" t="s">
        <v>217</v>
      </c>
    </row>
    <row r="41" spans="1:19" s="4" customFormat="1" ht="25.5" customHeight="1">
      <c r="A41" s="380">
        <f t="shared" si="8"/>
        <v>0</v>
      </c>
      <c r="B41" s="197">
        <v>0</v>
      </c>
      <c r="C41" s="271">
        <v>0</v>
      </c>
      <c r="D41" s="380">
        <f t="shared" si="9"/>
        <v>0</v>
      </c>
      <c r="E41" s="197">
        <v>0</v>
      </c>
      <c r="F41" s="271">
        <v>0</v>
      </c>
      <c r="G41" s="380">
        <f t="shared" si="10"/>
        <v>0</v>
      </c>
      <c r="H41" s="197">
        <v>0</v>
      </c>
      <c r="I41" s="271">
        <v>0</v>
      </c>
      <c r="J41" s="380">
        <f t="shared" si="11"/>
        <v>0</v>
      </c>
      <c r="K41" s="197">
        <v>0</v>
      </c>
      <c r="L41" s="271">
        <v>0</v>
      </c>
      <c r="M41" s="380">
        <f t="shared" si="12"/>
        <v>0</v>
      </c>
      <c r="N41" s="197">
        <v>0</v>
      </c>
      <c r="O41" s="271">
        <v>0</v>
      </c>
      <c r="P41" s="380">
        <f t="shared" si="13"/>
        <v>12</v>
      </c>
      <c r="Q41" s="197">
        <v>5</v>
      </c>
      <c r="R41" s="271">
        <v>7</v>
      </c>
      <c r="S41" s="132" t="s">
        <v>216</v>
      </c>
    </row>
    <row r="42" spans="1:19" s="4" customFormat="1" ht="25.5" customHeight="1">
      <c r="A42" s="380">
        <f t="shared" si="8"/>
        <v>1</v>
      </c>
      <c r="B42" s="197">
        <v>1</v>
      </c>
      <c r="C42" s="271">
        <v>0</v>
      </c>
      <c r="D42" s="380">
        <f t="shared" si="9"/>
        <v>0</v>
      </c>
      <c r="E42" s="197">
        <v>0</v>
      </c>
      <c r="F42" s="271">
        <v>0</v>
      </c>
      <c r="G42" s="380">
        <f t="shared" si="10"/>
        <v>0</v>
      </c>
      <c r="H42" s="197">
        <v>0</v>
      </c>
      <c r="I42" s="271">
        <v>0</v>
      </c>
      <c r="J42" s="380">
        <f t="shared" si="11"/>
        <v>0</v>
      </c>
      <c r="K42" s="197">
        <v>0</v>
      </c>
      <c r="L42" s="271">
        <v>0</v>
      </c>
      <c r="M42" s="380">
        <f t="shared" si="12"/>
        <v>0</v>
      </c>
      <c r="N42" s="197">
        <v>0</v>
      </c>
      <c r="O42" s="271">
        <v>0</v>
      </c>
      <c r="P42" s="380">
        <f t="shared" si="13"/>
        <v>19</v>
      </c>
      <c r="Q42" s="197">
        <v>9</v>
      </c>
      <c r="R42" s="271">
        <v>10</v>
      </c>
      <c r="S42" s="132" t="s">
        <v>221</v>
      </c>
    </row>
    <row r="43" spans="1:19" s="4" customFormat="1" ht="25.5" customHeight="1">
      <c r="A43" s="380">
        <f t="shared" si="8"/>
        <v>0</v>
      </c>
      <c r="B43" s="197">
        <v>0</v>
      </c>
      <c r="C43" s="271">
        <v>0</v>
      </c>
      <c r="D43" s="380">
        <f t="shared" si="9"/>
        <v>0</v>
      </c>
      <c r="E43" s="197">
        <v>0</v>
      </c>
      <c r="F43" s="271">
        <v>0</v>
      </c>
      <c r="G43" s="380">
        <f t="shared" si="10"/>
        <v>0</v>
      </c>
      <c r="H43" s="197">
        <v>0</v>
      </c>
      <c r="I43" s="271">
        <v>0</v>
      </c>
      <c r="J43" s="380">
        <f t="shared" si="11"/>
        <v>0</v>
      </c>
      <c r="K43" s="197">
        <v>0</v>
      </c>
      <c r="L43" s="271">
        <v>0</v>
      </c>
      <c r="M43" s="380">
        <f t="shared" si="12"/>
        <v>0</v>
      </c>
      <c r="N43" s="197">
        <v>0</v>
      </c>
      <c r="O43" s="271">
        <v>0</v>
      </c>
      <c r="P43" s="380">
        <f t="shared" si="13"/>
        <v>5</v>
      </c>
      <c r="Q43" s="197">
        <v>2</v>
      </c>
      <c r="R43" s="271">
        <v>3</v>
      </c>
      <c r="S43" s="158" t="s">
        <v>187</v>
      </c>
    </row>
    <row r="44" spans="1:19" s="4" customFormat="1" ht="25.5" customHeight="1">
      <c r="A44" s="380">
        <f t="shared" si="8"/>
        <v>0</v>
      </c>
      <c r="B44" s="197">
        <v>0</v>
      </c>
      <c r="C44" s="271">
        <v>0</v>
      </c>
      <c r="D44" s="380">
        <f t="shared" si="9"/>
        <v>0</v>
      </c>
      <c r="E44" s="197">
        <v>0</v>
      </c>
      <c r="F44" s="271">
        <v>0</v>
      </c>
      <c r="G44" s="380">
        <f t="shared" si="10"/>
        <v>0</v>
      </c>
      <c r="H44" s="197">
        <v>0</v>
      </c>
      <c r="I44" s="271">
        <v>0</v>
      </c>
      <c r="J44" s="380">
        <f t="shared" si="11"/>
        <v>0</v>
      </c>
      <c r="K44" s="197">
        <v>0</v>
      </c>
      <c r="L44" s="271">
        <v>0</v>
      </c>
      <c r="M44" s="380">
        <f t="shared" si="12"/>
        <v>0</v>
      </c>
      <c r="N44" s="197">
        <v>0</v>
      </c>
      <c r="O44" s="271">
        <v>0</v>
      </c>
      <c r="P44" s="380">
        <f t="shared" si="13"/>
        <v>22</v>
      </c>
      <c r="Q44" s="197">
        <v>10</v>
      </c>
      <c r="R44" s="271">
        <v>12</v>
      </c>
      <c r="S44" s="132" t="s">
        <v>335</v>
      </c>
    </row>
    <row r="45" spans="1:19" s="4" customFormat="1" ht="25.5" customHeight="1">
      <c r="A45" s="380">
        <f t="shared" si="8"/>
        <v>1</v>
      </c>
      <c r="B45" s="197">
        <v>1</v>
      </c>
      <c r="C45" s="271">
        <v>0</v>
      </c>
      <c r="D45" s="380">
        <f t="shared" si="9"/>
        <v>0</v>
      </c>
      <c r="E45" s="197">
        <v>0</v>
      </c>
      <c r="F45" s="271">
        <v>0</v>
      </c>
      <c r="G45" s="380">
        <f t="shared" si="10"/>
        <v>0</v>
      </c>
      <c r="H45" s="197">
        <v>0</v>
      </c>
      <c r="I45" s="271">
        <v>0</v>
      </c>
      <c r="J45" s="380">
        <f t="shared" si="11"/>
        <v>0</v>
      </c>
      <c r="K45" s="197">
        <v>0</v>
      </c>
      <c r="L45" s="271">
        <v>0</v>
      </c>
      <c r="M45" s="380">
        <f t="shared" si="12"/>
        <v>0</v>
      </c>
      <c r="N45" s="197">
        <v>0</v>
      </c>
      <c r="O45" s="271">
        <v>0</v>
      </c>
      <c r="P45" s="380">
        <f t="shared" si="13"/>
        <v>25</v>
      </c>
      <c r="Q45" s="197">
        <v>13</v>
      </c>
      <c r="R45" s="271">
        <v>12</v>
      </c>
      <c r="S45" s="132" t="s">
        <v>336</v>
      </c>
    </row>
    <row r="46" spans="1:19" s="4" customFormat="1" ht="25.5" customHeight="1">
      <c r="A46" s="380">
        <f t="shared" si="8"/>
        <v>1</v>
      </c>
      <c r="B46" s="197">
        <v>0</v>
      </c>
      <c r="C46" s="271">
        <v>1</v>
      </c>
      <c r="D46" s="380">
        <f t="shared" si="9"/>
        <v>0</v>
      </c>
      <c r="E46" s="197">
        <v>0</v>
      </c>
      <c r="F46" s="271">
        <v>0</v>
      </c>
      <c r="G46" s="380">
        <f t="shared" si="10"/>
        <v>0</v>
      </c>
      <c r="H46" s="197">
        <v>0</v>
      </c>
      <c r="I46" s="271">
        <v>0</v>
      </c>
      <c r="J46" s="380">
        <f t="shared" si="11"/>
        <v>0</v>
      </c>
      <c r="K46" s="197">
        <v>0</v>
      </c>
      <c r="L46" s="271">
        <v>0</v>
      </c>
      <c r="M46" s="380">
        <f t="shared" si="12"/>
        <v>0</v>
      </c>
      <c r="N46" s="197">
        <v>0</v>
      </c>
      <c r="O46" s="271">
        <v>0</v>
      </c>
      <c r="P46" s="380">
        <f t="shared" si="13"/>
        <v>6</v>
      </c>
      <c r="Q46" s="197">
        <v>2</v>
      </c>
      <c r="R46" s="271">
        <v>4</v>
      </c>
      <c r="S46" s="132" t="s">
        <v>222</v>
      </c>
    </row>
    <row r="47" spans="1:20" s="4" customFormat="1" ht="25.5" customHeight="1">
      <c r="A47" s="380">
        <f t="shared" si="8"/>
        <v>0</v>
      </c>
      <c r="B47" s="197">
        <v>0</v>
      </c>
      <c r="C47" s="271">
        <v>0</v>
      </c>
      <c r="D47" s="380">
        <f t="shared" si="9"/>
        <v>0</v>
      </c>
      <c r="E47" s="197">
        <v>0</v>
      </c>
      <c r="F47" s="271">
        <v>0</v>
      </c>
      <c r="G47" s="380">
        <f t="shared" si="10"/>
        <v>0</v>
      </c>
      <c r="H47" s="197">
        <v>0</v>
      </c>
      <c r="I47" s="271">
        <v>0</v>
      </c>
      <c r="J47" s="380">
        <f t="shared" si="11"/>
        <v>0</v>
      </c>
      <c r="K47" s="197">
        <v>0</v>
      </c>
      <c r="L47" s="271">
        <v>0</v>
      </c>
      <c r="M47" s="380">
        <f t="shared" si="12"/>
        <v>0</v>
      </c>
      <c r="N47" s="197">
        <v>0</v>
      </c>
      <c r="O47" s="271">
        <v>0</v>
      </c>
      <c r="P47" s="380">
        <f t="shared" si="13"/>
        <v>8</v>
      </c>
      <c r="Q47" s="197">
        <v>4</v>
      </c>
      <c r="R47" s="271">
        <v>4</v>
      </c>
      <c r="S47" s="132" t="s">
        <v>214</v>
      </c>
      <c r="T47" s="15"/>
    </row>
    <row r="48" spans="1:20" s="4" customFormat="1" ht="25.5" customHeight="1" thickBot="1">
      <c r="A48" s="309">
        <f t="shared" si="8"/>
        <v>2</v>
      </c>
      <c r="B48" s="310">
        <v>2</v>
      </c>
      <c r="C48" s="313">
        <v>0</v>
      </c>
      <c r="D48" s="309">
        <f t="shared" si="9"/>
        <v>0</v>
      </c>
      <c r="E48" s="310">
        <v>0</v>
      </c>
      <c r="F48" s="313">
        <v>0</v>
      </c>
      <c r="G48" s="309">
        <f t="shared" si="10"/>
        <v>0</v>
      </c>
      <c r="H48" s="310">
        <v>0</v>
      </c>
      <c r="I48" s="313">
        <v>0</v>
      </c>
      <c r="J48" s="309">
        <f t="shared" si="11"/>
        <v>0</v>
      </c>
      <c r="K48" s="310">
        <v>0</v>
      </c>
      <c r="L48" s="313">
        <v>0</v>
      </c>
      <c r="M48" s="309">
        <f t="shared" si="12"/>
        <v>0</v>
      </c>
      <c r="N48" s="310">
        <v>0</v>
      </c>
      <c r="O48" s="313">
        <v>0</v>
      </c>
      <c r="P48" s="309">
        <f t="shared" si="13"/>
        <v>9</v>
      </c>
      <c r="Q48" s="310">
        <v>6</v>
      </c>
      <c r="R48" s="313">
        <v>3</v>
      </c>
      <c r="S48" s="143" t="s">
        <v>215</v>
      </c>
      <c r="T48" s="15"/>
    </row>
    <row r="49" spans="1:21" s="3" customFormat="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5"/>
      <c r="T49" s="15"/>
      <c r="U49" s="4"/>
    </row>
    <row r="50" spans="1:21" s="3" customFormat="1" ht="18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5"/>
      <c r="T50" s="15"/>
      <c r="U50" s="4"/>
    </row>
    <row r="51" spans="1:21" s="3" customFormat="1" ht="18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5"/>
      <c r="T51" s="15"/>
      <c r="U51" s="4"/>
    </row>
    <row r="52" spans="1:21" s="3" customFormat="1" ht="18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5"/>
      <c r="T52" s="15"/>
      <c r="U52" s="4"/>
    </row>
    <row r="53" spans="1:21" s="3" customFormat="1" ht="18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5"/>
      <c r="T53" s="15"/>
      <c r="U53" s="4"/>
    </row>
    <row r="54" spans="1:21" s="3" customFormat="1" ht="18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5"/>
      <c r="T54" s="15"/>
      <c r="U54" s="4"/>
    </row>
    <row r="55" spans="1:21" s="3" customFormat="1" ht="18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5"/>
      <c r="T55" s="15"/>
      <c r="U55" s="4"/>
    </row>
    <row r="56" spans="1:21" s="3" customFormat="1" ht="18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5"/>
      <c r="T56" s="15"/>
      <c r="U56" s="4"/>
    </row>
    <row r="57" spans="1:21" s="3" customFormat="1" ht="18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5"/>
      <c r="T57" s="15"/>
      <c r="U57" s="4"/>
    </row>
    <row r="58" spans="1:21" s="3" customFormat="1" ht="18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5"/>
      <c r="T58" s="15"/>
      <c r="U58" s="4"/>
    </row>
    <row r="59" spans="1:21" s="3" customFormat="1" ht="1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5"/>
      <c r="T59" s="15"/>
      <c r="U59" s="4"/>
    </row>
    <row r="60" spans="1:21" s="3" customFormat="1" ht="18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5"/>
      <c r="T60" s="15"/>
      <c r="U60" s="4"/>
    </row>
    <row r="61" spans="1:21" s="3" customFormat="1" ht="18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5"/>
      <c r="T61" s="15"/>
      <c r="U61" s="4"/>
    </row>
    <row r="62" spans="1:21" s="3" customFormat="1" ht="18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5"/>
      <c r="T62" s="15"/>
      <c r="U62" s="4"/>
    </row>
    <row r="63" spans="1:21" s="3" customFormat="1" ht="18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5"/>
      <c r="T63" s="15"/>
      <c r="U63" s="4"/>
    </row>
    <row r="64" spans="1:21" s="3" customFormat="1" ht="18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5"/>
      <c r="T64" s="15"/>
      <c r="U64" s="4"/>
    </row>
    <row r="65" spans="1:21" s="3" customFormat="1" ht="18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5"/>
      <c r="T65" s="15"/>
      <c r="U65" s="4"/>
    </row>
    <row r="66" spans="1:21" s="3" customFormat="1" ht="18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5"/>
      <c r="T66" s="15"/>
      <c r="U66" s="4"/>
    </row>
    <row r="67" spans="1:21" s="3" customFormat="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5"/>
      <c r="T67" s="15"/>
      <c r="U67" s="4"/>
    </row>
    <row r="68" spans="1:21" s="3" customFormat="1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5"/>
      <c r="T68" s="15"/>
      <c r="U68" s="4"/>
    </row>
    <row r="69" spans="1:21" s="3" customFormat="1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5"/>
      <c r="T69" s="15"/>
      <c r="U69" s="4"/>
    </row>
    <row r="70" ht="18.75" customHeight="1">
      <c r="T70" s="15"/>
    </row>
    <row r="71" ht="18.75" customHeight="1">
      <c r="T71" s="15"/>
    </row>
    <row r="72" ht="18.75" customHeight="1">
      <c r="T72" s="15"/>
    </row>
  </sheetData>
  <sheetProtection/>
  <mergeCells count="18">
    <mergeCell ref="A28:C28"/>
    <mergeCell ref="D28:F28"/>
    <mergeCell ref="G28:I28"/>
    <mergeCell ref="J28:L28"/>
    <mergeCell ref="M28:O28"/>
    <mergeCell ref="P28:R28"/>
    <mergeCell ref="S4:S5"/>
    <mergeCell ref="S11:S12"/>
    <mergeCell ref="S13:S14"/>
    <mergeCell ref="S28:S29"/>
    <mergeCell ref="S35:S36"/>
    <mergeCell ref="S37:S38"/>
    <mergeCell ref="A4:C4"/>
    <mergeCell ref="D4:F4"/>
    <mergeCell ref="G4:I4"/>
    <mergeCell ref="J4:L4"/>
    <mergeCell ref="M4:O4"/>
    <mergeCell ref="P4:R4"/>
  </mergeCells>
  <printOptions/>
  <pageMargins left="0.7874015748031497" right="0.3937007874015748" top="0.8267716535433072" bottom="0.4724409448818898" header="0.5118110236220472" footer="0.2755905511811024"/>
  <pageSetup fitToHeight="1" fitToWidth="1" horizontalDpi="600" verticalDpi="600" orientation="portrait" paperSize="9" scale="77" r:id="rId1"/>
  <headerFooter scaleWithDoc="0" alignWithMargins="0">
    <oddHeader>&amp;R&amp;11高等学校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showGridLines="0" zoomScalePageLayoutView="0" workbookViewId="0" topLeftCell="A1">
      <selection activeCell="A1" sqref="A1"/>
    </sheetView>
  </sheetViews>
  <sheetFormatPr defaultColWidth="8.625" defaultRowHeight="18.75" customHeight="1"/>
  <cols>
    <col min="1" max="1" width="12.875" style="1" customWidth="1"/>
    <col min="2" max="16" width="7.125" style="1" customWidth="1"/>
    <col min="17" max="17" width="6.75390625" style="1" bestFit="1" customWidth="1"/>
    <col min="18" max="22" width="5.25390625" style="1" customWidth="1"/>
    <col min="23" max="23" width="8.75390625" style="1" bestFit="1" customWidth="1"/>
    <col min="24" max="24" width="5.25390625" style="1" customWidth="1"/>
    <col min="25" max="25" width="9.75390625" style="1" bestFit="1" customWidth="1"/>
    <col min="26" max="28" width="5.25390625" style="1" customWidth="1"/>
    <col min="29" max="29" width="2.00390625" style="1" customWidth="1"/>
    <col min="30" max="16384" width="8.625" style="1" customWidth="1"/>
  </cols>
  <sheetData>
    <row r="1" ht="18.75" customHeight="1">
      <c r="AB1" s="2"/>
    </row>
    <row r="3" spans="1:28" s="3" customFormat="1" ht="18.75" customHeight="1" thickBot="1">
      <c r="A3" s="30" t="s">
        <v>398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9" s="3" customFormat="1" ht="12.75">
      <c r="A4" s="501" t="s">
        <v>287</v>
      </c>
      <c r="B4" s="504" t="s">
        <v>1</v>
      </c>
      <c r="C4" s="478"/>
      <c r="D4" s="507"/>
      <c r="E4" s="698" t="s">
        <v>188</v>
      </c>
      <c r="F4" s="699"/>
      <c r="G4" s="699"/>
      <c r="H4" s="699"/>
      <c r="I4" s="699"/>
      <c r="J4" s="700"/>
      <c r="K4" s="777" t="s">
        <v>241</v>
      </c>
      <c r="L4" s="778"/>
      <c r="M4" s="779"/>
      <c r="N4" s="777" t="s">
        <v>441</v>
      </c>
      <c r="O4" s="778"/>
      <c r="P4" s="778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s="3" customFormat="1" ht="12.75">
      <c r="A5" s="502"/>
      <c r="B5" s="505"/>
      <c r="C5" s="506"/>
      <c r="D5" s="701"/>
      <c r="E5" s="786" t="s">
        <v>343</v>
      </c>
      <c r="F5" s="787"/>
      <c r="G5" s="788"/>
      <c r="H5" s="789" t="s">
        <v>313</v>
      </c>
      <c r="I5" s="789"/>
      <c r="J5" s="790"/>
      <c r="K5" s="780"/>
      <c r="L5" s="781"/>
      <c r="M5" s="782"/>
      <c r="N5" s="780"/>
      <c r="O5" s="781"/>
      <c r="P5" s="781"/>
      <c r="AC5" s="4"/>
    </row>
    <row r="6" spans="1:29" s="3" customFormat="1" ht="12.75">
      <c r="A6" s="502"/>
      <c r="B6" s="505"/>
      <c r="C6" s="480"/>
      <c r="D6" s="508"/>
      <c r="E6" s="783"/>
      <c r="F6" s="784"/>
      <c r="G6" s="785"/>
      <c r="H6" s="713"/>
      <c r="I6" s="713"/>
      <c r="J6" s="716"/>
      <c r="K6" s="783"/>
      <c r="L6" s="784"/>
      <c r="M6" s="785"/>
      <c r="N6" s="783"/>
      <c r="O6" s="784"/>
      <c r="P6" s="784"/>
      <c r="AC6" s="4"/>
    </row>
    <row r="7" spans="1:29" s="3" customFormat="1" ht="13.5" thickBot="1">
      <c r="A7" s="503"/>
      <c r="B7" s="41" t="s">
        <v>136</v>
      </c>
      <c r="C7" s="58" t="s">
        <v>137</v>
      </c>
      <c r="D7" s="58" t="s">
        <v>138</v>
      </c>
      <c r="E7" s="164" t="s">
        <v>136</v>
      </c>
      <c r="F7" s="58" t="s">
        <v>137</v>
      </c>
      <c r="G7" s="59" t="s">
        <v>138</v>
      </c>
      <c r="H7" s="165" t="s">
        <v>136</v>
      </c>
      <c r="I7" s="58" t="s">
        <v>137</v>
      </c>
      <c r="J7" s="59" t="s">
        <v>138</v>
      </c>
      <c r="K7" s="164" t="s">
        <v>136</v>
      </c>
      <c r="L7" s="163" t="s">
        <v>137</v>
      </c>
      <c r="M7" s="58" t="s">
        <v>138</v>
      </c>
      <c r="N7" s="164" t="s">
        <v>136</v>
      </c>
      <c r="O7" s="163" t="s">
        <v>137</v>
      </c>
      <c r="P7" s="58" t="s">
        <v>138</v>
      </c>
      <c r="AC7" s="4"/>
    </row>
    <row r="8" spans="1:29" s="3" customFormat="1" ht="25.5" customHeight="1">
      <c r="A8" s="35" t="s">
        <v>410</v>
      </c>
      <c r="B8" s="371">
        <v>428</v>
      </c>
      <c r="C8" s="169">
        <v>253</v>
      </c>
      <c r="D8" s="302">
        <v>175</v>
      </c>
      <c r="E8" s="296">
        <f>SUM(F8:G8)</f>
        <v>88</v>
      </c>
      <c r="F8" s="295">
        <v>50</v>
      </c>
      <c r="G8" s="227">
        <v>38</v>
      </c>
      <c r="H8" s="296">
        <f>SUM(I8:J8)</f>
        <v>41</v>
      </c>
      <c r="I8" s="169">
        <v>17</v>
      </c>
      <c r="J8" s="227">
        <v>24</v>
      </c>
      <c r="K8" s="296">
        <f>SUM(L8:M8)</f>
        <v>1</v>
      </c>
      <c r="L8" s="295">
        <v>0</v>
      </c>
      <c r="M8" s="227">
        <v>1</v>
      </c>
      <c r="N8" s="296">
        <f>SUM(O8:P8)</f>
        <v>12</v>
      </c>
      <c r="O8" s="295">
        <v>11</v>
      </c>
      <c r="P8" s="218">
        <v>1</v>
      </c>
      <c r="AC8" s="4"/>
    </row>
    <row r="9" spans="1:29" s="3" customFormat="1" ht="25.5" customHeight="1">
      <c r="A9" s="127" t="s">
        <v>411</v>
      </c>
      <c r="B9" s="395">
        <f>C9+D9</f>
        <v>420</v>
      </c>
      <c r="C9" s="174">
        <f>SUM(C10:C11)</f>
        <v>251</v>
      </c>
      <c r="D9" s="366">
        <f>SUM(D10:D11)</f>
        <v>169</v>
      </c>
      <c r="E9" s="231">
        <f>SUM(F9:G9)</f>
        <v>83</v>
      </c>
      <c r="F9" s="396">
        <f>SUM(F10:F11)</f>
        <v>46</v>
      </c>
      <c r="G9" s="397">
        <f>SUM(G10:G11)</f>
        <v>37</v>
      </c>
      <c r="H9" s="231">
        <f>SUM(I9:J9)</f>
        <v>41</v>
      </c>
      <c r="I9" s="398">
        <f>SUM(I10:I11)</f>
        <v>19</v>
      </c>
      <c r="J9" s="397">
        <f>SUM(J10:J11)</f>
        <v>22</v>
      </c>
      <c r="K9" s="231">
        <f>SUM(L9:M9)</f>
        <v>1</v>
      </c>
      <c r="L9" s="396">
        <f>SUM(L10:L11)</f>
        <v>0</v>
      </c>
      <c r="M9" s="397">
        <f>SUM(M10:M11)</f>
        <v>1</v>
      </c>
      <c r="N9" s="231">
        <f>SUM(O9:P9)</f>
        <v>12</v>
      </c>
      <c r="O9" s="396">
        <f>SUM(O10:O11)</f>
        <v>11</v>
      </c>
      <c r="P9" s="400">
        <f>SUM(P10:P11)</f>
        <v>1</v>
      </c>
      <c r="AC9" s="68"/>
    </row>
    <row r="10" spans="1:29" s="3" customFormat="1" ht="25.5" customHeight="1">
      <c r="A10" s="35" t="s">
        <v>330</v>
      </c>
      <c r="B10" s="371">
        <f>SUM(C10:D10)</f>
        <v>352</v>
      </c>
      <c r="C10" s="169">
        <f>F10+I10+L10+O10+C35+F35+I35+L35</f>
        <v>218</v>
      </c>
      <c r="D10" s="227">
        <f>SUM(G10,J10,M10,P10,D35,J35,M35)</f>
        <v>134</v>
      </c>
      <c r="E10" s="296">
        <f>SUM(F10:G10)</f>
        <v>83</v>
      </c>
      <c r="F10" s="295">
        <v>46</v>
      </c>
      <c r="G10" s="227">
        <v>37</v>
      </c>
      <c r="H10" s="296">
        <f>SUM(I10:J10)</f>
        <v>1</v>
      </c>
      <c r="I10" s="169">
        <v>0</v>
      </c>
      <c r="J10" s="227">
        <v>1</v>
      </c>
      <c r="K10" s="296">
        <f>SUM(L10:M10)</f>
        <v>0</v>
      </c>
      <c r="L10" s="295">
        <f>L13+L15+L17+L18+L19+L20+L21+L22+L23+L24+L25+L26</f>
        <v>0</v>
      </c>
      <c r="M10" s="227">
        <v>0</v>
      </c>
      <c r="N10" s="296">
        <f>SUM(O10:P10)</f>
        <v>11</v>
      </c>
      <c r="O10" s="295">
        <v>11</v>
      </c>
      <c r="P10" s="218">
        <v>0</v>
      </c>
      <c r="AC10" s="4"/>
    </row>
    <row r="11" spans="1:29" s="3" customFormat="1" ht="25.5" customHeight="1" thickBot="1">
      <c r="A11" s="35" t="s">
        <v>329</v>
      </c>
      <c r="B11" s="371">
        <f>SUM(C11:D11)</f>
        <v>68</v>
      </c>
      <c r="C11" s="169">
        <f>SUM(F11,I11,L11,O11,C36,I36,L36)</f>
        <v>33</v>
      </c>
      <c r="D11" s="227">
        <f>SUM(G11,J11,M11,P11,D36,J36,M36)</f>
        <v>35</v>
      </c>
      <c r="E11" s="204">
        <f>SUM(F11:G11)</f>
        <v>0</v>
      </c>
      <c r="F11" s="295">
        <v>0</v>
      </c>
      <c r="G11" s="227">
        <v>0</v>
      </c>
      <c r="H11" s="204">
        <f>SUM(I11:J11)</f>
        <v>40</v>
      </c>
      <c r="I11" s="169">
        <v>19</v>
      </c>
      <c r="J11" s="227">
        <v>21</v>
      </c>
      <c r="K11" s="204">
        <f>SUM(L11:M11)</f>
        <v>1</v>
      </c>
      <c r="L11" s="295" t="s">
        <v>146</v>
      </c>
      <c r="M11" s="227">
        <v>1</v>
      </c>
      <c r="N11" s="204">
        <f>SUM(O11:P11)</f>
        <v>1</v>
      </c>
      <c r="O11" s="295" t="s">
        <v>436</v>
      </c>
      <c r="P11" s="218">
        <v>1</v>
      </c>
      <c r="AC11" s="4"/>
    </row>
    <row r="12" spans="1:29" s="3" customFormat="1" ht="12.75">
      <c r="A12" s="34"/>
      <c r="B12" s="370"/>
      <c r="C12" s="299"/>
      <c r="D12" s="302"/>
      <c r="E12" s="298"/>
      <c r="F12" s="298"/>
      <c r="G12" s="302"/>
      <c r="H12" s="298"/>
      <c r="I12" s="299"/>
      <c r="J12" s="302"/>
      <c r="K12" s="298"/>
      <c r="L12" s="298"/>
      <c r="M12" s="302"/>
      <c r="N12" s="301"/>
      <c r="O12" s="298"/>
      <c r="P12" s="300"/>
      <c r="AC12" s="4"/>
    </row>
    <row r="13" spans="1:29" s="129" customFormat="1" ht="12.75">
      <c r="A13" s="475" t="s">
        <v>219</v>
      </c>
      <c r="B13" s="264">
        <f aca="true" t="shared" si="0" ref="B13:B26">SUM(C13:D13)</f>
        <v>133</v>
      </c>
      <c r="C13" s="192">
        <f aca="true" t="shared" si="1" ref="C13:C23">SUM(F13,I13,L13,O13,C38,I38,L38)</f>
        <v>74</v>
      </c>
      <c r="D13" s="266">
        <f aca="true" t="shared" si="2" ref="D13:D23">SUM(G13,J13,M13,P13,D38,J38,M38)</f>
        <v>59</v>
      </c>
      <c r="E13" s="267">
        <f aca="true" t="shared" si="3" ref="E13:E26">SUM(F13:G13)</f>
        <v>21</v>
      </c>
      <c r="F13" s="267">
        <v>13</v>
      </c>
      <c r="G13" s="266">
        <v>8</v>
      </c>
      <c r="H13" s="267">
        <f aca="true" t="shared" si="4" ref="H13:H26">SUM(I13:J13)</f>
        <v>33</v>
      </c>
      <c r="I13" s="192">
        <v>14</v>
      </c>
      <c r="J13" s="266">
        <v>19</v>
      </c>
      <c r="K13" s="267">
        <f>SUM(L13:M13)</f>
        <v>1</v>
      </c>
      <c r="L13" s="267">
        <v>0</v>
      </c>
      <c r="M13" s="266">
        <v>1</v>
      </c>
      <c r="N13" s="304">
        <f>SUM(O13:P13)</f>
        <v>0</v>
      </c>
      <c r="O13" s="267">
        <v>0</v>
      </c>
      <c r="P13" s="268">
        <v>0</v>
      </c>
      <c r="AC13" s="128"/>
    </row>
    <row r="14" spans="1:29" s="131" customFormat="1" ht="12.75">
      <c r="A14" s="476"/>
      <c r="B14" s="279">
        <f t="shared" si="0"/>
        <v>47</v>
      </c>
      <c r="C14" s="206">
        <f t="shared" si="1"/>
        <v>24</v>
      </c>
      <c r="D14" s="281">
        <f t="shared" si="2"/>
        <v>23</v>
      </c>
      <c r="E14" s="282">
        <f t="shared" si="3"/>
        <v>0</v>
      </c>
      <c r="F14" s="282">
        <v>0</v>
      </c>
      <c r="G14" s="281">
        <v>0</v>
      </c>
      <c r="H14" s="282">
        <f t="shared" si="4"/>
        <v>33</v>
      </c>
      <c r="I14" s="206">
        <v>14</v>
      </c>
      <c r="J14" s="281">
        <v>19</v>
      </c>
      <c r="K14" s="282">
        <f>SUM(L14:M14)</f>
        <v>1</v>
      </c>
      <c r="L14" s="282">
        <v>0</v>
      </c>
      <c r="M14" s="281">
        <v>1</v>
      </c>
      <c r="N14" s="212">
        <f>SUM(O14:P14)</f>
        <v>0</v>
      </c>
      <c r="O14" s="282">
        <v>0</v>
      </c>
      <c r="P14" s="211">
        <v>0</v>
      </c>
      <c r="AC14" s="130"/>
    </row>
    <row r="15" spans="1:29" s="129" customFormat="1" ht="12.75">
      <c r="A15" s="475" t="s">
        <v>220</v>
      </c>
      <c r="B15" s="264">
        <f t="shared" si="0"/>
        <v>47</v>
      </c>
      <c r="C15" s="192">
        <f t="shared" si="1"/>
        <v>28</v>
      </c>
      <c r="D15" s="266">
        <f t="shared" si="2"/>
        <v>19</v>
      </c>
      <c r="E15" s="267">
        <f t="shared" si="3"/>
        <v>5</v>
      </c>
      <c r="F15" s="267">
        <v>3</v>
      </c>
      <c r="G15" s="266">
        <v>2</v>
      </c>
      <c r="H15" s="267">
        <f t="shared" si="4"/>
        <v>7</v>
      </c>
      <c r="I15" s="192">
        <v>5</v>
      </c>
      <c r="J15" s="266">
        <v>2</v>
      </c>
      <c r="K15" s="267">
        <f>SUM(L15:M15)</f>
        <v>0</v>
      </c>
      <c r="L15" s="267">
        <v>0</v>
      </c>
      <c r="M15" s="266">
        <v>0</v>
      </c>
      <c r="N15" s="304">
        <f aca="true" t="shared" si="5" ref="N15:N26">SUM(O15:P15)</f>
        <v>1</v>
      </c>
      <c r="O15" s="267">
        <v>0</v>
      </c>
      <c r="P15" s="268">
        <v>1</v>
      </c>
      <c r="AC15" s="128"/>
    </row>
    <row r="16" spans="1:29" s="131" customFormat="1" ht="12.75">
      <c r="A16" s="476"/>
      <c r="B16" s="279">
        <f t="shared" si="0"/>
        <v>21</v>
      </c>
      <c r="C16" s="206">
        <f t="shared" si="1"/>
        <v>9</v>
      </c>
      <c r="D16" s="281">
        <f t="shared" si="2"/>
        <v>12</v>
      </c>
      <c r="E16" s="282">
        <f t="shared" si="3"/>
        <v>0</v>
      </c>
      <c r="F16" s="282">
        <v>0</v>
      </c>
      <c r="G16" s="281">
        <v>0</v>
      </c>
      <c r="H16" s="282">
        <f t="shared" si="4"/>
        <v>7</v>
      </c>
      <c r="I16" s="206">
        <v>5</v>
      </c>
      <c r="J16" s="281">
        <v>2</v>
      </c>
      <c r="K16" s="282">
        <f>SUM(L16:M16)</f>
        <v>0</v>
      </c>
      <c r="L16" s="282">
        <v>0</v>
      </c>
      <c r="M16" s="281">
        <v>0</v>
      </c>
      <c r="N16" s="212">
        <f t="shared" si="5"/>
        <v>1</v>
      </c>
      <c r="O16" s="282">
        <v>0</v>
      </c>
      <c r="P16" s="211">
        <v>1</v>
      </c>
      <c r="AC16" s="130"/>
    </row>
    <row r="17" spans="1:29" s="3" customFormat="1" ht="25.5" customHeight="1">
      <c r="A17" s="132" t="s">
        <v>218</v>
      </c>
      <c r="B17" s="382">
        <f t="shared" si="0"/>
        <v>70</v>
      </c>
      <c r="C17" s="197">
        <f t="shared" si="1"/>
        <v>55</v>
      </c>
      <c r="D17" s="271">
        <f t="shared" si="2"/>
        <v>15</v>
      </c>
      <c r="E17" s="305">
        <f t="shared" si="3"/>
        <v>9</v>
      </c>
      <c r="F17" s="305">
        <v>7</v>
      </c>
      <c r="G17" s="271">
        <v>2</v>
      </c>
      <c r="H17" s="305">
        <f t="shared" si="4"/>
        <v>0</v>
      </c>
      <c r="I17" s="197">
        <v>0</v>
      </c>
      <c r="J17" s="271">
        <v>0</v>
      </c>
      <c r="K17" s="305">
        <f aca="true" t="shared" si="6" ref="K17:K26">SUM(L17:M17)</f>
        <v>0</v>
      </c>
      <c r="L17" s="305">
        <v>0</v>
      </c>
      <c r="M17" s="271">
        <v>0</v>
      </c>
      <c r="N17" s="307">
        <f t="shared" si="5"/>
        <v>11</v>
      </c>
      <c r="O17" s="305">
        <v>11</v>
      </c>
      <c r="P17" s="306">
        <v>0</v>
      </c>
      <c r="AC17" s="4"/>
    </row>
    <row r="18" spans="1:29" s="17" customFormat="1" ht="25.5" customHeight="1">
      <c r="A18" s="158" t="s">
        <v>217</v>
      </c>
      <c r="B18" s="382">
        <f t="shared" si="0"/>
        <v>27</v>
      </c>
      <c r="C18" s="197">
        <f t="shared" si="1"/>
        <v>14</v>
      </c>
      <c r="D18" s="271">
        <f t="shared" si="2"/>
        <v>13</v>
      </c>
      <c r="E18" s="305">
        <f t="shared" si="3"/>
        <v>7</v>
      </c>
      <c r="F18" s="305">
        <v>1</v>
      </c>
      <c r="G18" s="271">
        <v>6</v>
      </c>
      <c r="H18" s="305">
        <f t="shared" si="4"/>
        <v>0</v>
      </c>
      <c r="I18" s="197">
        <v>0</v>
      </c>
      <c r="J18" s="271">
        <v>0</v>
      </c>
      <c r="K18" s="305">
        <f t="shared" si="6"/>
        <v>0</v>
      </c>
      <c r="L18" s="305">
        <v>0</v>
      </c>
      <c r="M18" s="271">
        <v>0</v>
      </c>
      <c r="N18" s="307">
        <f t="shared" si="5"/>
        <v>0</v>
      </c>
      <c r="O18" s="305">
        <v>0</v>
      </c>
      <c r="P18" s="306">
        <v>0</v>
      </c>
      <c r="AC18" s="16"/>
    </row>
    <row r="19" spans="1:29" s="3" customFormat="1" ht="25.5" customHeight="1">
      <c r="A19" s="132" t="s">
        <v>237</v>
      </c>
      <c r="B19" s="382">
        <f t="shared" si="0"/>
        <v>13</v>
      </c>
      <c r="C19" s="197">
        <f t="shared" si="1"/>
        <v>6</v>
      </c>
      <c r="D19" s="271">
        <f t="shared" si="2"/>
        <v>7</v>
      </c>
      <c r="E19" s="305">
        <f t="shared" si="3"/>
        <v>5</v>
      </c>
      <c r="F19" s="305">
        <v>2</v>
      </c>
      <c r="G19" s="271">
        <v>3</v>
      </c>
      <c r="H19" s="305">
        <f t="shared" si="4"/>
        <v>0</v>
      </c>
      <c r="I19" s="197">
        <v>0</v>
      </c>
      <c r="J19" s="271">
        <v>0</v>
      </c>
      <c r="K19" s="305">
        <f t="shared" si="6"/>
        <v>0</v>
      </c>
      <c r="L19" s="305">
        <v>0</v>
      </c>
      <c r="M19" s="271">
        <v>0</v>
      </c>
      <c r="N19" s="307">
        <f t="shared" si="5"/>
        <v>0</v>
      </c>
      <c r="O19" s="305">
        <v>0</v>
      </c>
      <c r="P19" s="306">
        <v>0</v>
      </c>
      <c r="AC19" s="4"/>
    </row>
    <row r="20" spans="1:29" s="3" customFormat="1" ht="25.5" customHeight="1">
      <c r="A20" s="132" t="s">
        <v>221</v>
      </c>
      <c r="B20" s="382">
        <f t="shared" si="0"/>
        <v>17</v>
      </c>
      <c r="C20" s="197">
        <f t="shared" si="1"/>
        <v>6</v>
      </c>
      <c r="D20" s="271">
        <f t="shared" si="2"/>
        <v>11</v>
      </c>
      <c r="E20" s="305">
        <f t="shared" si="3"/>
        <v>5</v>
      </c>
      <c r="F20" s="305">
        <v>2</v>
      </c>
      <c r="G20" s="271">
        <v>3</v>
      </c>
      <c r="H20" s="305">
        <f t="shared" si="4"/>
        <v>0</v>
      </c>
      <c r="I20" s="197">
        <v>0</v>
      </c>
      <c r="J20" s="271">
        <v>0</v>
      </c>
      <c r="K20" s="305">
        <f t="shared" si="6"/>
        <v>0</v>
      </c>
      <c r="L20" s="305">
        <v>0</v>
      </c>
      <c r="M20" s="271">
        <v>0</v>
      </c>
      <c r="N20" s="307">
        <f t="shared" si="5"/>
        <v>0</v>
      </c>
      <c r="O20" s="305">
        <v>0</v>
      </c>
      <c r="P20" s="306">
        <v>0</v>
      </c>
      <c r="AC20" s="4"/>
    </row>
    <row r="21" spans="1:29" s="17" customFormat="1" ht="25.5" customHeight="1">
      <c r="A21" s="158" t="s">
        <v>187</v>
      </c>
      <c r="B21" s="382">
        <f t="shared" si="0"/>
        <v>8</v>
      </c>
      <c r="C21" s="197">
        <f t="shared" si="1"/>
        <v>3</v>
      </c>
      <c r="D21" s="271">
        <f t="shared" si="2"/>
        <v>5</v>
      </c>
      <c r="E21" s="305">
        <f t="shared" si="3"/>
        <v>3</v>
      </c>
      <c r="F21" s="305">
        <v>1</v>
      </c>
      <c r="G21" s="271">
        <v>2</v>
      </c>
      <c r="H21" s="305">
        <f t="shared" si="4"/>
        <v>0</v>
      </c>
      <c r="I21" s="197">
        <v>0</v>
      </c>
      <c r="J21" s="271">
        <v>0</v>
      </c>
      <c r="K21" s="305">
        <f t="shared" si="6"/>
        <v>0</v>
      </c>
      <c r="L21" s="305">
        <v>0</v>
      </c>
      <c r="M21" s="271">
        <v>0</v>
      </c>
      <c r="N21" s="307">
        <f t="shared" si="5"/>
        <v>0</v>
      </c>
      <c r="O21" s="305">
        <v>0</v>
      </c>
      <c r="P21" s="306">
        <v>0</v>
      </c>
      <c r="AC21" s="16"/>
    </row>
    <row r="22" spans="1:29" s="3" customFormat="1" ht="25.5" customHeight="1">
      <c r="A22" s="132" t="s">
        <v>335</v>
      </c>
      <c r="B22" s="382">
        <f t="shared" si="0"/>
        <v>45</v>
      </c>
      <c r="C22" s="197">
        <f t="shared" si="1"/>
        <v>23</v>
      </c>
      <c r="D22" s="271">
        <f t="shared" si="2"/>
        <v>22</v>
      </c>
      <c r="E22" s="305">
        <f t="shared" si="3"/>
        <v>13</v>
      </c>
      <c r="F22" s="305">
        <v>7</v>
      </c>
      <c r="G22" s="271">
        <v>6</v>
      </c>
      <c r="H22" s="305">
        <f t="shared" si="4"/>
        <v>1</v>
      </c>
      <c r="I22" s="197">
        <v>0</v>
      </c>
      <c r="J22" s="271">
        <v>1</v>
      </c>
      <c r="K22" s="305">
        <f t="shared" si="6"/>
        <v>0</v>
      </c>
      <c r="L22" s="305">
        <v>0</v>
      </c>
      <c r="M22" s="271">
        <v>0</v>
      </c>
      <c r="N22" s="307">
        <f t="shared" si="5"/>
        <v>0</v>
      </c>
      <c r="O22" s="305">
        <v>0</v>
      </c>
      <c r="P22" s="306">
        <v>0</v>
      </c>
      <c r="AC22" s="4"/>
    </row>
    <row r="23" spans="1:29" s="3" customFormat="1" ht="25.5" customHeight="1">
      <c r="A23" s="132" t="s">
        <v>336</v>
      </c>
      <c r="B23" s="382">
        <f t="shared" si="0"/>
        <v>47</v>
      </c>
      <c r="C23" s="197">
        <f t="shared" si="1"/>
        <v>34</v>
      </c>
      <c r="D23" s="271">
        <f t="shared" si="2"/>
        <v>13</v>
      </c>
      <c r="E23" s="305">
        <f t="shared" si="3"/>
        <v>11</v>
      </c>
      <c r="F23" s="305">
        <v>7</v>
      </c>
      <c r="G23" s="271">
        <v>4</v>
      </c>
      <c r="H23" s="305">
        <f t="shared" si="4"/>
        <v>0</v>
      </c>
      <c r="I23" s="197">
        <v>0</v>
      </c>
      <c r="J23" s="271">
        <v>0</v>
      </c>
      <c r="K23" s="305">
        <f t="shared" si="6"/>
        <v>0</v>
      </c>
      <c r="L23" s="305">
        <v>0</v>
      </c>
      <c r="M23" s="271">
        <v>0</v>
      </c>
      <c r="N23" s="307">
        <f t="shared" si="5"/>
        <v>0</v>
      </c>
      <c r="O23" s="305">
        <v>0</v>
      </c>
      <c r="P23" s="306">
        <v>0</v>
      </c>
      <c r="AC23" s="4"/>
    </row>
    <row r="24" spans="1:29" s="3" customFormat="1" ht="25.5" customHeight="1">
      <c r="A24" s="132" t="s">
        <v>222</v>
      </c>
      <c r="B24" s="382">
        <f t="shared" si="0"/>
        <v>1</v>
      </c>
      <c r="C24" s="197" t="s">
        <v>146</v>
      </c>
      <c r="D24" s="271">
        <f>SUM(G24,J24,M24,P24,D49,J49,M49)</f>
        <v>1</v>
      </c>
      <c r="E24" s="305">
        <f t="shared" si="3"/>
        <v>0</v>
      </c>
      <c r="F24" s="305">
        <v>0</v>
      </c>
      <c r="G24" s="271">
        <v>0</v>
      </c>
      <c r="H24" s="305">
        <f t="shared" si="4"/>
        <v>0</v>
      </c>
      <c r="I24" s="197">
        <v>0</v>
      </c>
      <c r="J24" s="271">
        <v>0</v>
      </c>
      <c r="K24" s="305">
        <f t="shared" si="6"/>
        <v>0</v>
      </c>
      <c r="L24" s="305">
        <v>0</v>
      </c>
      <c r="M24" s="271">
        <v>0</v>
      </c>
      <c r="N24" s="307">
        <f t="shared" si="5"/>
        <v>0</v>
      </c>
      <c r="O24" s="305">
        <v>0</v>
      </c>
      <c r="P24" s="306">
        <v>0</v>
      </c>
      <c r="AC24" s="4"/>
    </row>
    <row r="25" spans="1:29" s="3" customFormat="1" ht="25.5" customHeight="1">
      <c r="A25" s="132" t="s">
        <v>214</v>
      </c>
      <c r="B25" s="382">
        <f t="shared" si="0"/>
        <v>6</v>
      </c>
      <c r="C25" s="197">
        <f>SUM(F25,I25,L25,O25,C50,I50,L50)</f>
        <v>5</v>
      </c>
      <c r="D25" s="271">
        <f>SUM(G25,J25,M25,P25,D50,J50,M50)</f>
        <v>1</v>
      </c>
      <c r="E25" s="305">
        <f t="shared" si="3"/>
        <v>2</v>
      </c>
      <c r="F25" s="305">
        <v>2</v>
      </c>
      <c r="G25" s="271">
        <v>0</v>
      </c>
      <c r="H25" s="305">
        <f t="shared" si="4"/>
        <v>0</v>
      </c>
      <c r="I25" s="197">
        <v>0</v>
      </c>
      <c r="J25" s="271">
        <v>0</v>
      </c>
      <c r="K25" s="305">
        <f t="shared" si="6"/>
        <v>0</v>
      </c>
      <c r="L25" s="305">
        <v>0</v>
      </c>
      <c r="M25" s="271">
        <v>0</v>
      </c>
      <c r="N25" s="307">
        <f t="shared" si="5"/>
        <v>0</v>
      </c>
      <c r="O25" s="305">
        <v>0</v>
      </c>
      <c r="P25" s="306">
        <v>0</v>
      </c>
      <c r="AC25" s="4"/>
    </row>
    <row r="26" spans="1:29" s="3" customFormat="1" ht="25.5" customHeight="1" thickBot="1">
      <c r="A26" s="143" t="s">
        <v>215</v>
      </c>
      <c r="B26" s="383">
        <f t="shared" si="0"/>
        <v>6</v>
      </c>
      <c r="C26" s="310">
        <f>SUM(F26,I26,L26,O26,C51,I51,L51)</f>
        <v>3</v>
      </c>
      <c r="D26" s="313">
        <f>SUM(G26,J26,M26,P26,D51,J51,M51)</f>
        <v>3</v>
      </c>
      <c r="E26" s="309">
        <f t="shared" si="3"/>
        <v>2</v>
      </c>
      <c r="F26" s="309">
        <v>1</v>
      </c>
      <c r="G26" s="313">
        <v>1</v>
      </c>
      <c r="H26" s="309">
        <f t="shared" si="4"/>
        <v>0</v>
      </c>
      <c r="I26" s="310">
        <v>0</v>
      </c>
      <c r="J26" s="313">
        <v>0</v>
      </c>
      <c r="K26" s="309">
        <f t="shared" si="6"/>
        <v>0</v>
      </c>
      <c r="L26" s="309">
        <v>0</v>
      </c>
      <c r="M26" s="313">
        <v>0</v>
      </c>
      <c r="N26" s="312">
        <f t="shared" si="5"/>
        <v>0</v>
      </c>
      <c r="O26" s="309">
        <v>0</v>
      </c>
      <c r="P26" s="311">
        <v>0</v>
      </c>
      <c r="AC26" s="4"/>
    </row>
    <row r="27" spans="2:29" s="3" customFormat="1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5"/>
      <c r="AC27" s="4"/>
    </row>
    <row r="28" spans="1:29" s="3" customFormat="1" ht="18.75" customHeight="1" thickBot="1">
      <c r="A28" s="82" t="s">
        <v>331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5"/>
      <c r="AC28" s="4"/>
    </row>
    <row r="29" spans="1:29" s="3" customFormat="1" ht="12.75">
      <c r="A29" s="501" t="s">
        <v>287</v>
      </c>
      <c r="B29" s="778" t="s">
        <v>439</v>
      </c>
      <c r="C29" s="778"/>
      <c r="D29" s="779"/>
      <c r="E29" s="777" t="s">
        <v>438</v>
      </c>
      <c r="F29" s="778"/>
      <c r="G29" s="779"/>
      <c r="H29" s="777" t="s">
        <v>437</v>
      </c>
      <c r="I29" s="778"/>
      <c r="J29" s="779"/>
      <c r="K29" s="777" t="s">
        <v>440</v>
      </c>
      <c r="L29" s="778"/>
      <c r="M29" s="778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5"/>
      <c r="AC29" s="4"/>
    </row>
    <row r="30" spans="1:29" s="3" customFormat="1" ht="12.75">
      <c r="A30" s="502"/>
      <c r="B30" s="781"/>
      <c r="C30" s="781"/>
      <c r="D30" s="782"/>
      <c r="E30" s="780"/>
      <c r="F30" s="781"/>
      <c r="G30" s="782"/>
      <c r="H30" s="780"/>
      <c r="I30" s="781"/>
      <c r="J30" s="782"/>
      <c r="K30" s="780"/>
      <c r="L30" s="781"/>
      <c r="M30" s="78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5"/>
      <c r="AC30" s="4"/>
    </row>
    <row r="31" spans="1:29" s="3" customFormat="1" ht="12.75">
      <c r="A31" s="502"/>
      <c r="B31" s="784"/>
      <c r="C31" s="784"/>
      <c r="D31" s="785"/>
      <c r="E31" s="783"/>
      <c r="F31" s="784"/>
      <c r="G31" s="785"/>
      <c r="H31" s="783"/>
      <c r="I31" s="784"/>
      <c r="J31" s="785"/>
      <c r="K31" s="783"/>
      <c r="L31" s="784"/>
      <c r="M31" s="78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5"/>
      <c r="AC31" s="4"/>
    </row>
    <row r="32" spans="1:29" s="3" customFormat="1" ht="13.5" thickBot="1">
      <c r="A32" s="503"/>
      <c r="B32" s="165" t="s">
        <v>136</v>
      </c>
      <c r="C32" s="163" t="s">
        <v>137</v>
      </c>
      <c r="D32" s="58" t="s">
        <v>138</v>
      </c>
      <c r="E32" s="164" t="s">
        <v>136</v>
      </c>
      <c r="F32" s="163" t="s">
        <v>137</v>
      </c>
      <c r="G32" s="58" t="s">
        <v>138</v>
      </c>
      <c r="H32" s="164" t="s">
        <v>136</v>
      </c>
      <c r="I32" s="163" t="s">
        <v>137</v>
      </c>
      <c r="J32" s="58" t="s">
        <v>138</v>
      </c>
      <c r="K32" s="164" t="s">
        <v>136</v>
      </c>
      <c r="L32" s="163" t="s">
        <v>137</v>
      </c>
      <c r="M32" s="58" t="s">
        <v>138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5"/>
      <c r="AC32" s="4"/>
    </row>
    <row r="33" spans="1:29" s="3" customFormat="1" ht="25.5" customHeight="1">
      <c r="A33" s="161" t="s">
        <v>410</v>
      </c>
      <c r="B33" s="295">
        <f>SUM(C33:D33)</f>
        <v>161</v>
      </c>
      <c r="C33" s="295">
        <v>80</v>
      </c>
      <c r="D33" s="227">
        <v>81</v>
      </c>
      <c r="E33" s="296">
        <f>SUM(F33:G33)</f>
        <v>0</v>
      </c>
      <c r="F33" s="295">
        <v>0</v>
      </c>
      <c r="G33" s="227">
        <v>0</v>
      </c>
      <c r="H33" s="296">
        <f>SUM(I33:J33)</f>
        <v>73</v>
      </c>
      <c r="I33" s="295">
        <v>66</v>
      </c>
      <c r="J33" s="227">
        <v>7</v>
      </c>
      <c r="K33" s="296">
        <f>SUM(L33:M33)</f>
        <v>52</v>
      </c>
      <c r="L33" s="295">
        <v>29</v>
      </c>
      <c r="M33" s="218">
        <v>23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5"/>
      <c r="AC33" s="4"/>
    </row>
    <row r="34" spans="1:29" s="3" customFormat="1" ht="25.5" customHeight="1">
      <c r="A34" s="166" t="s">
        <v>411</v>
      </c>
      <c r="B34" s="399">
        <f>SUM(C34:D34)</f>
        <v>160</v>
      </c>
      <c r="C34" s="396">
        <f>SUM(C35:C36)</f>
        <v>83</v>
      </c>
      <c r="D34" s="397">
        <f>SUM(D35:D36)</f>
        <v>77</v>
      </c>
      <c r="E34" s="231">
        <f>SUM(F34:G34)</f>
        <v>0</v>
      </c>
      <c r="F34" s="396">
        <f>SUM(F35:F36)</f>
        <v>0</v>
      </c>
      <c r="G34" s="397">
        <f>SUM(G35:G36)</f>
        <v>0</v>
      </c>
      <c r="H34" s="231">
        <f>SUM(I34:J34)</f>
        <v>70</v>
      </c>
      <c r="I34" s="396">
        <f>SUM(I35:I36)</f>
        <v>63</v>
      </c>
      <c r="J34" s="397">
        <f>SUM(J35:J36)</f>
        <v>7</v>
      </c>
      <c r="K34" s="231">
        <f>SUM(L34:M34)</f>
        <v>53</v>
      </c>
      <c r="L34" s="396">
        <f>SUM(L35:L36)</f>
        <v>29</v>
      </c>
      <c r="M34" s="400">
        <f>SUM(M35:M36)</f>
        <v>24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5"/>
      <c r="AC34" s="4"/>
    </row>
    <row r="35" spans="1:29" s="3" customFormat="1" ht="25.5" customHeight="1">
      <c r="A35" s="161" t="s">
        <v>330</v>
      </c>
      <c r="B35" s="295">
        <f>SUM(C35:D35)</f>
        <v>159</v>
      </c>
      <c r="C35" s="295">
        <v>82</v>
      </c>
      <c r="D35" s="227">
        <f>D38+D40+D42+D43+D44+D45+D46+D47+D48+D49+D50+D51</f>
        <v>77</v>
      </c>
      <c r="E35" s="296">
        <f>SUM(F35:G35)</f>
        <v>0</v>
      </c>
      <c r="F35" s="295">
        <v>0</v>
      </c>
      <c r="G35" s="227">
        <v>0</v>
      </c>
      <c r="H35" s="296">
        <f>SUM(I35:J35)</f>
        <v>64</v>
      </c>
      <c r="I35" s="295">
        <v>58</v>
      </c>
      <c r="J35" s="227">
        <v>6</v>
      </c>
      <c r="K35" s="296">
        <f>SUM(L35:M35)</f>
        <v>34</v>
      </c>
      <c r="L35" s="295">
        <v>21</v>
      </c>
      <c r="M35" s="218">
        <v>13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5"/>
      <c r="AC35" s="4"/>
    </row>
    <row r="36" spans="1:29" s="3" customFormat="1" ht="25.5" customHeight="1" thickBot="1">
      <c r="A36" s="161" t="s">
        <v>329</v>
      </c>
      <c r="B36" s="237">
        <f>SUM(C36:D36)</f>
        <v>1</v>
      </c>
      <c r="C36" s="295">
        <v>1</v>
      </c>
      <c r="D36" s="227" t="s">
        <v>146</v>
      </c>
      <c r="E36" s="204">
        <f>SUM(F36:G36)</f>
        <v>0</v>
      </c>
      <c r="F36" s="295" t="s">
        <v>436</v>
      </c>
      <c r="G36" s="227">
        <v>0</v>
      </c>
      <c r="H36" s="204">
        <f>SUM(I36:J36)</f>
        <v>6</v>
      </c>
      <c r="I36" s="295">
        <v>5</v>
      </c>
      <c r="J36" s="227">
        <v>1</v>
      </c>
      <c r="K36" s="204">
        <f>SUM(L36:M36)</f>
        <v>19</v>
      </c>
      <c r="L36" s="295">
        <v>8</v>
      </c>
      <c r="M36" s="218">
        <v>11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5"/>
      <c r="AC36" s="4"/>
    </row>
    <row r="37" spans="1:29" s="3" customFormat="1" ht="11.25" customHeight="1">
      <c r="A37" s="160"/>
      <c r="B37" s="298"/>
      <c r="C37" s="298"/>
      <c r="D37" s="302"/>
      <c r="E37" s="298"/>
      <c r="F37" s="298"/>
      <c r="G37" s="302"/>
      <c r="H37" s="298"/>
      <c r="I37" s="298"/>
      <c r="J37" s="302"/>
      <c r="K37" s="298"/>
      <c r="L37" s="298"/>
      <c r="M37" s="300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5"/>
      <c r="AC37" s="4"/>
    </row>
    <row r="38" spans="1:29" s="129" customFormat="1" ht="12.75">
      <c r="A38" s="502" t="s">
        <v>219</v>
      </c>
      <c r="B38" s="267">
        <f>SUM(C38:D38)</f>
        <v>45</v>
      </c>
      <c r="C38" s="267">
        <v>20</v>
      </c>
      <c r="D38" s="266">
        <v>25</v>
      </c>
      <c r="E38" s="267">
        <f>SUM(F38:G38)</f>
        <v>0</v>
      </c>
      <c r="F38" s="267">
        <v>0</v>
      </c>
      <c r="G38" s="266">
        <v>0</v>
      </c>
      <c r="H38" s="267">
        <f>SUM(I38:J38)</f>
        <v>21</v>
      </c>
      <c r="I38" s="267">
        <v>20</v>
      </c>
      <c r="J38" s="266">
        <v>1</v>
      </c>
      <c r="K38" s="267">
        <f aca="true" t="shared" si="7" ref="K38:K51">SUM(L38:M38)</f>
        <v>12</v>
      </c>
      <c r="L38" s="267">
        <v>7</v>
      </c>
      <c r="M38" s="268">
        <v>5</v>
      </c>
      <c r="AB38" s="128"/>
      <c r="AC38" s="128"/>
    </row>
    <row r="39" spans="1:29" s="3" customFormat="1" ht="12.75">
      <c r="A39" s="771"/>
      <c r="B39" s="282">
        <f>SUM(C39:D39)</f>
        <v>1</v>
      </c>
      <c r="C39" s="282">
        <v>1</v>
      </c>
      <c r="D39" s="281">
        <v>0</v>
      </c>
      <c r="E39" s="282">
        <f>SUM(F39:G39)</f>
        <v>0</v>
      </c>
      <c r="F39" s="206">
        <v>0</v>
      </c>
      <c r="G39" s="281">
        <v>0</v>
      </c>
      <c r="H39" s="282">
        <f>SUM(I39:J39)</f>
        <v>6</v>
      </c>
      <c r="I39" s="282">
        <v>5</v>
      </c>
      <c r="J39" s="281">
        <v>1</v>
      </c>
      <c r="K39" s="282">
        <f t="shared" si="7"/>
        <v>6</v>
      </c>
      <c r="L39" s="282">
        <v>4</v>
      </c>
      <c r="M39" s="211">
        <v>2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5"/>
      <c r="AC39" s="4"/>
    </row>
    <row r="40" spans="1:29" s="129" customFormat="1" ht="12.75">
      <c r="A40" s="502" t="s">
        <v>220</v>
      </c>
      <c r="B40" s="267">
        <f>SUM(C40:D40)</f>
        <v>15</v>
      </c>
      <c r="C40" s="267">
        <v>11</v>
      </c>
      <c r="D40" s="266">
        <v>4</v>
      </c>
      <c r="E40" s="267">
        <f>SUM(F40:G40)</f>
        <v>0</v>
      </c>
      <c r="F40" s="267">
        <v>0</v>
      </c>
      <c r="G40" s="266">
        <v>0</v>
      </c>
      <c r="H40" s="267">
        <f>SUM(I40:J40)</f>
        <v>5</v>
      </c>
      <c r="I40" s="267">
        <v>5</v>
      </c>
      <c r="J40" s="266" t="s">
        <v>339</v>
      </c>
      <c r="K40" s="267">
        <f t="shared" si="7"/>
        <v>14</v>
      </c>
      <c r="L40" s="267">
        <v>4</v>
      </c>
      <c r="M40" s="268">
        <v>10</v>
      </c>
      <c r="AB40" s="128"/>
      <c r="AC40" s="128"/>
    </row>
    <row r="41" spans="1:29" s="3" customFormat="1" ht="12.75">
      <c r="A41" s="771"/>
      <c r="B41" s="282">
        <f>SUM(C41:D41)</f>
        <v>0</v>
      </c>
      <c r="C41" s="206">
        <v>0</v>
      </c>
      <c r="D41" s="281">
        <v>0</v>
      </c>
      <c r="E41" s="282">
        <f>SUM(F41:G41)</f>
        <v>0</v>
      </c>
      <c r="F41" s="206">
        <v>0</v>
      </c>
      <c r="G41" s="281">
        <v>0</v>
      </c>
      <c r="H41" s="282">
        <f>SUM(I41:J41)</f>
        <v>0</v>
      </c>
      <c r="I41" s="206">
        <v>0</v>
      </c>
      <c r="J41" s="281">
        <v>0</v>
      </c>
      <c r="K41" s="282">
        <f t="shared" si="7"/>
        <v>13</v>
      </c>
      <c r="L41" s="282">
        <v>4</v>
      </c>
      <c r="M41" s="211">
        <v>9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5"/>
      <c r="AC41" s="4"/>
    </row>
    <row r="42" spans="1:29" s="3" customFormat="1" ht="25.5" customHeight="1">
      <c r="A42" s="152" t="s">
        <v>218</v>
      </c>
      <c r="B42" s="305">
        <f aca="true" t="shared" si="8" ref="B42:B51">SUM(C42:D42)</f>
        <v>25</v>
      </c>
      <c r="C42" s="305">
        <v>17</v>
      </c>
      <c r="D42" s="271">
        <v>8</v>
      </c>
      <c r="E42" s="305">
        <f aca="true" t="shared" si="9" ref="E42:E51">SUM(F42:G42)</f>
        <v>0</v>
      </c>
      <c r="F42" s="305">
        <v>0</v>
      </c>
      <c r="G42" s="271">
        <v>0</v>
      </c>
      <c r="H42" s="305">
        <f aca="true" t="shared" si="10" ref="H42:H51">SUM(I42:J42)</f>
        <v>6</v>
      </c>
      <c r="I42" s="305">
        <v>5</v>
      </c>
      <c r="J42" s="271">
        <v>1</v>
      </c>
      <c r="K42" s="305">
        <f t="shared" si="7"/>
        <v>19</v>
      </c>
      <c r="L42" s="305">
        <v>15</v>
      </c>
      <c r="M42" s="306">
        <v>4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5"/>
      <c r="AC42" s="4"/>
    </row>
    <row r="43" spans="1:29" s="3" customFormat="1" ht="25.5" customHeight="1">
      <c r="A43" s="153" t="s">
        <v>217</v>
      </c>
      <c r="B43" s="305">
        <f t="shared" si="8"/>
        <v>13</v>
      </c>
      <c r="C43" s="305">
        <v>8</v>
      </c>
      <c r="D43" s="271">
        <v>5</v>
      </c>
      <c r="E43" s="305">
        <f t="shared" si="9"/>
        <v>0</v>
      </c>
      <c r="F43" s="305">
        <v>0</v>
      </c>
      <c r="G43" s="271">
        <v>0</v>
      </c>
      <c r="H43" s="305">
        <f t="shared" si="10"/>
        <v>5</v>
      </c>
      <c r="I43" s="305">
        <v>5</v>
      </c>
      <c r="J43" s="271">
        <v>0</v>
      </c>
      <c r="K43" s="305">
        <f t="shared" si="7"/>
        <v>2</v>
      </c>
      <c r="L43" s="305">
        <v>0</v>
      </c>
      <c r="M43" s="306">
        <v>2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5"/>
      <c r="AC43" s="4"/>
    </row>
    <row r="44" spans="1:29" s="3" customFormat="1" ht="25.5" customHeight="1">
      <c r="A44" s="152" t="s">
        <v>216</v>
      </c>
      <c r="B44" s="305">
        <f t="shared" si="8"/>
        <v>5</v>
      </c>
      <c r="C44" s="305">
        <v>1</v>
      </c>
      <c r="D44" s="271">
        <v>4</v>
      </c>
      <c r="E44" s="305">
        <f t="shared" si="9"/>
        <v>0</v>
      </c>
      <c r="F44" s="305">
        <v>0</v>
      </c>
      <c r="G44" s="271">
        <v>0</v>
      </c>
      <c r="H44" s="305">
        <f t="shared" si="10"/>
        <v>3</v>
      </c>
      <c r="I44" s="305">
        <v>3</v>
      </c>
      <c r="J44" s="271">
        <v>0</v>
      </c>
      <c r="K44" s="305">
        <f t="shared" si="7"/>
        <v>0</v>
      </c>
      <c r="L44" s="305">
        <v>0</v>
      </c>
      <c r="M44" s="306">
        <v>0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5"/>
      <c r="AC44" s="4"/>
    </row>
    <row r="45" spans="1:28" ht="25.5" customHeight="1">
      <c r="A45" s="152" t="s">
        <v>221</v>
      </c>
      <c r="B45" s="305">
        <f t="shared" si="8"/>
        <v>6</v>
      </c>
      <c r="C45" s="305">
        <v>0</v>
      </c>
      <c r="D45" s="271">
        <v>6</v>
      </c>
      <c r="E45" s="305">
        <f t="shared" si="9"/>
        <v>0</v>
      </c>
      <c r="F45" s="305">
        <v>0</v>
      </c>
      <c r="G45" s="271">
        <v>0</v>
      </c>
      <c r="H45" s="305">
        <f t="shared" si="10"/>
        <v>6</v>
      </c>
      <c r="I45" s="305">
        <v>4</v>
      </c>
      <c r="J45" s="271">
        <v>2</v>
      </c>
      <c r="K45" s="305">
        <f t="shared" si="7"/>
        <v>0</v>
      </c>
      <c r="L45" s="305">
        <v>0</v>
      </c>
      <c r="M45" s="306">
        <v>0</v>
      </c>
      <c r="AB45" s="15"/>
    </row>
    <row r="46" spans="1:13" ht="25.5" customHeight="1">
      <c r="A46" s="153" t="s">
        <v>187</v>
      </c>
      <c r="B46" s="305">
        <f t="shared" si="8"/>
        <v>3</v>
      </c>
      <c r="C46" s="305">
        <v>0</v>
      </c>
      <c r="D46" s="271">
        <v>3</v>
      </c>
      <c r="E46" s="305">
        <f t="shared" si="9"/>
        <v>0</v>
      </c>
      <c r="F46" s="305">
        <v>0</v>
      </c>
      <c r="G46" s="271">
        <v>0</v>
      </c>
      <c r="H46" s="305">
        <f t="shared" si="10"/>
        <v>2</v>
      </c>
      <c r="I46" s="305">
        <v>2</v>
      </c>
      <c r="J46" s="271">
        <v>0</v>
      </c>
      <c r="K46" s="305">
        <f t="shared" si="7"/>
        <v>0</v>
      </c>
      <c r="L46" s="305">
        <v>0</v>
      </c>
      <c r="M46" s="306">
        <v>0</v>
      </c>
    </row>
    <row r="47" spans="1:13" ht="25.5" customHeight="1">
      <c r="A47" s="152" t="s">
        <v>335</v>
      </c>
      <c r="B47" s="305">
        <f t="shared" si="8"/>
        <v>20</v>
      </c>
      <c r="C47" s="305">
        <v>8</v>
      </c>
      <c r="D47" s="271">
        <v>12</v>
      </c>
      <c r="E47" s="305">
        <f t="shared" si="9"/>
        <v>0</v>
      </c>
      <c r="F47" s="305">
        <v>0</v>
      </c>
      <c r="G47" s="271">
        <v>0</v>
      </c>
      <c r="H47" s="305">
        <f t="shared" si="10"/>
        <v>9</v>
      </c>
      <c r="I47" s="305">
        <v>8</v>
      </c>
      <c r="J47" s="271">
        <v>1</v>
      </c>
      <c r="K47" s="305">
        <f t="shared" si="7"/>
        <v>2</v>
      </c>
      <c r="L47" s="305">
        <v>0</v>
      </c>
      <c r="M47" s="306">
        <v>2</v>
      </c>
    </row>
    <row r="48" spans="1:13" ht="25.5" customHeight="1">
      <c r="A48" s="152" t="s">
        <v>336</v>
      </c>
      <c r="B48" s="305">
        <f t="shared" si="8"/>
        <v>24</v>
      </c>
      <c r="C48" s="305">
        <v>16</v>
      </c>
      <c r="D48" s="271">
        <v>8</v>
      </c>
      <c r="E48" s="305">
        <f t="shared" si="9"/>
        <v>0</v>
      </c>
      <c r="F48" s="305">
        <v>0</v>
      </c>
      <c r="G48" s="271">
        <v>0</v>
      </c>
      <c r="H48" s="305">
        <f t="shared" si="10"/>
        <v>9</v>
      </c>
      <c r="I48" s="305">
        <v>8</v>
      </c>
      <c r="J48" s="271">
        <v>1</v>
      </c>
      <c r="K48" s="305">
        <f t="shared" si="7"/>
        <v>3</v>
      </c>
      <c r="L48" s="305">
        <v>3</v>
      </c>
      <c r="M48" s="306">
        <v>0</v>
      </c>
    </row>
    <row r="49" spans="1:13" ht="25.5" customHeight="1">
      <c r="A49" s="152" t="s">
        <v>222</v>
      </c>
      <c r="B49" s="305">
        <f t="shared" si="8"/>
        <v>0</v>
      </c>
      <c r="C49" s="305">
        <v>0</v>
      </c>
      <c r="D49" s="271">
        <v>0</v>
      </c>
      <c r="E49" s="305">
        <f t="shared" si="9"/>
        <v>0</v>
      </c>
      <c r="F49" s="305">
        <v>0</v>
      </c>
      <c r="G49" s="271">
        <v>0</v>
      </c>
      <c r="H49" s="305">
        <f t="shared" si="10"/>
        <v>1</v>
      </c>
      <c r="I49" s="305">
        <v>0</v>
      </c>
      <c r="J49" s="271">
        <v>1</v>
      </c>
      <c r="K49" s="305">
        <f t="shared" si="7"/>
        <v>0</v>
      </c>
      <c r="L49" s="305">
        <v>0</v>
      </c>
      <c r="M49" s="306">
        <v>0</v>
      </c>
    </row>
    <row r="50" spans="1:13" ht="25.5" customHeight="1">
      <c r="A50" s="152" t="s">
        <v>214</v>
      </c>
      <c r="B50" s="305">
        <f t="shared" si="8"/>
        <v>2</v>
      </c>
      <c r="C50" s="305">
        <v>2</v>
      </c>
      <c r="D50" s="271">
        <v>0</v>
      </c>
      <c r="E50" s="305">
        <f t="shared" si="9"/>
        <v>0</v>
      </c>
      <c r="F50" s="305">
        <v>0</v>
      </c>
      <c r="G50" s="271">
        <v>0</v>
      </c>
      <c r="H50" s="305">
        <f t="shared" si="10"/>
        <v>1</v>
      </c>
      <c r="I50" s="305">
        <v>1</v>
      </c>
      <c r="J50" s="271">
        <v>0</v>
      </c>
      <c r="K50" s="305">
        <f t="shared" si="7"/>
        <v>1</v>
      </c>
      <c r="L50" s="305">
        <v>0</v>
      </c>
      <c r="M50" s="306">
        <v>1</v>
      </c>
    </row>
    <row r="51" spans="1:13" ht="25.5" customHeight="1" thickBot="1">
      <c r="A51" s="154" t="s">
        <v>215</v>
      </c>
      <c r="B51" s="309">
        <f t="shared" si="8"/>
        <v>2</v>
      </c>
      <c r="C51" s="309">
        <v>0</v>
      </c>
      <c r="D51" s="313">
        <v>2</v>
      </c>
      <c r="E51" s="309">
        <f t="shared" si="9"/>
        <v>0</v>
      </c>
      <c r="F51" s="309">
        <v>0</v>
      </c>
      <c r="G51" s="313">
        <v>0</v>
      </c>
      <c r="H51" s="309">
        <f t="shared" si="10"/>
        <v>2</v>
      </c>
      <c r="I51" s="309">
        <v>2</v>
      </c>
      <c r="J51" s="313">
        <v>0</v>
      </c>
      <c r="K51" s="309">
        <f t="shared" si="7"/>
        <v>0</v>
      </c>
      <c r="L51" s="309">
        <v>0</v>
      </c>
      <c r="M51" s="311">
        <v>0</v>
      </c>
    </row>
  </sheetData>
  <sheetProtection/>
  <mergeCells count="16">
    <mergeCell ref="N4:P6"/>
    <mergeCell ref="B29:D31"/>
    <mergeCell ref="H29:J31"/>
    <mergeCell ref="K29:M31"/>
    <mergeCell ref="E4:J4"/>
    <mergeCell ref="E5:G6"/>
    <mergeCell ref="H5:J6"/>
    <mergeCell ref="K4:M6"/>
    <mergeCell ref="A4:A7"/>
    <mergeCell ref="B4:D6"/>
    <mergeCell ref="E29:G31"/>
    <mergeCell ref="A29:A32"/>
    <mergeCell ref="A38:A39"/>
    <mergeCell ref="A40:A41"/>
    <mergeCell ref="A13:A14"/>
    <mergeCell ref="A15:A16"/>
  </mergeCells>
  <printOptions/>
  <pageMargins left="0.5905511811023623" right="0.3937007874015748" top="0.8267716535433072" bottom="0.4724409448818898" header="0.5118110236220472" footer="0.2755905511811024"/>
  <pageSetup fitToHeight="1" fitToWidth="1" horizontalDpi="600" verticalDpi="600" orientation="portrait" paperSize="9" scale="78" r:id="rId1"/>
  <headerFooter scaleWithDoc="0" alignWithMargins="0">
    <oddHeader>&amp;L高等学校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Q43"/>
  <sheetViews>
    <sheetView showGridLines="0" zoomScalePageLayoutView="0" workbookViewId="0" topLeftCell="A22">
      <selection activeCell="AC28" sqref="AC27:AC28"/>
    </sheetView>
  </sheetViews>
  <sheetFormatPr defaultColWidth="8.625" defaultRowHeight="17.25" customHeight="1"/>
  <cols>
    <col min="1" max="33" width="3.125" style="1" customWidth="1"/>
    <col min="34" max="45" width="3.25390625" style="1" customWidth="1"/>
    <col min="46" max="16384" width="8.625" style="1" customWidth="1"/>
  </cols>
  <sheetData>
    <row r="1" ht="12" customHeight="1"/>
    <row r="2" ht="12" customHeight="1"/>
    <row r="3" spans="1:43" s="3" customFormat="1" ht="17.25" customHeight="1" thickBot="1">
      <c r="A3" s="141" t="s">
        <v>334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34" s="3" customFormat="1" ht="18.75" customHeight="1">
      <c r="A4" s="663" t="s">
        <v>198</v>
      </c>
      <c r="B4" s="663"/>
      <c r="C4" s="664"/>
      <c r="D4" s="107" t="s">
        <v>399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8"/>
      <c r="S4" s="805" t="s">
        <v>243</v>
      </c>
      <c r="T4" s="805"/>
      <c r="U4" s="805"/>
      <c r="V4" s="805"/>
      <c r="W4" s="805"/>
      <c r="X4" s="805"/>
      <c r="Y4" s="805"/>
      <c r="Z4" s="805"/>
      <c r="AA4" s="805"/>
      <c r="AB4" s="805"/>
      <c r="AC4" s="805"/>
      <c r="AD4" s="805"/>
      <c r="AE4" s="805"/>
      <c r="AF4" s="805"/>
      <c r="AG4" s="805"/>
      <c r="AH4" s="4"/>
    </row>
    <row r="5" spans="1:34" s="3" customFormat="1" ht="17.25" customHeight="1">
      <c r="A5" s="475"/>
      <c r="B5" s="475"/>
      <c r="C5" s="817"/>
      <c r="D5" s="813" t="s">
        <v>400</v>
      </c>
      <c r="E5" s="813"/>
      <c r="F5" s="813"/>
      <c r="G5" s="813"/>
      <c r="H5" s="813"/>
      <c r="I5" s="813"/>
      <c r="J5" s="813"/>
      <c r="K5" s="813"/>
      <c r="L5" s="813"/>
      <c r="M5" s="813"/>
      <c r="N5" s="813"/>
      <c r="O5" s="813"/>
      <c r="P5" s="814"/>
      <c r="Q5" s="806" t="s">
        <v>242</v>
      </c>
      <c r="R5" s="842"/>
      <c r="S5" s="813" t="s">
        <v>401</v>
      </c>
      <c r="T5" s="813"/>
      <c r="U5" s="813"/>
      <c r="V5" s="813"/>
      <c r="W5" s="813"/>
      <c r="X5" s="813"/>
      <c r="Y5" s="813"/>
      <c r="Z5" s="813"/>
      <c r="AA5" s="813"/>
      <c r="AB5" s="813"/>
      <c r="AC5" s="813"/>
      <c r="AD5" s="813"/>
      <c r="AE5" s="814"/>
      <c r="AF5" s="806" t="s">
        <v>242</v>
      </c>
      <c r="AG5" s="807"/>
      <c r="AH5" s="4"/>
    </row>
    <row r="6" spans="1:34" s="3" customFormat="1" ht="17.25" customHeight="1">
      <c r="A6" s="475"/>
      <c r="B6" s="475"/>
      <c r="C6" s="817"/>
      <c r="D6" s="844" t="s">
        <v>314</v>
      </c>
      <c r="E6" s="845"/>
      <c r="F6" s="845"/>
      <c r="G6" s="846"/>
      <c r="H6" s="806" t="s">
        <v>315</v>
      </c>
      <c r="I6" s="807"/>
      <c r="J6" s="808"/>
      <c r="K6" s="810" t="s">
        <v>402</v>
      </c>
      <c r="L6" s="807"/>
      <c r="M6" s="808"/>
      <c r="N6" s="810" t="s">
        <v>403</v>
      </c>
      <c r="O6" s="807"/>
      <c r="P6" s="808"/>
      <c r="Q6" s="809"/>
      <c r="R6" s="790"/>
      <c r="S6" s="844" t="s">
        <v>314</v>
      </c>
      <c r="T6" s="845"/>
      <c r="U6" s="845"/>
      <c r="V6" s="846"/>
      <c r="W6" s="806" t="s">
        <v>315</v>
      </c>
      <c r="X6" s="807"/>
      <c r="Y6" s="808"/>
      <c r="Z6" s="810" t="s">
        <v>402</v>
      </c>
      <c r="AA6" s="807"/>
      <c r="AB6" s="808"/>
      <c r="AC6" s="810" t="s">
        <v>403</v>
      </c>
      <c r="AD6" s="807"/>
      <c r="AE6" s="808"/>
      <c r="AF6" s="809"/>
      <c r="AG6" s="789"/>
      <c r="AH6" s="4"/>
    </row>
    <row r="7" spans="1:34" s="3" customFormat="1" ht="17.25" customHeight="1">
      <c r="A7" s="826"/>
      <c r="B7" s="826"/>
      <c r="C7" s="827"/>
      <c r="D7" s="838"/>
      <c r="E7" s="838"/>
      <c r="F7" s="838"/>
      <c r="G7" s="839"/>
      <c r="H7" s="803"/>
      <c r="I7" s="800"/>
      <c r="J7" s="804"/>
      <c r="K7" s="803"/>
      <c r="L7" s="800"/>
      <c r="M7" s="804"/>
      <c r="N7" s="803"/>
      <c r="O7" s="800"/>
      <c r="P7" s="804"/>
      <c r="Q7" s="803"/>
      <c r="R7" s="843"/>
      <c r="S7" s="838"/>
      <c r="T7" s="838"/>
      <c r="U7" s="838"/>
      <c r="V7" s="839"/>
      <c r="W7" s="803"/>
      <c r="X7" s="800"/>
      <c r="Y7" s="804"/>
      <c r="Z7" s="803"/>
      <c r="AA7" s="800"/>
      <c r="AB7" s="804"/>
      <c r="AC7" s="803"/>
      <c r="AD7" s="800"/>
      <c r="AE7" s="804"/>
      <c r="AF7" s="803"/>
      <c r="AG7" s="800"/>
      <c r="AH7" s="4"/>
    </row>
    <row r="8" spans="1:34" s="3" customFormat="1" ht="25.5" customHeight="1">
      <c r="A8" s="475" t="s">
        <v>139</v>
      </c>
      <c r="B8" s="475"/>
      <c r="C8" s="817"/>
      <c r="D8" s="24"/>
      <c r="E8" s="401"/>
      <c r="F8" s="401">
        <v>1</v>
      </c>
      <c r="G8" s="401"/>
      <c r="H8" s="263"/>
      <c r="I8" s="401">
        <v>0</v>
      </c>
      <c r="J8" s="401"/>
      <c r="K8" s="263"/>
      <c r="L8" s="401">
        <v>0</v>
      </c>
      <c r="M8" s="401"/>
      <c r="N8" s="263"/>
      <c r="O8" s="401">
        <v>4</v>
      </c>
      <c r="P8" s="401"/>
      <c r="Q8" s="792">
        <v>27</v>
      </c>
      <c r="R8" s="798"/>
      <c r="S8" s="401"/>
      <c r="T8" s="401"/>
      <c r="U8" s="401">
        <v>0</v>
      </c>
      <c r="V8" s="401"/>
      <c r="W8" s="263"/>
      <c r="X8" s="401">
        <v>0</v>
      </c>
      <c r="Y8" s="401"/>
      <c r="Z8" s="263"/>
      <c r="AA8" s="401">
        <v>0</v>
      </c>
      <c r="AB8" s="401"/>
      <c r="AC8" s="263"/>
      <c r="AD8" s="401">
        <v>0</v>
      </c>
      <c r="AE8" s="401"/>
      <c r="AF8" s="792">
        <v>1</v>
      </c>
      <c r="AG8" s="793"/>
      <c r="AH8" s="4"/>
    </row>
    <row r="9" spans="1:34" s="3" customFormat="1" ht="25.5" customHeight="1">
      <c r="A9" s="475" t="s">
        <v>140</v>
      </c>
      <c r="B9" s="475"/>
      <c r="C9" s="817"/>
      <c r="D9" s="24"/>
      <c r="E9" s="401"/>
      <c r="F9" s="401">
        <v>0</v>
      </c>
      <c r="G9" s="401"/>
      <c r="H9" s="263"/>
      <c r="I9" s="401">
        <v>0</v>
      </c>
      <c r="J9" s="401"/>
      <c r="K9" s="263"/>
      <c r="L9" s="401">
        <v>0</v>
      </c>
      <c r="M9" s="401"/>
      <c r="N9" s="263"/>
      <c r="O9" s="401">
        <v>1</v>
      </c>
      <c r="P9" s="401"/>
      <c r="Q9" s="792">
        <v>0</v>
      </c>
      <c r="R9" s="798"/>
      <c r="S9" s="401"/>
      <c r="T9" s="401"/>
      <c r="U9" s="401">
        <v>0</v>
      </c>
      <c r="V9" s="401"/>
      <c r="W9" s="263"/>
      <c r="X9" s="401">
        <v>0</v>
      </c>
      <c r="Y9" s="401"/>
      <c r="Z9" s="263"/>
      <c r="AA9" s="401">
        <v>0</v>
      </c>
      <c r="AB9" s="401"/>
      <c r="AC9" s="263"/>
      <c r="AD9" s="401">
        <v>0</v>
      </c>
      <c r="AE9" s="401"/>
      <c r="AF9" s="794">
        <v>0</v>
      </c>
      <c r="AG9" s="795"/>
      <c r="AH9" s="4"/>
    </row>
    <row r="10" spans="1:34" s="3" customFormat="1" ht="25.5" customHeight="1" thickBot="1">
      <c r="A10" s="818" t="s">
        <v>163</v>
      </c>
      <c r="B10" s="818"/>
      <c r="C10" s="819"/>
      <c r="D10" s="105"/>
      <c r="E10" s="403"/>
      <c r="F10" s="403">
        <f>SUM(F8:F9)</f>
        <v>1</v>
      </c>
      <c r="G10" s="403"/>
      <c r="H10" s="404"/>
      <c r="I10" s="403">
        <f>SUM(I8:I9)</f>
        <v>0</v>
      </c>
      <c r="J10" s="403"/>
      <c r="K10" s="404"/>
      <c r="L10" s="403">
        <f>SUM(L8:L9)</f>
        <v>0</v>
      </c>
      <c r="M10" s="403"/>
      <c r="N10" s="404"/>
      <c r="O10" s="403">
        <f>SUM(O8:O9)</f>
        <v>5</v>
      </c>
      <c r="P10" s="403"/>
      <c r="Q10" s="811">
        <f>SUM(Q8:R9)</f>
        <v>27</v>
      </c>
      <c r="R10" s="883"/>
      <c r="S10" s="403"/>
      <c r="T10" s="403"/>
      <c r="U10" s="403">
        <f>SUM(U8:U9)</f>
        <v>0</v>
      </c>
      <c r="V10" s="403"/>
      <c r="W10" s="404"/>
      <c r="X10" s="403">
        <f>SUM(X8:X9)</f>
        <v>0</v>
      </c>
      <c r="Y10" s="403"/>
      <c r="Z10" s="404"/>
      <c r="AA10" s="403">
        <f>SUM(AA8:AA9)</f>
        <v>0</v>
      </c>
      <c r="AB10" s="403"/>
      <c r="AC10" s="404"/>
      <c r="AD10" s="403">
        <f>SUM(AD8:AD9)</f>
        <v>0</v>
      </c>
      <c r="AE10" s="403"/>
      <c r="AF10" s="811">
        <f>SUM(AF8:AG9)</f>
        <v>1</v>
      </c>
      <c r="AG10" s="812"/>
      <c r="AH10" s="4"/>
    </row>
    <row r="11" spans="1:34" s="3" customFormat="1" ht="24" customHeight="1">
      <c r="A11" s="6"/>
      <c r="B11" s="6"/>
      <c r="C11" s="6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4"/>
    </row>
    <row r="12" spans="1:41" s="3" customFormat="1" ht="17.25" customHeight="1" thickBot="1">
      <c r="A12" s="141" t="s">
        <v>468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31" s="3" customFormat="1" ht="17.25" customHeight="1">
      <c r="A13" s="663" t="s">
        <v>198</v>
      </c>
      <c r="B13" s="663"/>
      <c r="C13" s="664"/>
      <c r="D13" s="799" t="s">
        <v>189</v>
      </c>
      <c r="E13" s="799"/>
      <c r="F13" s="799"/>
      <c r="G13" s="801" t="s">
        <v>190</v>
      </c>
      <c r="H13" s="799"/>
      <c r="I13" s="802"/>
      <c r="J13" s="799" t="s">
        <v>191</v>
      </c>
      <c r="K13" s="799"/>
      <c r="L13" s="799"/>
      <c r="M13" s="870" t="s">
        <v>404</v>
      </c>
      <c r="N13" s="799"/>
      <c r="O13" s="802"/>
      <c r="P13" s="871" t="s">
        <v>405</v>
      </c>
      <c r="Q13" s="799"/>
      <c r="R13" s="799"/>
      <c r="S13" s="801" t="s">
        <v>192</v>
      </c>
      <c r="T13" s="799"/>
      <c r="U13" s="802"/>
      <c r="V13" s="799" t="s">
        <v>193</v>
      </c>
      <c r="W13" s="799"/>
      <c r="X13" s="799"/>
      <c r="Y13" s="801" t="s">
        <v>194</v>
      </c>
      <c r="Z13" s="799"/>
      <c r="AA13" s="802"/>
      <c r="AB13" s="799" t="s">
        <v>195</v>
      </c>
      <c r="AC13" s="799"/>
      <c r="AD13" s="799"/>
      <c r="AE13" s="4"/>
    </row>
    <row r="14" spans="1:31" s="3" customFormat="1" ht="14.25" customHeight="1">
      <c r="A14" s="826"/>
      <c r="B14" s="826"/>
      <c r="C14" s="827"/>
      <c r="D14" s="800"/>
      <c r="E14" s="800"/>
      <c r="F14" s="800"/>
      <c r="G14" s="803"/>
      <c r="H14" s="800"/>
      <c r="I14" s="804"/>
      <c r="J14" s="800"/>
      <c r="K14" s="800"/>
      <c r="L14" s="800"/>
      <c r="M14" s="803" t="s">
        <v>196</v>
      </c>
      <c r="N14" s="800"/>
      <c r="O14" s="804"/>
      <c r="P14" s="800" t="s">
        <v>196</v>
      </c>
      <c r="Q14" s="800"/>
      <c r="R14" s="800"/>
      <c r="S14" s="803"/>
      <c r="T14" s="800"/>
      <c r="U14" s="804"/>
      <c r="V14" s="800"/>
      <c r="W14" s="800"/>
      <c r="X14" s="800"/>
      <c r="Y14" s="803"/>
      <c r="Z14" s="800"/>
      <c r="AA14" s="804"/>
      <c r="AB14" s="800"/>
      <c r="AC14" s="800"/>
      <c r="AD14" s="800"/>
      <c r="AE14" s="4"/>
    </row>
    <row r="15" spans="1:31" s="3" customFormat="1" ht="25.5" customHeight="1">
      <c r="A15" s="475" t="s">
        <v>7</v>
      </c>
      <c r="B15" s="475"/>
      <c r="C15" s="817"/>
      <c r="D15" s="26"/>
      <c r="E15" s="795">
        <v>37</v>
      </c>
      <c r="F15" s="795"/>
      <c r="G15" s="263"/>
      <c r="H15" s="795">
        <v>99</v>
      </c>
      <c r="I15" s="797"/>
      <c r="J15" s="401"/>
      <c r="K15" s="795">
        <v>36</v>
      </c>
      <c r="L15" s="795"/>
      <c r="M15" s="263"/>
      <c r="N15" s="795">
        <v>37</v>
      </c>
      <c r="O15" s="797"/>
      <c r="P15" s="170"/>
      <c r="Q15" s="795">
        <v>36</v>
      </c>
      <c r="R15" s="795"/>
      <c r="S15" s="218"/>
      <c r="T15" s="795">
        <v>60</v>
      </c>
      <c r="U15" s="797"/>
      <c r="V15" s="170"/>
      <c r="W15" s="795">
        <v>3</v>
      </c>
      <c r="X15" s="795"/>
      <c r="Y15" s="218"/>
      <c r="Z15" s="795">
        <v>26</v>
      </c>
      <c r="AA15" s="797"/>
      <c r="AB15" s="170"/>
      <c r="AC15" s="795">
        <v>39</v>
      </c>
      <c r="AD15" s="795"/>
      <c r="AE15" s="4"/>
    </row>
    <row r="16" spans="1:31" s="3" customFormat="1" ht="25.5" customHeight="1">
      <c r="A16" s="475" t="s">
        <v>8</v>
      </c>
      <c r="B16" s="475"/>
      <c r="C16" s="817"/>
      <c r="D16" s="26"/>
      <c r="E16" s="795">
        <v>17</v>
      </c>
      <c r="F16" s="795"/>
      <c r="G16" s="263"/>
      <c r="H16" s="795">
        <v>18</v>
      </c>
      <c r="I16" s="797"/>
      <c r="J16" s="401"/>
      <c r="K16" s="795">
        <v>6</v>
      </c>
      <c r="L16" s="795"/>
      <c r="M16" s="263"/>
      <c r="N16" s="795">
        <v>7</v>
      </c>
      <c r="O16" s="797"/>
      <c r="P16" s="170"/>
      <c r="Q16" s="795">
        <v>9</v>
      </c>
      <c r="R16" s="795"/>
      <c r="S16" s="218"/>
      <c r="T16" s="795">
        <v>13</v>
      </c>
      <c r="U16" s="797"/>
      <c r="V16" s="170"/>
      <c r="W16" s="830">
        <v>0</v>
      </c>
      <c r="X16" s="831"/>
      <c r="Y16" s="218"/>
      <c r="Z16" s="795">
        <v>2</v>
      </c>
      <c r="AA16" s="797"/>
      <c r="AB16" s="170"/>
      <c r="AC16" s="795">
        <v>3</v>
      </c>
      <c r="AD16" s="795"/>
      <c r="AE16" s="4"/>
    </row>
    <row r="17" spans="1:31" s="3" customFormat="1" ht="25.5" customHeight="1" thickBot="1">
      <c r="A17" s="674" t="s">
        <v>318</v>
      </c>
      <c r="B17" s="674"/>
      <c r="C17" s="675"/>
      <c r="D17" s="106"/>
      <c r="E17" s="791">
        <f>SUM(E15:F16)</f>
        <v>54</v>
      </c>
      <c r="F17" s="791"/>
      <c r="G17" s="404"/>
      <c r="H17" s="791">
        <f>SUM(H15:I16)</f>
        <v>117</v>
      </c>
      <c r="I17" s="880"/>
      <c r="J17" s="403"/>
      <c r="K17" s="791">
        <f>SUM(K15:L16)</f>
        <v>42</v>
      </c>
      <c r="L17" s="791"/>
      <c r="M17" s="404"/>
      <c r="N17" s="791">
        <f>SUM(N15:O16)</f>
        <v>44</v>
      </c>
      <c r="O17" s="796"/>
      <c r="P17" s="250"/>
      <c r="Q17" s="791">
        <f>SUM(Q15:R16)</f>
        <v>45</v>
      </c>
      <c r="R17" s="791"/>
      <c r="S17" s="248"/>
      <c r="T17" s="791">
        <f>SUM(T15:U16)</f>
        <v>73</v>
      </c>
      <c r="U17" s="796"/>
      <c r="V17" s="250"/>
      <c r="W17" s="791">
        <f>SUM(W15:X16)</f>
        <v>3</v>
      </c>
      <c r="X17" s="791"/>
      <c r="Y17" s="248"/>
      <c r="Z17" s="791">
        <f>SUM(Z15:AA16)</f>
        <v>28</v>
      </c>
      <c r="AA17" s="796"/>
      <c r="AB17" s="250"/>
      <c r="AC17" s="791">
        <f>SUM(AC15:AD16)</f>
        <v>42</v>
      </c>
      <c r="AD17" s="791"/>
      <c r="AE17" s="4"/>
    </row>
    <row r="18" spans="1:31" s="3" customFormat="1" ht="24" customHeight="1">
      <c r="A18" s="4"/>
      <c r="B18" s="4"/>
      <c r="C18" s="4"/>
      <c r="D18" s="26"/>
      <c r="E18" s="25"/>
      <c r="F18" s="25"/>
      <c r="G18" s="24"/>
      <c r="H18" s="25"/>
      <c r="I18" s="27"/>
      <c r="J18" s="24"/>
      <c r="K18" s="25"/>
      <c r="L18" s="25"/>
      <c r="M18" s="24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4"/>
    </row>
    <row r="19" spans="1:43" s="3" customFormat="1" ht="17.25" customHeight="1" thickBot="1">
      <c r="A19" s="141" t="s">
        <v>469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141" t="s">
        <v>470</v>
      </c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35" s="3" customFormat="1" ht="19.5" customHeight="1">
      <c r="A20" s="663" t="s">
        <v>320</v>
      </c>
      <c r="B20" s="663"/>
      <c r="C20" s="884" t="s">
        <v>464</v>
      </c>
      <c r="D20" s="885"/>
      <c r="E20" s="885"/>
      <c r="F20" s="886"/>
      <c r="G20" s="872" t="s">
        <v>465</v>
      </c>
      <c r="H20" s="840"/>
      <c r="I20" s="840"/>
      <c r="J20" s="873"/>
      <c r="K20" s="872" t="s">
        <v>462</v>
      </c>
      <c r="L20" s="840"/>
      <c r="M20" s="840"/>
      <c r="N20" s="873"/>
      <c r="O20" s="872" t="s">
        <v>463</v>
      </c>
      <c r="P20" s="840"/>
      <c r="Q20" s="840"/>
      <c r="R20" s="840"/>
      <c r="S20" s="4"/>
      <c r="U20" s="663" t="s">
        <v>321</v>
      </c>
      <c r="V20" s="664"/>
      <c r="W20" s="884" t="s">
        <v>464</v>
      </c>
      <c r="X20" s="885"/>
      <c r="Y20" s="885"/>
      <c r="Z20" s="886"/>
      <c r="AA20" s="872" t="s">
        <v>465</v>
      </c>
      <c r="AB20" s="840"/>
      <c r="AC20" s="840"/>
      <c r="AD20" s="873"/>
      <c r="AE20" s="872" t="s">
        <v>463</v>
      </c>
      <c r="AF20" s="840"/>
      <c r="AG20" s="840"/>
      <c r="AH20" s="840"/>
      <c r="AI20" s="4"/>
    </row>
    <row r="21" spans="1:35" s="3" customFormat="1" ht="19.5" customHeight="1">
      <c r="A21" s="475"/>
      <c r="B21" s="475"/>
      <c r="C21" s="887"/>
      <c r="D21" s="888"/>
      <c r="E21" s="888"/>
      <c r="F21" s="889"/>
      <c r="G21" s="874"/>
      <c r="H21" s="875"/>
      <c r="I21" s="875"/>
      <c r="J21" s="876"/>
      <c r="K21" s="874"/>
      <c r="L21" s="875"/>
      <c r="M21" s="875"/>
      <c r="N21" s="876"/>
      <c r="O21" s="874"/>
      <c r="P21" s="875"/>
      <c r="Q21" s="875"/>
      <c r="R21" s="875"/>
      <c r="S21" s="4"/>
      <c r="U21" s="475"/>
      <c r="V21" s="817"/>
      <c r="W21" s="887"/>
      <c r="X21" s="888"/>
      <c r="Y21" s="888"/>
      <c r="Z21" s="889"/>
      <c r="AA21" s="874"/>
      <c r="AB21" s="875"/>
      <c r="AC21" s="875"/>
      <c r="AD21" s="876"/>
      <c r="AE21" s="874"/>
      <c r="AF21" s="875"/>
      <c r="AG21" s="875"/>
      <c r="AH21" s="875"/>
      <c r="AI21" s="4"/>
    </row>
    <row r="22" spans="1:35" s="3" customFormat="1" ht="19.5" customHeight="1">
      <c r="A22" s="475"/>
      <c r="B22" s="475"/>
      <c r="C22" s="890"/>
      <c r="D22" s="891"/>
      <c r="E22" s="891"/>
      <c r="F22" s="892"/>
      <c r="G22" s="877"/>
      <c r="H22" s="878"/>
      <c r="I22" s="878"/>
      <c r="J22" s="879"/>
      <c r="K22" s="877"/>
      <c r="L22" s="878"/>
      <c r="M22" s="878"/>
      <c r="N22" s="879"/>
      <c r="O22" s="877"/>
      <c r="P22" s="878"/>
      <c r="Q22" s="878"/>
      <c r="R22" s="878"/>
      <c r="S22" s="4"/>
      <c r="U22" s="475"/>
      <c r="V22" s="817"/>
      <c r="W22" s="890"/>
      <c r="X22" s="891"/>
      <c r="Y22" s="891"/>
      <c r="Z22" s="892"/>
      <c r="AA22" s="877"/>
      <c r="AB22" s="878"/>
      <c r="AC22" s="878"/>
      <c r="AD22" s="879"/>
      <c r="AE22" s="877"/>
      <c r="AF22" s="878"/>
      <c r="AG22" s="878"/>
      <c r="AH22" s="878"/>
      <c r="AI22" s="4"/>
    </row>
    <row r="23" spans="1:35" s="3" customFormat="1" ht="17.25" customHeight="1">
      <c r="A23" s="826"/>
      <c r="B23" s="826"/>
      <c r="C23" s="824" t="s">
        <v>149</v>
      </c>
      <c r="D23" s="825"/>
      <c r="E23" s="825" t="s">
        <v>150</v>
      </c>
      <c r="F23" s="882"/>
      <c r="G23" s="824" t="s">
        <v>149</v>
      </c>
      <c r="H23" s="825"/>
      <c r="I23" s="825" t="s">
        <v>150</v>
      </c>
      <c r="J23" s="882"/>
      <c r="K23" s="824" t="s">
        <v>149</v>
      </c>
      <c r="L23" s="825"/>
      <c r="M23" s="825" t="s">
        <v>150</v>
      </c>
      <c r="N23" s="882"/>
      <c r="O23" s="824" t="s">
        <v>149</v>
      </c>
      <c r="P23" s="825"/>
      <c r="Q23" s="825" t="s">
        <v>150</v>
      </c>
      <c r="R23" s="895"/>
      <c r="S23" s="4"/>
      <c r="U23" s="826"/>
      <c r="V23" s="827"/>
      <c r="W23" s="824" t="s">
        <v>149</v>
      </c>
      <c r="X23" s="825"/>
      <c r="Y23" s="825" t="s">
        <v>150</v>
      </c>
      <c r="Z23" s="882"/>
      <c r="AA23" s="824" t="s">
        <v>149</v>
      </c>
      <c r="AB23" s="825"/>
      <c r="AC23" s="825" t="s">
        <v>150</v>
      </c>
      <c r="AD23" s="882"/>
      <c r="AE23" s="824" t="s">
        <v>149</v>
      </c>
      <c r="AF23" s="825"/>
      <c r="AG23" s="825" t="s">
        <v>150</v>
      </c>
      <c r="AH23" s="895"/>
      <c r="AI23" s="4"/>
    </row>
    <row r="24" spans="1:35" s="3" customFormat="1" ht="25.5" customHeight="1">
      <c r="A24" s="475" t="s">
        <v>316</v>
      </c>
      <c r="B24" s="475"/>
      <c r="C24" s="405"/>
      <c r="D24" s="401">
        <v>10</v>
      </c>
      <c r="E24" s="263"/>
      <c r="F24" s="401">
        <v>2</v>
      </c>
      <c r="G24" s="405" t="s">
        <v>197</v>
      </c>
      <c r="H24" s="401">
        <v>0</v>
      </c>
      <c r="I24" s="263" t="s">
        <v>197</v>
      </c>
      <c r="J24" s="402">
        <v>0</v>
      </c>
      <c r="K24" s="401" t="s">
        <v>197</v>
      </c>
      <c r="L24" s="406">
        <v>0</v>
      </c>
      <c r="M24" s="263" t="s">
        <v>197</v>
      </c>
      <c r="N24" s="401">
        <v>0</v>
      </c>
      <c r="O24" s="405"/>
      <c r="P24" s="401">
        <v>2</v>
      </c>
      <c r="Q24" s="263" t="s">
        <v>197</v>
      </c>
      <c r="R24" s="401">
        <v>0</v>
      </c>
      <c r="S24" s="4"/>
      <c r="U24" s="475" t="s">
        <v>316</v>
      </c>
      <c r="V24" s="817"/>
      <c r="W24" s="795">
        <v>23</v>
      </c>
      <c r="X24" s="797"/>
      <c r="Y24" s="263"/>
      <c r="Z24" s="401">
        <v>3</v>
      </c>
      <c r="AA24" s="405"/>
      <c r="AB24" s="401">
        <v>1</v>
      </c>
      <c r="AC24" s="263"/>
      <c r="AD24" s="402">
        <v>0</v>
      </c>
      <c r="AE24" s="401"/>
      <c r="AF24" s="401">
        <v>3</v>
      </c>
      <c r="AG24" s="263" t="s">
        <v>197</v>
      </c>
      <c r="AH24" s="401">
        <v>0</v>
      </c>
      <c r="AI24" s="4"/>
    </row>
    <row r="25" spans="1:35" s="3" customFormat="1" ht="25.5" customHeight="1">
      <c r="A25" s="475" t="s">
        <v>317</v>
      </c>
      <c r="B25" s="475"/>
      <c r="C25" s="405"/>
      <c r="D25" s="401">
        <v>0</v>
      </c>
      <c r="E25" s="263" t="s">
        <v>197</v>
      </c>
      <c r="F25" s="401">
        <v>0</v>
      </c>
      <c r="G25" s="405"/>
      <c r="H25" s="401">
        <v>0</v>
      </c>
      <c r="I25" s="263" t="s">
        <v>197</v>
      </c>
      <c r="J25" s="402">
        <v>0</v>
      </c>
      <c r="K25" s="401" t="s">
        <v>197</v>
      </c>
      <c r="L25" s="401">
        <v>0</v>
      </c>
      <c r="M25" s="263" t="s">
        <v>197</v>
      </c>
      <c r="N25" s="401">
        <v>0</v>
      </c>
      <c r="O25" s="405" t="s">
        <v>197</v>
      </c>
      <c r="P25" s="401">
        <v>0</v>
      </c>
      <c r="Q25" s="263" t="s">
        <v>197</v>
      </c>
      <c r="R25" s="401">
        <v>0</v>
      </c>
      <c r="S25" s="4"/>
      <c r="U25" s="475" t="s">
        <v>317</v>
      </c>
      <c r="V25" s="817"/>
      <c r="W25" s="401"/>
      <c r="X25" s="401">
        <v>0</v>
      </c>
      <c r="Y25" s="263"/>
      <c r="Z25" s="401">
        <v>0</v>
      </c>
      <c r="AA25" s="405"/>
      <c r="AB25" s="401">
        <v>0</v>
      </c>
      <c r="AC25" s="263"/>
      <c r="AD25" s="402">
        <v>0</v>
      </c>
      <c r="AE25" s="401"/>
      <c r="AF25" s="401">
        <v>0</v>
      </c>
      <c r="AG25" s="263" t="s">
        <v>197</v>
      </c>
      <c r="AH25" s="401">
        <v>0</v>
      </c>
      <c r="AI25" s="4"/>
    </row>
    <row r="26" spans="1:35" s="3" customFormat="1" ht="25.5" customHeight="1" thickBot="1">
      <c r="A26" s="818" t="s">
        <v>318</v>
      </c>
      <c r="B26" s="818"/>
      <c r="C26" s="407"/>
      <c r="D26" s="408">
        <f>SUM(D24:D25)</f>
        <v>10</v>
      </c>
      <c r="E26" s="404"/>
      <c r="F26" s="403">
        <f>SUM(F24:F25)</f>
        <v>2</v>
      </c>
      <c r="G26" s="407"/>
      <c r="H26" s="408">
        <f>SUM(H24:H25)</f>
        <v>0</v>
      </c>
      <c r="I26" s="404"/>
      <c r="J26" s="403">
        <f>SUM(J24:J25)</f>
        <v>0</v>
      </c>
      <c r="K26" s="407"/>
      <c r="L26" s="408">
        <f>SUM(L24:L25)</f>
        <v>0</v>
      </c>
      <c r="M26" s="404"/>
      <c r="N26" s="403">
        <f>SUM(N24:N25)</f>
        <v>0</v>
      </c>
      <c r="O26" s="407"/>
      <c r="P26" s="408">
        <f>SUM(P24:P25)</f>
        <v>2</v>
      </c>
      <c r="Q26" s="404"/>
      <c r="R26" s="403">
        <f>SUM(R24:R25)</f>
        <v>0</v>
      </c>
      <c r="S26" s="4"/>
      <c r="U26" s="818" t="s">
        <v>318</v>
      </c>
      <c r="V26" s="819"/>
      <c r="W26" s="791">
        <f>SUM(W24:X25)</f>
        <v>23</v>
      </c>
      <c r="X26" s="791"/>
      <c r="Y26" s="832">
        <f>SUM(Y24:Z25)</f>
        <v>3</v>
      </c>
      <c r="Z26" s="791"/>
      <c r="AA26" s="841">
        <f>SUM(AA24:AB25)</f>
        <v>1</v>
      </c>
      <c r="AB26" s="791"/>
      <c r="AC26" s="832">
        <f>SUM(AC24:AD25)</f>
        <v>0</v>
      </c>
      <c r="AD26" s="833"/>
      <c r="AE26" s="791">
        <f>SUM(AE24:AF25)</f>
        <v>3</v>
      </c>
      <c r="AF26" s="791"/>
      <c r="AG26" s="832">
        <f>SUM(AG24:AH25)</f>
        <v>0</v>
      </c>
      <c r="AH26" s="791"/>
      <c r="AI26" s="4"/>
    </row>
    <row r="27" spans="1:35" s="3" customFormat="1" ht="24" customHeight="1">
      <c r="A27" s="4"/>
      <c r="B27" s="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4"/>
      <c r="U27" s="4"/>
      <c r="V27" s="4"/>
      <c r="W27" s="25"/>
      <c r="X27" s="25"/>
      <c r="Y27" s="25"/>
      <c r="Z27" s="25"/>
      <c r="AA27" s="24"/>
      <c r="AB27" s="24"/>
      <c r="AC27" s="24"/>
      <c r="AD27" s="24"/>
      <c r="AE27" s="24"/>
      <c r="AF27" s="24"/>
      <c r="AG27" s="24"/>
      <c r="AH27" s="24"/>
      <c r="AI27" s="4"/>
    </row>
    <row r="28" spans="1:42" s="3" customFormat="1" ht="17.25" customHeight="1">
      <c r="A28" s="103" t="s">
        <v>333</v>
      </c>
      <c r="AH28" s="4"/>
      <c r="AI28" s="4"/>
      <c r="AJ28" s="4"/>
      <c r="AK28" s="4"/>
      <c r="AL28" s="4"/>
      <c r="AM28" s="4"/>
      <c r="AN28" s="4"/>
      <c r="AO28" s="4"/>
      <c r="AP28" s="4"/>
    </row>
    <row r="29" spans="1:42" s="3" customFormat="1" ht="17.25" customHeight="1" thickBot="1">
      <c r="A29" s="30" t="s">
        <v>389</v>
      </c>
      <c r="B29" s="4"/>
      <c r="C29" s="4"/>
      <c r="D29" s="4"/>
      <c r="E29" s="4"/>
      <c r="F29" s="4"/>
      <c r="G29" s="4"/>
      <c r="H29" s="4"/>
      <c r="I29" s="4"/>
      <c r="M29" s="141" t="s">
        <v>471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34" s="3" customFormat="1" ht="19.5" customHeight="1">
      <c r="A30" s="501" t="s">
        <v>199</v>
      </c>
      <c r="B30" s="853"/>
      <c r="C30" s="854"/>
      <c r="D30" s="858" t="s">
        <v>322</v>
      </c>
      <c r="E30" s="859"/>
      <c r="F30" s="859"/>
      <c r="G30" s="859"/>
      <c r="H30" s="860"/>
      <c r="I30" s="4"/>
      <c r="M30" s="663" t="s">
        <v>200</v>
      </c>
      <c r="N30" s="663"/>
      <c r="O30" s="663"/>
      <c r="P30" s="664"/>
      <c r="Q30" s="478" t="s">
        <v>325</v>
      </c>
      <c r="R30" s="478"/>
      <c r="S30" s="478"/>
      <c r="T30" s="478"/>
      <c r="U30" s="478"/>
      <c r="V30" s="834" t="s">
        <v>323</v>
      </c>
      <c r="W30" s="835"/>
      <c r="X30" s="835"/>
      <c r="Y30" s="835"/>
      <c r="Z30" s="835"/>
      <c r="AA30" s="836"/>
      <c r="AB30" s="840" t="s">
        <v>324</v>
      </c>
      <c r="AC30" s="835"/>
      <c r="AD30" s="835"/>
      <c r="AE30" s="835"/>
      <c r="AF30" s="835"/>
      <c r="AG30" s="835"/>
      <c r="AH30" s="4"/>
    </row>
    <row r="31" spans="1:34" s="3" customFormat="1" ht="19.5" customHeight="1">
      <c r="A31" s="855"/>
      <c r="B31" s="856"/>
      <c r="C31" s="857"/>
      <c r="D31" s="861"/>
      <c r="E31" s="862"/>
      <c r="F31" s="862"/>
      <c r="G31" s="862"/>
      <c r="H31" s="863"/>
      <c r="I31" s="4"/>
      <c r="M31" s="826"/>
      <c r="N31" s="826"/>
      <c r="O31" s="826"/>
      <c r="P31" s="827"/>
      <c r="Q31" s="864"/>
      <c r="R31" s="864"/>
      <c r="S31" s="864"/>
      <c r="T31" s="864"/>
      <c r="U31" s="864"/>
      <c r="V31" s="837"/>
      <c r="W31" s="838"/>
      <c r="X31" s="838"/>
      <c r="Y31" s="838"/>
      <c r="Z31" s="838"/>
      <c r="AA31" s="839"/>
      <c r="AB31" s="838"/>
      <c r="AC31" s="838"/>
      <c r="AD31" s="838"/>
      <c r="AE31" s="838"/>
      <c r="AF31" s="838"/>
      <c r="AG31" s="838"/>
      <c r="AH31" s="4"/>
    </row>
    <row r="32" spans="1:34" s="3" customFormat="1" ht="25.5" customHeight="1" thickBot="1">
      <c r="A32" s="865" t="s">
        <v>201</v>
      </c>
      <c r="B32" s="866"/>
      <c r="C32" s="867"/>
      <c r="D32" s="820">
        <v>9</v>
      </c>
      <c r="E32" s="821"/>
      <c r="F32" s="821"/>
      <c r="G32" s="821"/>
      <c r="H32" s="822"/>
      <c r="I32" s="4"/>
      <c r="M32" s="665" t="s">
        <v>202</v>
      </c>
      <c r="N32" s="665"/>
      <c r="O32" s="665"/>
      <c r="P32" s="666"/>
      <c r="Q32" s="823">
        <v>0</v>
      </c>
      <c r="R32" s="823"/>
      <c r="S32" s="823"/>
      <c r="T32" s="823"/>
      <c r="U32" s="823"/>
      <c r="V32" s="828">
        <v>3</v>
      </c>
      <c r="W32" s="823"/>
      <c r="X32" s="823"/>
      <c r="Y32" s="823"/>
      <c r="Z32" s="823"/>
      <c r="AA32" s="829"/>
      <c r="AB32" s="823">
        <v>6</v>
      </c>
      <c r="AC32" s="823"/>
      <c r="AD32" s="823"/>
      <c r="AE32" s="823"/>
      <c r="AF32" s="823"/>
      <c r="AG32" s="823"/>
      <c r="AH32" s="4"/>
    </row>
    <row r="33" spans="1:34" s="3" customFormat="1" ht="25.5" customHeight="1">
      <c r="A33" s="476" t="s">
        <v>8</v>
      </c>
      <c r="B33" s="476"/>
      <c r="C33" s="869"/>
      <c r="D33" s="894">
        <f>SUM(G33:R33)</f>
        <v>0</v>
      </c>
      <c r="E33" s="849"/>
      <c r="F33" s="849"/>
      <c r="G33" s="849"/>
      <c r="H33" s="849"/>
      <c r="I33" s="4"/>
      <c r="M33" s="6"/>
      <c r="N33" s="6"/>
      <c r="O33" s="6"/>
      <c r="P33" s="6"/>
      <c r="Q33" s="4"/>
      <c r="R33" s="24"/>
      <c r="S33" s="24"/>
      <c r="T33" s="28"/>
      <c r="U33" s="28"/>
      <c r="V33" s="24"/>
      <c r="W33" s="24"/>
      <c r="X33" s="24"/>
      <c r="Y33" s="24"/>
      <c r="Z33" s="28"/>
      <c r="AA33" s="28"/>
      <c r="AB33" s="24"/>
      <c r="AC33" s="24"/>
      <c r="AD33" s="24"/>
      <c r="AE33" s="24"/>
      <c r="AF33" s="28"/>
      <c r="AG33" s="28"/>
      <c r="AH33" s="4"/>
    </row>
    <row r="34" spans="1:34" s="3" customFormat="1" ht="25.5" customHeight="1" thickBot="1">
      <c r="A34" s="815" t="s">
        <v>1</v>
      </c>
      <c r="B34" s="815"/>
      <c r="C34" s="816"/>
      <c r="D34" s="868">
        <f>SUM(D32:H33)</f>
        <v>9</v>
      </c>
      <c r="E34" s="852"/>
      <c r="F34" s="852"/>
      <c r="G34" s="852"/>
      <c r="H34" s="852"/>
      <c r="I34" s="4"/>
      <c r="M34" s="6"/>
      <c r="N34" s="6"/>
      <c r="O34" s="6"/>
      <c r="P34" s="6"/>
      <c r="Q34" s="4"/>
      <c r="R34" s="24"/>
      <c r="S34" s="24"/>
      <c r="T34" s="28"/>
      <c r="U34" s="28"/>
      <c r="V34" s="24"/>
      <c r="W34" s="24"/>
      <c r="X34" s="24"/>
      <c r="Y34" s="24"/>
      <c r="Z34" s="28"/>
      <c r="AA34" s="28"/>
      <c r="AB34" s="24"/>
      <c r="AC34" s="24"/>
      <c r="AD34" s="24"/>
      <c r="AE34" s="24"/>
      <c r="AF34" s="28"/>
      <c r="AG34" s="28"/>
      <c r="AH34" s="4"/>
    </row>
    <row r="35" spans="1:34" s="3" customFormat="1" ht="24" customHeight="1">
      <c r="A35" s="6"/>
      <c r="B35" s="6"/>
      <c r="C35" s="6"/>
      <c r="D35" s="4"/>
      <c r="E35" s="4"/>
      <c r="F35" s="24"/>
      <c r="G35" s="24"/>
      <c r="H35" s="24"/>
      <c r="I35" s="4"/>
      <c r="M35" s="6"/>
      <c r="N35" s="6"/>
      <c r="O35" s="6"/>
      <c r="P35" s="6"/>
      <c r="Q35" s="4"/>
      <c r="R35" s="24"/>
      <c r="S35" s="24"/>
      <c r="T35" s="28"/>
      <c r="U35" s="28"/>
      <c r="V35" s="24"/>
      <c r="W35" s="24"/>
      <c r="X35" s="24"/>
      <c r="Y35" s="24"/>
      <c r="Z35" s="28"/>
      <c r="AA35" s="28"/>
      <c r="AB35" s="24"/>
      <c r="AC35" s="24"/>
      <c r="AD35" s="24"/>
      <c r="AE35" s="24"/>
      <c r="AF35" s="28"/>
      <c r="AG35" s="28"/>
      <c r="AH35" s="4"/>
    </row>
    <row r="36" spans="1:42" s="3" customFormat="1" ht="17.25" customHeight="1" thickBot="1">
      <c r="A36" s="30" t="s">
        <v>332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Q36" s="141" t="s">
        <v>472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35" s="3" customFormat="1" ht="6.75" customHeight="1">
      <c r="A37" s="663" t="s">
        <v>203</v>
      </c>
      <c r="B37" s="663"/>
      <c r="C37" s="663"/>
      <c r="D37" s="664"/>
      <c r="E37" s="13"/>
      <c r="F37" s="13"/>
      <c r="G37" s="13"/>
      <c r="H37" s="120"/>
      <c r="I37" s="120"/>
      <c r="J37" s="120"/>
      <c r="K37" s="120"/>
      <c r="L37" s="120"/>
      <c r="M37" s="120"/>
      <c r="N37" s="4"/>
      <c r="Q37" s="663" t="s">
        <v>207</v>
      </c>
      <c r="R37" s="663"/>
      <c r="S37" s="664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4"/>
    </row>
    <row r="38" spans="1:35" s="3" customFormat="1" ht="17.25" customHeight="1">
      <c r="A38" s="475"/>
      <c r="B38" s="475"/>
      <c r="C38" s="475"/>
      <c r="D38" s="817"/>
      <c r="E38" s="506" t="s">
        <v>204</v>
      </c>
      <c r="F38" s="506"/>
      <c r="G38" s="506"/>
      <c r="H38" s="499" t="s">
        <v>205</v>
      </c>
      <c r="I38" s="496"/>
      <c r="J38" s="851"/>
      <c r="K38" s="893" t="s">
        <v>206</v>
      </c>
      <c r="L38" s="506"/>
      <c r="M38" s="506"/>
      <c r="N38" s="4"/>
      <c r="Q38" s="475"/>
      <c r="R38" s="475"/>
      <c r="S38" s="817"/>
      <c r="T38" s="506" t="s">
        <v>204</v>
      </c>
      <c r="U38" s="506"/>
      <c r="V38" s="506"/>
      <c r="W38" s="499" t="s">
        <v>208</v>
      </c>
      <c r="X38" s="496"/>
      <c r="Y38" s="851"/>
      <c r="Z38" s="499" t="s">
        <v>209</v>
      </c>
      <c r="AA38" s="496"/>
      <c r="AB38" s="851"/>
      <c r="AC38" s="499" t="s">
        <v>210</v>
      </c>
      <c r="AD38" s="496"/>
      <c r="AE38" s="851"/>
      <c r="AF38" s="499" t="s">
        <v>211</v>
      </c>
      <c r="AG38" s="496"/>
      <c r="AH38" s="496"/>
      <c r="AI38" s="4"/>
    </row>
    <row r="39" spans="1:35" s="3" customFormat="1" ht="2.25" customHeight="1">
      <c r="A39" s="826"/>
      <c r="B39" s="826"/>
      <c r="C39" s="826"/>
      <c r="D39" s="827"/>
      <c r="E39" s="57"/>
      <c r="F39" s="57"/>
      <c r="G39" s="57"/>
      <c r="H39" s="29"/>
      <c r="I39" s="57"/>
      <c r="J39" s="121"/>
      <c r="K39" s="29"/>
      <c r="L39" s="57"/>
      <c r="M39" s="57"/>
      <c r="N39" s="4"/>
      <c r="Q39" s="826"/>
      <c r="R39" s="826"/>
      <c r="S39" s="827"/>
      <c r="T39" s="57"/>
      <c r="U39" s="57"/>
      <c r="V39" s="57"/>
      <c r="W39" s="29"/>
      <c r="X39" s="57"/>
      <c r="Y39" s="57"/>
      <c r="Z39" s="29"/>
      <c r="AA39" s="57"/>
      <c r="AB39" s="57"/>
      <c r="AC39" s="29"/>
      <c r="AD39" s="57"/>
      <c r="AE39" s="57"/>
      <c r="AF39" s="29"/>
      <c r="AG39" s="57"/>
      <c r="AH39" s="57"/>
      <c r="AI39" s="4"/>
    </row>
    <row r="40" spans="1:35" s="3" customFormat="1" ht="25.5" customHeight="1">
      <c r="A40" s="881" t="s">
        <v>319</v>
      </c>
      <c r="B40" s="475"/>
      <c r="C40" s="475"/>
      <c r="D40" s="817"/>
      <c r="E40" s="401"/>
      <c r="F40" s="847">
        <f>SUM(H40:M41)</f>
        <v>75</v>
      </c>
      <c r="G40" s="847"/>
      <c r="H40" s="263"/>
      <c r="I40" s="847">
        <v>63</v>
      </c>
      <c r="J40" s="848"/>
      <c r="K40" s="263"/>
      <c r="L40" s="847">
        <v>12</v>
      </c>
      <c r="M40" s="847"/>
      <c r="N40" s="4"/>
      <c r="Q40" s="475" t="s">
        <v>212</v>
      </c>
      <c r="R40" s="475"/>
      <c r="S40" s="817"/>
      <c r="T40" s="24"/>
      <c r="U40" s="847">
        <f>SUM(W40:AH40)</f>
        <v>3</v>
      </c>
      <c r="V40" s="847"/>
      <c r="W40" s="263"/>
      <c r="X40" s="847">
        <v>3</v>
      </c>
      <c r="Y40" s="848"/>
      <c r="Z40" s="263"/>
      <c r="AA40" s="847">
        <v>0</v>
      </c>
      <c r="AB40" s="848"/>
      <c r="AC40" s="263"/>
      <c r="AD40" s="847">
        <v>0</v>
      </c>
      <c r="AE40" s="848"/>
      <c r="AF40" s="263"/>
      <c r="AG40" s="847">
        <v>0</v>
      </c>
      <c r="AH40" s="847"/>
      <c r="AI40" s="4"/>
    </row>
    <row r="41" spans="1:35" s="3" customFormat="1" ht="25.5" customHeight="1" thickBot="1">
      <c r="A41" s="665"/>
      <c r="B41" s="665"/>
      <c r="C41" s="665"/>
      <c r="D41" s="666"/>
      <c r="E41" s="409"/>
      <c r="F41" s="823"/>
      <c r="G41" s="823"/>
      <c r="H41" s="278"/>
      <c r="I41" s="823"/>
      <c r="J41" s="829"/>
      <c r="K41" s="278"/>
      <c r="L41" s="823"/>
      <c r="M41" s="823"/>
      <c r="N41" s="4"/>
      <c r="Q41" s="476" t="s">
        <v>213</v>
      </c>
      <c r="R41" s="476"/>
      <c r="S41" s="869"/>
      <c r="T41" s="23"/>
      <c r="U41" s="849">
        <f>SUM(W41:AH41)</f>
        <v>0</v>
      </c>
      <c r="V41" s="849"/>
      <c r="W41" s="410"/>
      <c r="X41" s="849">
        <v>0</v>
      </c>
      <c r="Y41" s="850"/>
      <c r="Z41" s="410"/>
      <c r="AA41" s="849">
        <v>0</v>
      </c>
      <c r="AB41" s="850"/>
      <c r="AC41" s="410"/>
      <c r="AD41" s="849">
        <v>0</v>
      </c>
      <c r="AE41" s="850"/>
      <c r="AF41" s="410"/>
      <c r="AG41" s="849">
        <v>0</v>
      </c>
      <c r="AH41" s="849"/>
      <c r="AI41" s="4"/>
    </row>
    <row r="42" spans="14:35" s="3" customFormat="1" ht="25.5" customHeight="1" thickBot="1">
      <c r="N42" s="4"/>
      <c r="Q42" s="815" t="s">
        <v>204</v>
      </c>
      <c r="R42" s="815"/>
      <c r="S42" s="816"/>
      <c r="T42" s="104"/>
      <c r="U42" s="852">
        <f>SUM(U40:V41)</f>
        <v>3</v>
      </c>
      <c r="V42" s="852"/>
      <c r="W42" s="278"/>
      <c r="X42" s="852">
        <f>SUM(X40:Y41)</f>
        <v>3</v>
      </c>
      <c r="Y42" s="852"/>
      <c r="Z42" s="278"/>
      <c r="AA42" s="852">
        <f>SUM(AA40:AB41)</f>
        <v>0</v>
      </c>
      <c r="AB42" s="852"/>
      <c r="AC42" s="278"/>
      <c r="AD42" s="852">
        <f>SUM(AD40:AE41)</f>
        <v>0</v>
      </c>
      <c r="AE42" s="852"/>
      <c r="AF42" s="278"/>
      <c r="AG42" s="852">
        <f>SUM(AG40:AH41)</f>
        <v>0</v>
      </c>
      <c r="AH42" s="852"/>
      <c r="AI42" s="4"/>
    </row>
    <row r="43" ht="17.25" customHeight="1">
      <c r="AP43" s="15"/>
    </row>
  </sheetData>
  <sheetProtection/>
  <mergeCells count="147">
    <mergeCell ref="W20:Z22"/>
    <mergeCell ref="AA20:AD22"/>
    <mergeCell ref="AE20:AH22"/>
    <mergeCell ref="W23:X23"/>
    <mergeCell ref="Y23:Z23"/>
    <mergeCell ref="AA23:AB23"/>
    <mergeCell ref="G23:H23"/>
    <mergeCell ref="I23:J23"/>
    <mergeCell ref="E23:F23"/>
    <mergeCell ref="D33:H33"/>
    <mergeCell ref="AG23:AH23"/>
    <mergeCell ref="M23:N23"/>
    <mergeCell ref="O23:P23"/>
    <mergeCell ref="Q23:R23"/>
    <mergeCell ref="AC23:AD23"/>
    <mergeCell ref="A37:D39"/>
    <mergeCell ref="Q10:R10"/>
    <mergeCell ref="A20:B23"/>
    <mergeCell ref="U25:V25"/>
    <mergeCell ref="N15:O15"/>
    <mergeCell ref="K23:L23"/>
    <mergeCell ref="A13:C14"/>
    <mergeCell ref="C20:F22"/>
    <mergeCell ref="U20:V23"/>
    <mergeCell ref="A26:B26"/>
    <mergeCell ref="A24:B24"/>
    <mergeCell ref="A25:B25"/>
    <mergeCell ref="C23:D23"/>
    <mergeCell ref="Q37:S39"/>
    <mergeCell ref="A34:C34"/>
    <mergeCell ref="A33:C33"/>
    <mergeCell ref="E38:G38"/>
    <mergeCell ref="H38:J38"/>
    <mergeCell ref="K38:M38"/>
    <mergeCell ref="P13:R14"/>
    <mergeCell ref="G20:J22"/>
    <mergeCell ref="E16:F16"/>
    <mergeCell ref="E15:F15"/>
    <mergeCell ref="H17:I17"/>
    <mergeCell ref="K15:L15"/>
    <mergeCell ref="K20:N22"/>
    <mergeCell ref="O20:R22"/>
    <mergeCell ref="A17:C17"/>
    <mergeCell ref="U41:V41"/>
    <mergeCell ref="U26:V26"/>
    <mergeCell ref="Q30:U31"/>
    <mergeCell ref="A32:C32"/>
    <mergeCell ref="U24:V24"/>
    <mergeCell ref="D34:H34"/>
    <mergeCell ref="N17:O17"/>
    <mergeCell ref="Q41:S41"/>
    <mergeCell ref="A40:D41"/>
    <mergeCell ref="A30:C31"/>
    <mergeCell ref="M30:P31"/>
    <mergeCell ref="F40:G41"/>
    <mergeCell ref="Q40:S40"/>
    <mergeCell ref="D30:H31"/>
    <mergeCell ref="T38:V38"/>
    <mergeCell ref="I40:J41"/>
    <mergeCell ref="L40:M41"/>
    <mergeCell ref="M32:P32"/>
    <mergeCell ref="U42:V42"/>
    <mergeCell ref="AG42:AH42"/>
    <mergeCell ref="AA42:AB42"/>
    <mergeCell ref="AG41:AH41"/>
    <mergeCell ref="AD41:AE41"/>
    <mergeCell ref="U40:V40"/>
    <mergeCell ref="AD42:AE42"/>
    <mergeCell ref="X42:Y42"/>
    <mergeCell ref="AG40:AH40"/>
    <mergeCell ref="AD40:AE40"/>
    <mergeCell ref="X40:Y40"/>
    <mergeCell ref="X41:Y41"/>
    <mergeCell ref="W38:Y38"/>
    <mergeCell ref="Y26:Z26"/>
    <mergeCell ref="Z16:AA16"/>
    <mergeCell ref="Z38:AB38"/>
    <mergeCell ref="AA41:AB41"/>
    <mergeCell ref="AB32:AG32"/>
    <mergeCell ref="AA40:AB40"/>
    <mergeCell ref="AC38:AE38"/>
    <mergeCell ref="H6:J7"/>
    <mergeCell ref="T15:U15"/>
    <mergeCell ref="Q5:R7"/>
    <mergeCell ref="D6:G7"/>
    <mergeCell ref="S6:V7"/>
    <mergeCell ref="Q8:R8"/>
    <mergeCell ref="Q15:R15"/>
    <mergeCell ref="D13:F14"/>
    <mergeCell ref="G13:I14"/>
    <mergeCell ref="J13:L14"/>
    <mergeCell ref="Q17:R17"/>
    <mergeCell ref="Q16:R16"/>
    <mergeCell ref="AA26:AB26"/>
    <mergeCell ref="N16:O16"/>
    <mergeCell ref="T17:U17"/>
    <mergeCell ref="S5:AE5"/>
    <mergeCell ref="Z6:AB7"/>
    <mergeCell ref="AC6:AE7"/>
    <mergeCell ref="W26:X26"/>
    <mergeCell ref="M13:O14"/>
    <mergeCell ref="AC26:AD26"/>
    <mergeCell ref="AE26:AF26"/>
    <mergeCell ref="V30:AA31"/>
    <mergeCell ref="AB30:AG31"/>
    <mergeCell ref="AG26:AH26"/>
    <mergeCell ref="W24:X24"/>
    <mergeCell ref="AE23:AF23"/>
    <mergeCell ref="AF38:AH38"/>
    <mergeCell ref="A4:C7"/>
    <mergeCell ref="V32:AA32"/>
    <mergeCell ref="W15:X15"/>
    <mergeCell ref="W16:X16"/>
    <mergeCell ref="W17:X17"/>
    <mergeCell ref="E17:F17"/>
    <mergeCell ref="A15:C15"/>
    <mergeCell ref="A16:C16"/>
    <mergeCell ref="Q42:S42"/>
    <mergeCell ref="A8:C8"/>
    <mergeCell ref="A9:C9"/>
    <mergeCell ref="A10:C10"/>
    <mergeCell ref="D32:H32"/>
    <mergeCell ref="Q32:U32"/>
    <mergeCell ref="S13:U14"/>
    <mergeCell ref="H15:I15"/>
    <mergeCell ref="K16:L16"/>
    <mergeCell ref="K17:L17"/>
    <mergeCell ref="S4:AG4"/>
    <mergeCell ref="W6:Y7"/>
    <mergeCell ref="AC15:AD15"/>
    <mergeCell ref="AC16:AD16"/>
    <mergeCell ref="AF5:AG7"/>
    <mergeCell ref="K6:M7"/>
    <mergeCell ref="N6:P7"/>
    <mergeCell ref="AF10:AG10"/>
    <mergeCell ref="D5:P5"/>
    <mergeCell ref="H16:I16"/>
    <mergeCell ref="AC17:AD17"/>
    <mergeCell ref="AF8:AG8"/>
    <mergeCell ref="AF9:AG9"/>
    <mergeCell ref="Z17:AA17"/>
    <mergeCell ref="T16:U16"/>
    <mergeCell ref="Q9:R9"/>
    <mergeCell ref="V13:X14"/>
    <mergeCell ref="Y13:AA14"/>
    <mergeCell ref="AB13:AD14"/>
    <mergeCell ref="Z15:AA15"/>
  </mergeCells>
  <printOptions/>
  <pageMargins left="0.5905511811023623" right="0.3937007874015748" top="0.8267716535433072" bottom="0.4724409448818898" header="0.5118110236220472" footer="0.2755905511811024"/>
  <pageSetup fitToHeight="1" fitToWidth="1" horizontalDpi="600" verticalDpi="600" orientation="portrait" paperSize="9" scale="90" r:id="rId1"/>
  <headerFooter scaleWithDoc="0" alignWithMargins="0">
    <oddHeader>&amp;R&amp;11高等学校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49"/>
  <sheetViews>
    <sheetView zoomScaleSheetLayoutView="100" zoomScalePageLayoutView="0" workbookViewId="0" topLeftCell="A1">
      <selection activeCell="J10" sqref="J10"/>
    </sheetView>
  </sheetViews>
  <sheetFormatPr defaultColWidth="9.00390625" defaultRowHeight="19.5" customHeight="1"/>
  <cols>
    <col min="1" max="2" width="4.625" style="3" customWidth="1"/>
    <col min="3" max="14" width="8.875" style="3" customWidth="1"/>
    <col min="15" max="16384" width="9.125" style="3" customWidth="1"/>
  </cols>
  <sheetData>
    <row r="1" ht="13.5" customHeight="1"/>
    <row r="2" spans="1:14" ht="25.5">
      <c r="A2" s="91" t="s">
        <v>373</v>
      </c>
      <c r="B2" s="91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ht="13.5" customHeight="1"/>
    <row r="4" s="473" customFormat="1" ht="13.5" customHeight="1"/>
    <row r="5" spans="1:14" ht="19.5" customHeight="1" thickBot="1">
      <c r="A5" s="30" t="s">
        <v>390</v>
      </c>
      <c r="B5" s="30"/>
      <c r="I5" s="66"/>
      <c r="J5" s="4"/>
      <c r="K5" s="4"/>
      <c r="L5" s="4"/>
      <c r="M5" s="4"/>
      <c r="N5" s="4"/>
    </row>
    <row r="6" spans="1:16" ht="15.75" customHeight="1">
      <c r="A6" s="663" t="s">
        <v>349</v>
      </c>
      <c r="B6" s="664"/>
      <c r="C6" s="799" t="s">
        <v>348</v>
      </c>
      <c r="D6" s="896"/>
      <c r="E6" s="897" t="s">
        <v>376</v>
      </c>
      <c r="F6" s="799" t="s">
        <v>371</v>
      </c>
      <c r="G6" s="799"/>
      <c r="H6" s="799"/>
      <c r="I6" s="799"/>
      <c r="K6" s="35"/>
      <c r="L6" s="90"/>
      <c r="M6" s="90"/>
      <c r="N6" s="90"/>
      <c r="O6" s="93"/>
      <c r="P6" s="93"/>
    </row>
    <row r="7" spans="1:16" ht="15.75" customHeight="1">
      <c r="A7" s="826"/>
      <c r="B7" s="827"/>
      <c r="C7" s="98" t="s">
        <v>375</v>
      </c>
      <c r="D7" s="97" t="s">
        <v>378</v>
      </c>
      <c r="E7" s="898"/>
      <c r="F7" s="100" t="s">
        <v>344</v>
      </c>
      <c r="G7" s="94" t="s">
        <v>345</v>
      </c>
      <c r="H7" s="94" t="s">
        <v>346</v>
      </c>
      <c r="I7" s="95" t="s">
        <v>347</v>
      </c>
      <c r="K7" s="35"/>
      <c r="L7" s="90"/>
      <c r="M7" s="90"/>
      <c r="N7" s="90"/>
      <c r="O7" s="93"/>
      <c r="P7" s="93"/>
    </row>
    <row r="8" spans="1:15" ht="30" customHeight="1" thickBot="1">
      <c r="A8" s="818" t="s">
        <v>350</v>
      </c>
      <c r="B8" s="819"/>
      <c r="C8" s="237" t="s">
        <v>9</v>
      </c>
      <c r="D8" s="236">
        <v>1</v>
      </c>
      <c r="E8" s="411" t="s">
        <v>9</v>
      </c>
      <c r="F8" s="182">
        <f>SUM(G8:I8)</f>
        <v>3</v>
      </c>
      <c r="G8" s="181">
        <v>1</v>
      </c>
      <c r="H8" s="181">
        <v>1</v>
      </c>
      <c r="I8" s="238">
        <v>1</v>
      </c>
      <c r="O8" s="90"/>
    </row>
    <row r="9" spans="1:15" ht="12.75">
      <c r="A9" s="35"/>
      <c r="B9" s="35"/>
      <c r="C9" s="170"/>
      <c r="D9" s="170"/>
      <c r="E9" s="170"/>
      <c r="F9" s="170"/>
      <c r="G9" s="170"/>
      <c r="H9" s="170"/>
      <c r="I9" s="170"/>
      <c r="O9" s="90"/>
    </row>
    <row r="10" ht="15" customHeight="1"/>
    <row r="11" spans="1:2" ht="19.5" customHeight="1" thickBot="1">
      <c r="A11" s="30" t="s">
        <v>391</v>
      </c>
      <c r="B11" s="30"/>
    </row>
    <row r="12" spans="1:9" ht="15" customHeight="1">
      <c r="A12" s="663" t="s">
        <v>349</v>
      </c>
      <c r="B12" s="664"/>
      <c r="C12" s="799" t="s">
        <v>353</v>
      </c>
      <c r="D12" s="799"/>
      <c r="E12" s="799"/>
      <c r="F12" s="799"/>
      <c r="G12" s="799"/>
      <c r="H12" s="903" t="s">
        <v>354</v>
      </c>
      <c r="I12" s="871"/>
    </row>
    <row r="13" spans="1:9" ht="15" customHeight="1">
      <c r="A13" s="475"/>
      <c r="B13" s="817"/>
      <c r="C13" s="789" t="s">
        <v>344</v>
      </c>
      <c r="D13" s="906" t="s">
        <v>351</v>
      </c>
      <c r="E13" s="906" t="s">
        <v>352</v>
      </c>
      <c r="F13" s="908" t="s">
        <v>374</v>
      </c>
      <c r="G13" s="909"/>
      <c r="H13" s="904"/>
      <c r="I13" s="905"/>
    </row>
    <row r="14" spans="1:9" ht="15" customHeight="1">
      <c r="A14" s="826"/>
      <c r="B14" s="827"/>
      <c r="C14" s="800"/>
      <c r="D14" s="907"/>
      <c r="E14" s="803"/>
      <c r="F14" s="94" t="s">
        <v>351</v>
      </c>
      <c r="G14" s="97" t="s">
        <v>352</v>
      </c>
      <c r="H14" s="96" t="s">
        <v>351</v>
      </c>
      <c r="I14" s="95" t="s">
        <v>352</v>
      </c>
    </row>
    <row r="15" spans="1:9" ht="30" customHeight="1" thickBot="1">
      <c r="A15" s="818" t="s">
        <v>350</v>
      </c>
      <c r="B15" s="819"/>
      <c r="C15" s="409">
        <f>SUM(D15:E15)</f>
        <v>954</v>
      </c>
      <c r="D15" s="277">
        <v>494</v>
      </c>
      <c r="E15" s="277">
        <v>460</v>
      </c>
      <c r="F15" s="181">
        <v>0</v>
      </c>
      <c r="G15" s="236">
        <v>0</v>
      </c>
      <c r="H15" s="412">
        <v>7</v>
      </c>
      <c r="I15" s="278">
        <v>10</v>
      </c>
    </row>
    <row r="16" spans="1:9" ht="12.75">
      <c r="A16" s="35"/>
      <c r="B16" s="35"/>
      <c r="C16" s="401"/>
      <c r="D16" s="401"/>
      <c r="E16" s="401"/>
      <c r="F16" s="170"/>
      <c r="G16" s="170"/>
      <c r="H16" s="401"/>
      <c r="I16" s="401"/>
    </row>
    <row r="17" ht="12.75"/>
    <row r="18" ht="21.75" customHeight="1" thickBot="1">
      <c r="A18" s="141" t="s">
        <v>467</v>
      </c>
    </row>
    <row r="19" spans="1:8" ht="31.5" customHeight="1">
      <c r="A19" s="478" t="s">
        <v>349</v>
      </c>
      <c r="B19" s="507"/>
      <c r="C19" s="932" t="s">
        <v>379</v>
      </c>
      <c r="D19" s="933"/>
      <c r="E19" s="932" t="s">
        <v>387</v>
      </c>
      <c r="F19" s="933"/>
      <c r="G19" s="934" t="s">
        <v>466</v>
      </c>
      <c r="H19" s="935"/>
    </row>
    <row r="20" spans="1:8" ht="30" customHeight="1" thickBot="1">
      <c r="A20" s="930" t="s">
        <v>369</v>
      </c>
      <c r="B20" s="931"/>
      <c r="C20" s="936">
        <v>54</v>
      </c>
      <c r="D20" s="883"/>
      <c r="E20" s="936">
        <v>971</v>
      </c>
      <c r="F20" s="883"/>
      <c r="G20" s="937">
        <v>3367</v>
      </c>
      <c r="H20" s="938"/>
    </row>
    <row r="21" spans="1:8" ht="12.75">
      <c r="A21" s="93"/>
      <c r="B21" s="93"/>
      <c r="C21" s="401"/>
      <c r="D21" s="401"/>
      <c r="E21" s="401"/>
      <c r="F21" s="401"/>
      <c r="G21" s="472"/>
      <c r="H21" s="472"/>
    </row>
    <row r="22" spans="1:4" ht="12.75">
      <c r="A22" s="93"/>
      <c r="B22" s="401"/>
      <c r="C22" s="401"/>
      <c r="D22" s="472"/>
    </row>
    <row r="23" spans="1:21" ht="19.5" customHeight="1" thickBot="1">
      <c r="A23" s="30" t="s">
        <v>392</v>
      </c>
      <c r="B23" s="30"/>
      <c r="Q23" s="89"/>
      <c r="R23" s="89"/>
      <c r="S23" s="89"/>
      <c r="T23" s="89"/>
      <c r="U23" s="89"/>
    </row>
    <row r="24" spans="1:21" ht="9" customHeight="1">
      <c r="A24" s="899" t="s">
        <v>349</v>
      </c>
      <c r="B24" s="899"/>
      <c r="C24" s="901" t="s">
        <v>344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Q24" s="89"/>
      <c r="R24" s="89"/>
      <c r="S24" s="89"/>
      <c r="T24" s="89"/>
      <c r="U24" s="89"/>
    </row>
    <row r="25" spans="1:28" ht="18.75" customHeight="1">
      <c r="A25" s="900"/>
      <c r="B25" s="900"/>
      <c r="C25" s="902"/>
      <c r="D25" s="94" t="s">
        <v>355</v>
      </c>
      <c r="E25" s="94" t="s">
        <v>356</v>
      </c>
      <c r="F25" s="94" t="s">
        <v>357</v>
      </c>
      <c r="G25" s="94" t="s">
        <v>358</v>
      </c>
      <c r="H25" s="94" t="s">
        <v>359</v>
      </c>
      <c r="I25" s="94" t="s">
        <v>360</v>
      </c>
      <c r="J25" s="94" t="s">
        <v>361</v>
      </c>
      <c r="K25" s="94" t="s">
        <v>377</v>
      </c>
      <c r="L25" s="94" t="s">
        <v>362</v>
      </c>
      <c r="M25" s="94" t="s">
        <v>363</v>
      </c>
      <c r="N25" s="95" t="s">
        <v>364</v>
      </c>
      <c r="P25" s="35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</row>
    <row r="26" spans="1:28" ht="19.5" customHeight="1">
      <c r="A26" s="910" t="s">
        <v>344</v>
      </c>
      <c r="B26" s="119" t="s">
        <v>344</v>
      </c>
      <c r="C26" s="414">
        <f aca="true" t="shared" si="0" ref="C26:C34">SUM(D26:N26)</f>
        <v>954</v>
      </c>
      <c r="D26" s="415">
        <f aca="true" t="shared" si="1" ref="D26:N26">SUM(D27:D28)</f>
        <v>32</v>
      </c>
      <c r="E26" s="415">
        <f t="shared" si="1"/>
        <v>57</v>
      </c>
      <c r="F26" s="415">
        <f t="shared" si="1"/>
        <v>111</v>
      </c>
      <c r="G26" s="415">
        <f t="shared" si="1"/>
        <v>100</v>
      </c>
      <c r="H26" s="415">
        <f t="shared" si="1"/>
        <v>96</v>
      </c>
      <c r="I26" s="415">
        <f t="shared" si="1"/>
        <v>366</v>
      </c>
      <c r="J26" s="415">
        <f t="shared" si="1"/>
        <v>141</v>
      </c>
      <c r="K26" s="415">
        <f t="shared" si="1"/>
        <v>36</v>
      </c>
      <c r="L26" s="415">
        <f t="shared" si="1"/>
        <v>3</v>
      </c>
      <c r="M26" s="415">
        <f t="shared" si="1"/>
        <v>6</v>
      </c>
      <c r="N26" s="259">
        <f t="shared" si="1"/>
        <v>6</v>
      </c>
      <c r="P26" s="35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</row>
    <row r="27" spans="1:28" ht="19.5" customHeight="1">
      <c r="A27" s="789"/>
      <c r="B27" s="117" t="s">
        <v>351</v>
      </c>
      <c r="C27" s="416">
        <f t="shared" si="0"/>
        <v>494</v>
      </c>
      <c r="D27" s="417">
        <f aca="true" t="shared" si="2" ref="D27:N28">SUM(D29,D31,D33)</f>
        <v>12</v>
      </c>
      <c r="E27" s="417">
        <f t="shared" si="2"/>
        <v>23</v>
      </c>
      <c r="F27" s="417">
        <f t="shared" si="2"/>
        <v>59</v>
      </c>
      <c r="G27" s="417">
        <f t="shared" si="2"/>
        <v>54</v>
      </c>
      <c r="H27" s="417">
        <f t="shared" si="2"/>
        <v>47</v>
      </c>
      <c r="I27" s="417">
        <f t="shared" si="2"/>
        <v>183</v>
      </c>
      <c r="J27" s="417">
        <f t="shared" si="2"/>
        <v>95</v>
      </c>
      <c r="K27" s="417">
        <f t="shared" si="2"/>
        <v>16</v>
      </c>
      <c r="L27" s="417">
        <f t="shared" si="2"/>
        <v>1</v>
      </c>
      <c r="M27" s="417">
        <f t="shared" si="2"/>
        <v>1</v>
      </c>
      <c r="N27" s="418">
        <f t="shared" si="2"/>
        <v>3</v>
      </c>
      <c r="P27" s="6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9.5" customHeight="1">
      <c r="A28" s="800"/>
      <c r="B28" s="99" t="s">
        <v>352</v>
      </c>
      <c r="C28" s="419">
        <f t="shared" si="0"/>
        <v>460</v>
      </c>
      <c r="D28" s="420">
        <f t="shared" si="2"/>
        <v>20</v>
      </c>
      <c r="E28" s="420">
        <f t="shared" si="2"/>
        <v>34</v>
      </c>
      <c r="F28" s="420">
        <f t="shared" si="2"/>
        <v>52</v>
      </c>
      <c r="G28" s="420">
        <f t="shared" si="2"/>
        <v>46</v>
      </c>
      <c r="H28" s="420">
        <f t="shared" si="2"/>
        <v>49</v>
      </c>
      <c r="I28" s="420">
        <f t="shared" si="2"/>
        <v>183</v>
      </c>
      <c r="J28" s="420">
        <f t="shared" si="2"/>
        <v>46</v>
      </c>
      <c r="K28" s="420">
        <f t="shared" si="2"/>
        <v>20</v>
      </c>
      <c r="L28" s="420">
        <f t="shared" si="2"/>
        <v>2</v>
      </c>
      <c r="M28" s="420">
        <f t="shared" si="2"/>
        <v>5</v>
      </c>
      <c r="N28" s="421">
        <f t="shared" si="2"/>
        <v>3</v>
      </c>
      <c r="P28" s="6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9.5" customHeight="1">
      <c r="A29" s="910" t="s">
        <v>345</v>
      </c>
      <c r="B29" s="122" t="s">
        <v>351</v>
      </c>
      <c r="C29" s="414">
        <f t="shared" si="0"/>
        <v>494</v>
      </c>
      <c r="D29" s="415">
        <v>12</v>
      </c>
      <c r="E29" s="415">
        <v>23</v>
      </c>
      <c r="F29" s="415">
        <v>59</v>
      </c>
      <c r="G29" s="415">
        <v>54</v>
      </c>
      <c r="H29" s="415">
        <v>47</v>
      </c>
      <c r="I29" s="415">
        <v>183</v>
      </c>
      <c r="J29" s="415">
        <v>95</v>
      </c>
      <c r="K29" s="415">
        <v>16</v>
      </c>
      <c r="L29" s="415">
        <v>1</v>
      </c>
      <c r="M29" s="415">
        <v>1</v>
      </c>
      <c r="N29" s="259">
        <v>3</v>
      </c>
      <c r="P29" s="6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9.5" customHeight="1">
      <c r="A30" s="713"/>
      <c r="B30" s="116" t="s">
        <v>352</v>
      </c>
      <c r="C30" s="422">
        <f t="shared" si="0"/>
        <v>459</v>
      </c>
      <c r="D30" s="423">
        <v>20</v>
      </c>
      <c r="E30" s="423">
        <v>34</v>
      </c>
      <c r="F30" s="423">
        <v>52</v>
      </c>
      <c r="G30" s="423">
        <v>46</v>
      </c>
      <c r="H30" s="423">
        <v>49</v>
      </c>
      <c r="I30" s="423">
        <v>183</v>
      </c>
      <c r="J30" s="423">
        <v>46</v>
      </c>
      <c r="K30" s="423">
        <v>19</v>
      </c>
      <c r="L30" s="423">
        <v>2</v>
      </c>
      <c r="M30" s="423">
        <v>5</v>
      </c>
      <c r="N30" s="410">
        <v>3</v>
      </c>
      <c r="P30" s="6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9.5" customHeight="1">
      <c r="A31" s="807" t="s">
        <v>346</v>
      </c>
      <c r="B31" s="117" t="s">
        <v>351</v>
      </c>
      <c r="C31" s="321">
        <f t="shared" si="0"/>
        <v>0</v>
      </c>
      <c r="D31" s="373">
        <v>0</v>
      </c>
      <c r="E31" s="373">
        <v>0</v>
      </c>
      <c r="F31" s="373">
        <v>0</v>
      </c>
      <c r="G31" s="373">
        <v>0</v>
      </c>
      <c r="H31" s="373">
        <v>0</v>
      </c>
      <c r="I31" s="373">
        <v>0</v>
      </c>
      <c r="J31" s="373">
        <v>0</v>
      </c>
      <c r="K31" s="373">
        <v>0</v>
      </c>
      <c r="L31" s="373">
        <v>0</v>
      </c>
      <c r="M31" s="373">
        <v>0</v>
      </c>
      <c r="N31" s="322">
        <v>0</v>
      </c>
      <c r="P31" s="6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9.5" customHeight="1">
      <c r="A32" s="713"/>
      <c r="B32" s="116" t="s">
        <v>352</v>
      </c>
      <c r="C32" s="226">
        <f t="shared" si="0"/>
        <v>0</v>
      </c>
      <c r="D32" s="379">
        <v>0</v>
      </c>
      <c r="E32" s="379">
        <v>0</v>
      </c>
      <c r="F32" s="379">
        <v>0</v>
      </c>
      <c r="G32" s="379">
        <v>0</v>
      </c>
      <c r="H32" s="379">
        <v>0</v>
      </c>
      <c r="I32" s="379">
        <v>0</v>
      </c>
      <c r="J32" s="379">
        <v>0</v>
      </c>
      <c r="K32" s="379">
        <v>0</v>
      </c>
      <c r="L32" s="379">
        <v>0</v>
      </c>
      <c r="M32" s="379">
        <v>0</v>
      </c>
      <c r="N32" s="225">
        <v>0</v>
      </c>
      <c r="P32" s="6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9.5" customHeight="1">
      <c r="A33" s="789" t="s">
        <v>347</v>
      </c>
      <c r="B33" s="118" t="s">
        <v>351</v>
      </c>
      <c r="C33" s="171">
        <f t="shared" si="0"/>
        <v>0</v>
      </c>
      <c r="D33" s="169">
        <v>0</v>
      </c>
      <c r="E33" s="169">
        <v>0</v>
      </c>
      <c r="F33" s="169">
        <v>0</v>
      </c>
      <c r="G33" s="169">
        <v>0</v>
      </c>
      <c r="H33" s="169">
        <v>0</v>
      </c>
      <c r="I33" s="169">
        <v>0</v>
      </c>
      <c r="J33" s="169">
        <v>0</v>
      </c>
      <c r="K33" s="169">
        <v>0</v>
      </c>
      <c r="L33" s="169">
        <v>0</v>
      </c>
      <c r="M33" s="169">
        <v>0</v>
      </c>
      <c r="N33" s="218">
        <v>0</v>
      </c>
      <c r="P33" s="6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9.5" customHeight="1" thickBot="1">
      <c r="A34" s="911"/>
      <c r="B34" s="123" t="s">
        <v>352</v>
      </c>
      <c r="C34" s="424">
        <f t="shared" si="0"/>
        <v>1</v>
      </c>
      <c r="D34" s="181">
        <v>0</v>
      </c>
      <c r="E34" s="181">
        <v>0</v>
      </c>
      <c r="F34" s="181">
        <v>0</v>
      </c>
      <c r="G34" s="181">
        <v>0</v>
      </c>
      <c r="H34" s="181">
        <v>0</v>
      </c>
      <c r="I34" s="277">
        <v>0</v>
      </c>
      <c r="J34" s="181">
        <v>0</v>
      </c>
      <c r="K34" s="277">
        <v>1</v>
      </c>
      <c r="L34" s="181">
        <v>0</v>
      </c>
      <c r="M34" s="181">
        <v>0</v>
      </c>
      <c r="N34" s="238">
        <v>0</v>
      </c>
      <c r="P34" s="6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2.75">
      <c r="A35" s="90"/>
      <c r="B35" s="90"/>
      <c r="C35" s="401"/>
      <c r="D35" s="170"/>
      <c r="E35" s="170"/>
      <c r="F35" s="170"/>
      <c r="G35" s="170"/>
      <c r="H35" s="170"/>
      <c r="I35" s="401"/>
      <c r="J35" s="170"/>
      <c r="K35" s="401"/>
      <c r="L35" s="170"/>
      <c r="M35" s="170"/>
      <c r="N35" s="170"/>
      <c r="P35" s="6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ht="12.75"/>
    <row r="37" spans="1:2" ht="19.5" customHeight="1" thickBot="1">
      <c r="A37" s="30" t="s">
        <v>393</v>
      </c>
      <c r="B37" s="30"/>
    </row>
    <row r="38" spans="1:14" ht="15.75" customHeight="1">
      <c r="A38" s="663" t="s">
        <v>349</v>
      </c>
      <c r="B38" s="664"/>
      <c r="C38" s="805" t="s">
        <v>380</v>
      </c>
      <c r="D38" s="805"/>
      <c r="E38" s="805"/>
      <c r="F38" s="805"/>
      <c r="G38" s="805"/>
      <c r="H38" s="912"/>
      <c r="I38" s="901" t="s">
        <v>383</v>
      </c>
      <c r="J38" s="805"/>
      <c r="K38" s="805"/>
      <c r="L38" s="805"/>
      <c r="M38" s="805"/>
      <c r="N38" s="805"/>
    </row>
    <row r="39" spans="1:14" ht="15.75" customHeight="1">
      <c r="A39" s="475"/>
      <c r="B39" s="817"/>
      <c r="C39" s="808" t="s">
        <v>381</v>
      </c>
      <c r="D39" s="913"/>
      <c r="E39" s="913"/>
      <c r="F39" s="906" t="s">
        <v>382</v>
      </c>
      <c r="G39" s="913"/>
      <c r="H39" s="914"/>
      <c r="I39" s="808" t="s">
        <v>381</v>
      </c>
      <c r="J39" s="913"/>
      <c r="K39" s="913"/>
      <c r="L39" s="906" t="s">
        <v>382</v>
      </c>
      <c r="M39" s="913"/>
      <c r="N39" s="915"/>
    </row>
    <row r="40" spans="1:14" ht="15.75" customHeight="1">
      <c r="A40" s="826"/>
      <c r="B40" s="827"/>
      <c r="C40" s="109" t="s">
        <v>344</v>
      </c>
      <c r="D40" s="94" t="s">
        <v>351</v>
      </c>
      <c r="E40" s="94" t="s">
        <v>352</v>
      </c>
      <c r="F40" s="101" t="s">
        <v>344</v>
      </c>
      <c r="G40" s="94" t="s">
        <v>351</v>
      </c>
      <c r="H40" s="97" t="s">
        <v>352</v>
      </c>
      <c r="I40" s="102" t="s">
        <v>344</v>
      </c>
      <c r="J40" s="94" t="s">
        <v>351</v>
      </c>
      <c r="K40" s="95" t="s">
        <v>352</v>
      </c>
      <c r="L40" s="101" t="s">
        <v>344</v>
      </c>
      <c r="M40" s="94" t="s">
        <v>351</v>
      </c>
      <c r="N40" s="95" t="s">
        <v>352</v>
      </c>
    </row>
    <row r="41" spans="1:14" ht="30" customHeight="1" thickBot="1">
      <c r="A41" s="818" t="s">
        <v>7</v>
      </c>
      <c r="B41" s="819"/>
      <c r="C41" s="409">
        <f>SUM(D41:E41)</f>
        <v>83</v>
      </c>
      <c r="D41" s="425">
        <v>39</v>
      </c>
      <c r="E41" s="425">
        <v>44</v>
      </c>
      <c r="F41" s="425">
        <f>SUM(G41:H41)</f>
        <v>341</v>
      </c>
      <c r="G41" s="425">
        <v>167</v>
      </c>
      <c r="H41" s="426">
        <v>174</v>
      </c>
      <c r="I41" s="424">
        <f>SUM(J41:K41)</f>
        <v>66</v>
      </c>
      <c r="J41" s="425">
        <v>31</v>
      </c>
      <c r="K41" s="409">
        <v>35</v>
      </c>
      <c r="L41" s="278">
        <f>SUM(M41:N41)</f>
        <v>613</v>
      </c>
      <c r="M41" s="425">
        <v>327</v>
      </c>
      <c r="N41" s="409">
        <v>286</v>
      </c>
    </row>
    <row r="42" spans="1:14" ht="12.75">
      <c r="A42" s="35"/>
      <c r="B42" s="35"/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401"/>
      <c r="N42" s="401"/>
    </row>
    <row r="43" ht="12.75"/>
    <row r="44" spans="1:2" ht="19.5" customHeight="1" thickBot="1">
      <c r="A44" s="30" t="s">
        <v>395</v>
      </c>
      <c r="B44" s="30"/>
    </row>
    <row r="45" spans="1:13" ht="15.75" customHeight="1">
      <c r="A45" s="663" t="s">
        <v>349</v>
      </c>
      <c r="B45" s="664"/>
      <c r="C45" s="918" t="s">
        <v>372</v>
      </c>
      <c r="D45" s="919"/>
      <c r="E45" s="919"/>
      <c r="F45" s="919"/>
      <c r="G45" s="919"/>
      <c r="H45" s="920"/>
      <c r="I45" s="921" t="s">
        <v>367</v>
      </c>
      <c r="J45" s="922"/>
      <c r="K45" s="923"/>
      <c r="L45" s="903" t="s">
        <v>385</v>
      </c>
      <c r="M45" s="871"/>
    </row>
    <row r="46" spans="1:13" ht="15.75" customHeight="1">
      <c r="A46" s="475"/>
      <c r="B46" s="817"/>
      <c r="C46" s="808" t="s">
        <v>365</v>
      </c>
      <c r="D46" s="913"/>
      <c r="E46" s="913"/>
      <c r="F46" s="906" t="s">
        <v>366</v>
      </c>
      <c r="G46" s="913"/>
      <c r="H46" s="914"/>
      <c r="I46" s="926" t="s">
        <v>384</v>
      </c>
      <c r="J46" s="927"/>
      <c r="K46" s="928"/>
      <c r="L46" s="924"/>
      <c r="M46" s="925"/>
    </row>
    <row r="47" spans="1:13" ht="15.75" customHeight="1">
      <c r="A47" s="826"/>
      <c r="B47" s="827"/>
      <c r="C47" s="109" t="s">
        <v>344</v>
      </c>
      <c r="D47" s="94" t="s">
        <v>351</v>
      </c>
      <c r="E47" s="94" t="s">
        <v>352</v>
      </c>
      <c r="F47" s="101" t="s">
        <v>344</v>
      </c>
      <c r="G47" s="94" t="s">
        <v>351</v>
      </c>
      <c r="H47" s="97" t="s">
        <v>352</v>
      </c>
      <c r="I47" s="102" t="s">
        <v>344</v>
      </c>
      <c r="J47" s="94" t="s">
        <v>351</v>
      </c>
      <c r="K47" s="97" t="s">
        <v>352</v>
      </c>
      <c r="L47" s="929" t="s">
        <v>386</v>
      </c>
      <c r="M47" s="800"/>
    </row>
    <row r="48" spans="1:13" ht="30" customHeight="1" thickBot="1">
      <c r="A48" s="818" t="s">
        <v>7</v>
      </c>
      <c r="B48" s="819"/>
      <c r="C48" s="409">
        <f>SUM(D48:E48)</f>
        <v>139</v>
      </c>
      <c r="D48" s="425">
        <v>61</v>
      </c>
      <c r="E48" s="425">
        <v>78</v>
      </c>
      <c r="F48" s="425">
        <f>SUM(G48:H48)</f>
        <v>149</v>
      </c>
      <c r="G48" s="425">
        <v>70</v>
      </c>
      <c r="H48" s="426">
        <v>79</v>
      </c>
      <c r="I48" s="424">
        <f>SUM(J48:K48)</f>
        <v>65</v>
      </c>
      <c r="J48" s="425">
        <v>35</v>
      </c>
      <c r="K48" s="413">
        <v>30</v>
      </c>
      <c r="L48" s="916">
        <v>259</v>
      </c>
      <c r="M48" s="917"/>
    </row>
    <row r="49" ht="12.75">
      <c r="Q49" s="4"/>
    </row>
  </sheetData>
  <sheetProtection/>
  <mergeCells count="45">
    <mergeCell ref="A20:B20"/>
    <mergeCell ref="C19:D19"/>
    <mergeCell ref="E19:F19"/>
    <mergeCell ref="G19:H19"/>
    <mergeCell ref="C20:D20"/>
    <mergeCell ref="E20:F20"/>
    <mergeCell ref="G20:H20"/>
    <mergeCell ref="A48:B48"/>
    <mergeCell ref="L48:M48"/>
    <mergeCell ref="A45:B47"/>
    <mergeCell ref="C45:H45"/>
    <mergeCell ref="I45:K45"/>
    <mergeCell ref="L45:M46"/>
    <mergeCell ref="C46:E46"/>
    <mergeCell ref="F46:H46"/>
    <mergeCell ref="I46:K46"/>
    <mergeCell ref="L47:M47"/>
    <mergeCell ref="I38:N38"/>
    <mergeCell ref="C39:E39"/>
    <mergeCell ref="F39:H39"/>
    <mergeCell ref="I39:K39"/>
    <mergeCell ref="L39:N39"/>
    <mergeCell ref="A41:B41"/>
    <mergeCell ref="A26:A28"/>
    <mergeCell ref="A29:A30"/>
    <mergeCell ref="A31:A32"/>
    <mergeCell ref="A33:A34"/>
    <mergeCell ref="A38:B40"/>
    <mergeCell ref="C38:H38"/>
    <mergeCell ref="A24:B25"/>
    <mergeCell ref="C24:C25"/>
    <mergeCell ref="A12:B14"/>
    <mergeCell ref="C12:G12"/>
    <mergeCell ref="H12:I13"/>
    <mergeCell ref="C13:C14"/>
    <mergeCell ref="D13:D14"/>
    <mergeCell ref="E13:E14"/>
    <mergeCell ref="F13:G13"/>
    <mergeCell ref="A19:B19"/>
    <mergeCell ref="A6:B7"/>
    <mergeCell ref="C6:D6"/>
    <mergeCell ref="E6:E7"/>
    <mergeCell ref="F6:I6"/>
    <mergeCell ref="A8:B8"/>
    <mergeCell ref="A15:B15"/>
  </mergeCells>
  <printOptions/>
  <pageMargins left="0.5905511811023623" right="0.3937007874015748" top="0.8267716535433072" bottom="0.4724409448818898" header="0.5118110236220472" footer="0.2755905511811024"/>
  <pageSetup fitToHeight="1" fitToWidth="1" horizontalDpi="600" verticalDpi="600" orientation="portrait" paperSize="9" scale="85" r:id="rId1"/>
  <headerFooter scaleWithDoc="0" alignWithMargins="0">
    <oddHeader>&amp;L高等学校（通信制）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4:AP24"/>
  <sheetViews>
    <sheetView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2" width="4.625" style="3" customWidth="1"/>
    <col min="3" max="14" width="8.875" style="3" customWidth="1"/>
    <col min="15" max="16384" width="9.125" style="3" customWidth="1"/>
  </cols>
  <sheetData>
    <row r="1" s="473" customFormat="1" ht="13.5" customHeight="1"/>
    <row r="2" s="473" customFormat="1" ht="25.5" customHeight="1"/>
    <row r="3" s="473" customFormat="1" ht="13.5" customHeight="1"/>
    <row r="4" spans="1:17" ht="19.5" customHeight="1" thickBot="1">
      <c r="A4" s="30" t="s">
        <v>394</v>
      </c>
      <c r="B4" s="30"/>
      <c r="C4" s="12"/>
      <c r="D4" s="12"/>
      <c r="K4" s="4"/>
      <c r="L4" s="4"/>
      <c r="M4" s="4"/>
      <c r="N4" s="4"/>
      <c r="O4" s="4"/>
      <c r="Q4" s="35"/>
    </row>
    <row r="5" spans="1:15" ht="15.75" customHeight="1">
      <c r="A5" s="663" t="s">
        <v>287</v>
      </c>
      <c r="B5" s="664"/>
      <c r="C5" s="921" t="s">
        <v>1</v>
      </c>
      <c r="D5" s="919"/>
      <c r="E5" s="920"/>
      <c r="F5" s="805" t="s">
        <v>185</v>
      </c>
      <c r="G5" s="912"/>
      <c r="H5" s="901" t="s">
        <v>186</v>
      </c>
      <c r="I5" s="805"/>
      <c r="K5" s="4"/>
      <c r="L5" s="4"/>
      <c r="M5" s="4"/>
      <c r="N5" s="4"/>
      <c r="O5" s="4"/>
    </row>
    <row r="6" spans="1:15" ht="15.75" customHeight="1">
      <c r="A6" s="826"/>
      <c r="B6" s="827"/>
      <c r="C6" s="102" t="s">
        <v>136</v>
      </c>
      <c r="D6" s="94" t="s">
        <v>137</v>
      </c>
      <c r="E6" s="97" t="s">
        <v>138</v>
      </c>
      <c r="F6" s="98" t="s">
        <v>137</v>
      </c>
      <c r="G6" s="95" t="s">
        <v>138</v>
      </c>
      <c r="H6" s="96" t="s">
        <v>137</v>
      </c>
      <c r="I6" s="95" t="s">
        <v>138</v>
      </c>
      <c r="K6" s="4"/>
      <c r="L6" s="4"/>
      <c r="M6" s="4"/>
      <c r="N6" s="4"/>
      <c r="O6" s="4"/>
    </row>
    <row r="7" spans="1:15" ht="30.75" customHeight="1" thickBot="1">
      <c r="A7" s="818" t="s">
        <v>7</v>
      </c>
      <c r="B7" s="819"/>
      <c r="C7" s="435">
        <f>SUM(D7:E7)</f>
        <v>23</v>
      </c>
      <c r="D7" s="181">
        <f>F7+H7</f>
        <v>13</v>
      </c>
      <c r="E7" s="249">
        <f>G7+I7</f>
        <v>10</v>
      </c>
      <c r="F7" s="237">
        <v>1</v>
      </c>
      <c r="G7" s="238">
        <v>0</v>
      </c>
      <c r="H7" s="204">
        <v>12</v>
      </c>
      <c r="I7" s="238">
        <v>10</v>
      </c>
      <c r="K7" s="4"/>
      <c r="L7" s="4"/>
      <c r="M7" s="4"/>
      <c r="N7" s="4"/>
      <c r="O7" s="4"/>
    </row>
    <row r="8" spans="11:15" ht="12.75">
      <c r="K8" s="4"/>
      <c r="L8" s="4"/>
      <c r="M8" s="4"/>
      <c r="N8" s="4"/>
      <c r="O8" s="4"/>
    </row>
    <row r="9" spans="1:15" ht="13.5" thickBot="1">
      <c r="A9" s="30" t="s">
        <v>406</v>
      </c>
      <c r="K9" s="4"/>
      <c r="L9" s="4"/>
      <c r="M9" s="4"/>
      <c r="N9" s="4"/>
      <c r="O9" s="4"/>
    </row>
    <row r="10" spans="1:15" ht="15.75" customHeight="1">
      <c r="A10" s="663" t="s">
        <v>287</v>
      </c>
      <c r="B10" s="664"/>
      <c r="C10" s="799" t="s">
        <v>396</v>
      </c>
      <c r="D10" s="799"/>
      <c r="E10" s="799"/>
      <c r="F10" s="789"/>
      <c r="G10" s="789"/>
      <c r="H10" s="789"/>
      <c r="I10" s="789"/>
      <c r="K10" s="4"/>
      <c r="L10" s="4"/>
      <c r="M10" s="4"/>
      <c r="N10" s="4"/>
      <c r="O10" s="4"/>
    </row>
    <row r="11" spans="1:15" ht="15.75" customHeight="1">
      <c r="A11" s="826"/>
      <c r="B11" s="827"/>
      <c r="C11" s="109" t="s">
        <v>136</v>
      </c>
      <c r="D11" s="94" t="s">
        <v>137</v>
      </c>
      <c r="E11" s="95" t="s">
        <v>138</v>
      </c>
      <c r="F11" s="90"/>
      <c r="G11" s="90"/>
      <c r="H11" s="90"/>
      <c r="I11" s="90"/>
      <c r="K11" s="4"/>
      <c r="L11" s="4"/>
      <c r="M11" s="4"/>
      <c r="N11" s="4"/>
      <c r="O11" s="4"/>
    </row>
    <row r="12" spans="1:15" ht="30.75" customHeight="1" thickBot="1">
      <c r="A12" s="818" t="s">
        <v>7</v>
      </c>
      <c r="B12" s="819"/>
      <c r="C12" s="436">
        <f>SUM(D12:E12)</f>
        <v>17</v>
      </c>
      <c r="D12" s="425">
        <v>8</v>
      </c>
      <c r="E12" s="404">
        <v>9</v>
      </c>
      <c r="F12" s="170"/>
      <c r="G12" s="170"/>
      <c r="H12" s="170"/>
      <c r="I12" s="170"/>
      <c r="K12" s="4"/>
      <c r="L12" s="4"/>
      <c r="M12" s="4"/>
      <c r="N12" s="4"/>
      <c r="O12" s="4"/>
    </row>
    <row r="13" spans="1:15" ht="12.75">
      <c r="A13" s="35"/>
      <c r="B13" s="35"/>
      <c r="C13" s="472"/>
      <c r="D13" s="401"/>
      <c r="E13" s="401"/>
      <c r="F13" s="170"/>
      <c r="G13" s="170"/>
      <c r="H13" s="170"/>
      <c r="I13" s="170"/>
      <c r="K13" s="4"/>
      <c r="L13" s="4"/>
      <c r="M13" s="4"/>
      <c r="N13" s="4"/>
      <c r="O13" s="4"/>
    </row>
    <row r="14" ht="12.75"/>
    <row r="15" spans="1:42" ht="17.25" customHeight="1" thickBot="1">
      <c r="A15" s="141" t="s">
        <v>473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10" ht="15.75" customHeight="1">
      <c r="A16" s="663" t="s">
        <v>287</v>
      </c>
      <c r="B16" s="664"/>
      <c r="C16" s="941" t="s">
        <v>189</v>
      </c>
      <c r="D16" s="943" t="s">
        <v>190</v>
      </c>
      <c r="E16" s="943" t="s">
        <v>191</v>
      </c>
      <c r="F16" s="945" t="s">
        <v>408</v>
      </c>
      <c r="G16" s="945" t="s">
        <v>409</v>
      </c>
      <c r="H16" s="943" t="s">
        <v>192</v>
      </c>
      <c r="I16" s="947" t="s">
        <v>194</v>
      </c>
      <c r="J16" s="4"/>
    </row>
    <row r="17" spans="1:9" ht="15.75" customHeight="1">
      <c r="A17" s="826"/>
      <c r="B17" s="827"/>
      <c r="C17" s="942"/>
      <c r="D17" s="944"/>
      <c r="E17" s="944"/>
      <c r="F17" s="946"/>
      <c r="G17" s="946"/>
      <c r="H17" s="944"/>
      <c r="I17" s="948"/>
    </row>
    <row r="18" spans="1:9" ht="30.75" customHeight="1" thickBot="1">
      <c r="A18" s="818" t="s">
        <v>7</v>
      </c>
      <c r="B18" s="819"/>
      <c r="C18" s="437">
        <v>1</v>
      </c>
      <c r="D18" s="438">
        <v>4</v>
      </c>
      <c r="E18" s="438">
        <v>1</v>
      </c>
      <c r="F18" s="438">
        <v>1</v>
      </c>
      <c r="G18" s="438">
        <v>1</v>
      </c>
      <c r="H18" s="438">
        <v>1</v>
      </c>
      <c r="I18" s="248">
        <v>1</v>
      </c>
    </row>
    <row r="19" spans="1:9" ht="12.75">
      <c r="A19" s="35"/>
      <c r="B19" s="35"/>
      <c r="C19" s="170"/>
      <c r="D19" s="170"/>
      <c r="E19" s="170"/>
      <c r="F19" s="170"/>
      <c r="G19" s="170"/>
      <c r="H19" s="170"/>
      <c r="I19" s="170"/>
    </row>
    <row r="20" spans="1:5" ht="12.75">
      <c r="A20" s="35"/>
      <c r="B20" s="35"/>
      <c r="C20" s="8"/>
      <c r="D20" s="8"/>
      <c r="E20" s="9"/>
    </row>
    <row r="21" spans="1:19" ht="18.75" customHeight="1" thickBot="1">
      <c r="A21" s="30" t="s">
        <v>407</v>
      </c>
      <c r="B21" s="30"/>
      <c r="C21" s="12"/>
      <c r="D21" s="12"/>
      <c r="E21" s="12"/>
      <c r="F21" s="12"/>
      <c r="G21" s="12"/>
      <c r="H21" s="12"/>
      <c r="I21" s="12"/>
      <c r="J21" s="12"/>
      <c r="K21" s="12"/>
      <c r="L21" s="4"/>
      <c r="M21" s="4"/>
      <c r="N21" s="4"/>
      <c r="O21" s="4"/>
      <c r="P21" s="4"/>
      <c r="Q21" s="4"/>
      <c r="R21" s="4"/>
      <c r="S21" s="4"/>
    </row>
    <row r="22" spans="1:11" ht="15.75" customHeight="1">
      <c r="A22" s="663" t="s">
        <v>287</v>
      </c>
      <c r="B22" s="664"/>
      <c r="C22" s="799" t="s">
        <v>1</v>
      </c>
      <c r="D22" s="799"/>
      <c r="E22" s="799"/>
      <c r="F22" s="939" t="s">
        <v>188</v>
      </c>
      <c r="G22" s="920"/>
      <c r="H22" s="940" t="s">
        <v>370</v>
      </c>
      <c r="I22" s="870"/>
      <c r="J22" s="921" t="s">
        <v>368</v>
      </c>
      <c r="K22" s="801"/>
    </row>
    <row r="23" spans="1:11" ht="15.75" customHeight="1">
      <c r="A23" s="826"/>
      <c r="B23" s="827"/>
      <c r="C23" s="109" t="s">
        <v>136</v>
      </c>
      <c r="D23" s="95" t="s">
        <v>137</v>
      </c>
      <c r="E23" s="95" t="s">
        <v>138</v>
      </c>
      <c r="F23" s="102" t="s">
        <v>137</v>
      </c>
      <c r="G23" s="124" t="s">
        <v>138</v>
      </c>
      <c r="H23" s="98" t="s">
        <v>137</v>
      </c>
      <c r="I23" s="95" t="s">
        <v>138</v>
      </c>
      <c r="J23" s="96" t="s">
        <v>137</v>
      </c>
      <c r="K23" s="95" t="s">
        <v>138</v>
      </c>
    </row>
    <row r="24" spans="1:11" ht="30.75" customHeight="1" thickBot="1">
      <c r="A24" s="818" t="s">
        <v>7</v>
      </c>
      <c r="B24" s="819"/>
      <c r="C24" s="427">
        <f>SUM(D24:E24)</f>
        <v>4</v>
      </c>
      <c r="D24" s="181">
        <f>SUM(F24,H24,J24,L24)</f>
        <v>2</v>
      </c>
      <c r="E24" s="238">
        <f>SUM(G24,I24,K24,M24)</f>
        <v>2</v>
      </c>
      <c r="F24" s="204">
        <v>1</v>
      </c>
      <c r="G24" s="236">
        <v>1</v>
      </c>
      <c r="H24" s="237">
        <v>0</v>
      </c>
      <c r="I24" s="238">
        <v>1</v>
      </c>
      <c r="J24" s="204">
        <v>1</v>
      </c>
      <c r="K24" s="238" t="s">
        <v>388</v>
      </c>
    </row>
  </sheetData>
  <sheetProtection/>
  <mergeCells count="25">
    <mergeCell ref="A24:B24"/>
    <mergeCell ref="A10:B11"/>
    <mergeCell ref="F10:G10"/>
    <mergeCell ref="H10:I10"/>
    <mergeCell ref="A12:B12"/>
    <mergeCell ref="G16:G17"/>
    <mergeCell ref="H16:H17"/>
    <mergeCell ref="I16:I17"/>
    <mergeCell ref="A18:B18"/>
    <mergeCell ref="A16:B17"/>
    <mergeCell ref="J22:K22"/>
    <mergeCell ref="A5:B6"/>
    <mergeCell ref="C5:E5"/>
    <mergeCell ref="F5:G5"/>
    <mergeCell ref="H5:I5"/>
    <mergeCell ref="C10:E10"/>
    <mergeCell ref="A22:B23"/>
    <mergeCell ref="C22:E22"/>
    <mergeCell ref="F22:G22"/>
    <mergeCell ref="H22:I22"/>
    <mergeCell ref="A7:B7"/>
    <mergeCell ref="C16:C17"/>
    <mergeCell ref="D16:D17"/>
    <mergeCell ref="E16:E17"/>
    <mergeCell ref="F16:F17"/>
  </mergeCells>
  <printOptions/>
  <pageMargins left="0.5905511811023623" right="0.3937007874015748" top="0.8267716535433072" bottom="0.4724409448818898" header="0.5118110236220472" footer="0.2755905511811024"/>
  <pageSetup horizontalDpi="600" verticalDpi="600" orientation="portrait" paperSize="9" scale="85" r:id="rId1"/>
  <headerFooter scaleWithDoc="0" alignWithMargins="0">
    <oddHeader>&amp;R&amp;11高等学校（通信制）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H60"/>
  <sheetViews>
    <sheetView showGridLines="0" zoomScalePageLayoutView="0" workbookViewId="0" topLeftCell="A1">
      <selection activeCell="A1" sqref="A1"/>
    </sheetView>
  </sheetViews>
  <sheetFormatPr defaultColWidth="10.25390625" defaultRowHeight="12.75"/>
  <cols>
    <col min="1" max="1" width="5.125" style="45" customWidth="1"/>
    <col min="2" max="4" width="5.125" style="11" customWidth="1"/>
    <col min="5" max="6" width="3.375" style="11" customWidth="1"/>
    <col min="7" max="7" width="3.625" style="11" customWidth="1"/>
    <col min="8" max="33" width="3.375" style="11" customWidth="1"/>
    <col min="34" max="35" width="3.75390625" style="11" customWidth="1"/>
    <col min="36" max="56" width="3.00390625" style="11" customWidth="1"/>
    <col min="57" max="16384" width="10.25390625" style="11" customWidth="1"/>
  </cols>
  <sheetData>
    <row r="4" ht="12.75">
      <c r="A4" s="133" t="s">
        <v>412</v>
      </c>
    </row>
    <row r="5" ht="6" customHeight="1" thickBot="1"/>
    <row r="6" spans="1:29" ht="21.75" customHeight="1">
      <c r="A6" s="509" t="s">
        <v>16</v>
      </c>
      <c r="B6" s="509"/>
      <c r="C6" s="511" t="s">
        <v>17</v>
      </c>
      <c r="D6" s="512"/>
      <c r="E6" s="512" t="s">
        <v>18</v>
      </c>
      <c r="F6" s="515"/>
      <c r="G6" s="515"/>
      <c r="H6" s="515"/>
      <c r="I6" s="515"/>
      <c r="J6" s="515"/>
      <c r="K6" s="515"/>
      <c r="L6" s="515"/>
      <c r="M6" s="516" t="s">
        <v>19</v>
      </c>
      <c r="N6" s="517"/>
      <c r="O6" s="517"/>
      <c r="P6" s="517"/>
      <c r="Q6" s="517"/>
      <c r="R6" s="517"/>
      <c r="S6" s="517"/>
      <c r="T6" s="512"/>
      <c r="U6" s="516" t="s">
        <v>20</v>
      </c>
      <c r="V6" s="517"/>
      <c r="W6" s="517"/>
      <c r="X6" s="517"/>
      <c r="Y6" s="517"/>
      <c r="Z6" s="517"/>
      <c r="AA6" s="517"/>
      <c r="AB6" s="517"/>
      <c r="AC6" s="517"/>
    </row>
    <row r="7" spans="1:29" ht="21.75" customHeight="1">
      <c r="A7" s="510"/>
      <c r="B7" s="510"/>
      <c r="C7" s="513"/>
      <c r="D7" s="514"/>
      <c r="E7" s="518" t="s">
        <v>17</v>
      </c>
      <c r="F7" s="519"/>
      <c r="G7" s="522" t="s">
        <v>21</v>
      </c>
      <c r="H7" s="523"/>
      <c r="I7" s="522" t="s">
        <v>22</v>
      </c>
      <c r="J7" s="523"/>
      <c r="K7" s="525" t="s">
        <v>23</v>
      </c>
      <c r="L7" s="526"/>
      <c r="M7" s="528" t="s">
        <v>17</v>
      </c>
      <c r="N7" s="529"/>
      <c r="O7" s="532" t="s">
        <v>21</v>
      </c>
      <c r="P7" s="533"/>
      <c r="Q7" s="532" t="s">
        <v>22</v>
      </c>
      <c r="R7" s="533"/>
      <c r="S7" s="535" t="s">
        <v>23</v>
      </c>
      <c r="T7" s="536"/>
      <c r="U7" s="528" t="s">
        <v>17</v>
      </c>
      <c r="V7" s="538"/>
      <c r="W7" s="538"/>
      <c r="X7" s="539" t="s">
        <v>21</v>
      </c>
      <c r="Y7" s="535"/>
      <c r="Z7" s="540"/>
      <c r="AA7" s="539" t="s">
        <v>22</v>
      </c>
      <c r="AB7" s="535"/>
      <c r="AC7" s="535"/>
    </row>
    <row r="8" spans="1:29" ht="21.75" customHeight="1">
      <c r="A8" s="510"/>
      <c r="B8" s="510"/>
      <c r="C8" s="513"/>
      <c r="D8" s="514"/>
      <c r="E8" s="520"/>
      <c r="F8" s="521"/>
      <c r="G8" s="524"/>
      <c r="H8" s="524"/>
      <c r="I8" s="524"/>
      <c r="J8" s="524"/>
      <c r="K8" s="520"/>
      <c r="L8" s="527"/>
      <c r="M8" s="530"/>
      <c r="N8" s="531"/>
      <c r="O8" s="534"/>
      <c r="P8" s="534"/>
      <c r="Q8" s="534"/>
      <c r="R8" s="534"/>
      <c r="S8" s="537"/>
      <c r="T8" s="518"/>
      <c r="U8" s="528"/>
      <c r="V8" s="538"/>
      <c r="W8" s="538"/>
      <c r="X8" s="541"/>
      <c r="Y8" s="542"/>
      <c r="Z8" s="543"/>
      <c r="AA8" s="541"/>
      <c r="AB8" s="542"/>
      <c r="AC8" s="542"/>
    </row>
    <row r="9" spans="1:29" ht="12.75">
      <c r="A9" s="544" t="s">
        <v>24</v>
      </c>
      <c r="B9" s="545"/>
      <c r="C9" s="547">
        <v>32</v>
      </c>
      <c r="D9" s="548"/>
      <c r="E9" s="551">
        <f>SUM(G9:L10)</f>
        <v>30</v>
      </c>
      <c r="F9" s="551"/>
      <c r="G9" s="553">
        <v>24</v>
      </c>
      <c r="H9" s="553"/>
      <c r="I9" s="553">
        <v>1</v>
      </c>
      <c r="J9" s="553"/>
      <c r="K9" s="551">
        <v>5</v>
      </c>
      <c r="L9" s="548"/>
      <c r="M9" s="551">
        <v>2</v>
      </c>
      <c r="N9" s="551"/>
      <c r="O9" s="553">
        <v>1</v>
      </c>
      <c r="P9" s="553"/>
      <c r="Q9" s="553">
        <v>1</v>
      </c>
      <c r="R9" s="553"/>
      <c r="S9" s="551">
        <v>0</v>
      </c>
      <c r="T9" s="548"/>
      <c r="U9" s="555">
        <f>SUM(X9:AB10)</f>
        <v>6445</v>
      </c>
      <c r="V9" s="556"/>
      <c r="W9" s="556"/>
      <c r="X9" s="559">
        <v>5925</v>
      </c>
      <c r="Y9" s="556"/>
      <c r="Z9" s="560"/>
      <c r="AA9" s="563">
        <v>520</v>
      </c>
      <c r="AB9" s="564"/>
      <c r="AC9" s="564"/>
    </row>
    <row r="10" spans="1:29" ht="12.75">
      <c r="A10" s="510"/>
      <c r="B10" s="546"/>
      <c r="C10" s="549"/>
      <c r="D10" s="550"/>
      <c r="E10" s="552"/>
      <c r="F10" s="552"/>
      <c r="G10" s="554"/>
      <c r="H10" s="554"/>
      <c r="I10" s="554"/>
      <c r="J10" s="554"/>
      <c r="K10" s="552"/>
      <c r="L10" s="550"/>
      <c r="M10" s="552"/>
      <c r="N10" s="552"/>
      <c r="O10" s="554"/>
      <c r="P10" s="554"/>
      <c r="Q10" s="554"/>
      <c r="R10" s="554"/>
      <c r="S10" s="552"/>
      <c r="T10" s="550"/>
      <c r="U10" s="557"/>
      <c r="V10" s="558"/>
      <c r="W10" s="558"/>
      <c r="X10" s="561"/>
      <c r="Y10" s="558"/>
      <c r="Z10" s="562"/>
      <c r="AA10" s="565"/>
      <c r="AB10" s="566"/>
      <c r="AC10" s="566"/>
    </row>
    <row r="11" spans="1:29" ht="12.75">
      <c r="A11" s="567" t="s">
        <v>25</v>
      </c>
      <c r="B11" s="568"/>
      <c r="C11" s="549">
        <v>7</v>
      </c>
      <c r="D11" s="550"/>
      <c r="E11" s="572">
        <f>SUM(G11:L12)</f>
        <v>7</v>
      </c>
      <c r="F11" s="573"/>
      <c r="G11" s="576">
        <v>6</v>
      </c>
      <c r="H11" s="576"/>
      <c r="I11" s="576">
        <v>1</v>
      </c>
      <c r="J11" s="576"/>
      <c r="K11" s="572">
        <v>0</v>
      </c>
      <c r="L11" s="578"/>
      <c r="M11" s="572">
        <v>0</v>
      </c>
      <c r="N11" s="573"/>
      <c r="O11" s="576">
        <v>0</v>
      </c>
      <c r="P11" s="576"/>
      <c r="Q11" s="576">
        <v>0</v>
      </c>
      <c r="R11" s="576"/>
      <c r="S11" s="572">
        <v>0</v>
      </c>
      <c r="T11" s="578"/>
      <c r="U11" s="557">
        <f>SUM(X11:AB12)</f>
        <v>2130</v>
      </c>
      <c r="V11" s="558"/>
      <c r="W11" s="558"/>
      <c r="X11" s="561">
        <v>2050</v>
      </c>
      <c r="Y11" s="558"/>
      <c r="Z11" s="562"/>
      <c r="AA11" s="565">
        <v>80</v>
      </c>
      <c r="AB11" s="566"/>
      <c r="AC11" s="566"/>
    </row>
    <row r="12" spans="1:29" ht="12.75">
      <c r="A12" s="569"/>
      <c r="B12" s="570"/>
      <c r="C12" s="571"/>
      <c r="D12" s="572"/>
      <c r="E12" s="574"/>
      <c r="F12" s="575"/>
      <c r="G12" s="577"/>
      <c r="H12" s="577"/>
      <c r="I12" s="577"/>
      <c r="J12" s="577"/>
      <c r="K12" s="574"/>
      <c r="L12" s="579"/>
      <c r="M12" s="574"/>
      <c r="N12" s="575"/>
      <c r="O12" s="577"/>
      <c r="P12" s="577"/>
      <c r="Q12" s="577"/>
      <c r="R12" s="577"/>
      <c r="S12" s="574"/>
      <c r="T12" s="579"/>
      <c r="U12" s="580"/>
      <c r="V12" s="581"/>
      <c r="W12" s="581"/>
      <c r="X12" s="582"/>
      <c r="Y12" s="581"/>
      <c r="Z12" s="583"/>
      <c r="AA12" s="584"/>
      <c r="AB12" s="585"/>
      <c r="AC12" s="585"/>
    </row>
    <row r="13" spans="1:29" ht="12.75">
      <c r="A13" s="510" t="s">
        <v>17</v>
      </c>
      <c r="B13" s="510"/>
      <c r="C13" s="547">
        <v>39</v>
      </c>
      <c r="D13" s="548"/>
      <c r="E13" s="572">
        <f>SUM(E9:F12)</f>
        <v>37</v>
      </c>
      <c r="F13" s="573"/>
      <c r="G13" s="576">
        <f>SUM(G9:H12)</f>
        <v>30</v>
      </c>
      <c r="H13" s="576"/>
      <c r="I13" s="576">
        <f>SUM(I9:J12)</f>
        <v>2</v>
      </c>
      <c r="J13" s="576"/>
      <c r="K13" s="572">
        <f>SUM(K9:L12)</f>
        <v>5</v>
      </c>
      <c r="L13" s="578"/>
      <c r="M13" s="578">
        <f>SUM(M9:N12)</f>
        <v>2</v>
      </c>
      <c r="N13" s="573"/>
      <c r="O13" s="576">
        <f>SUM(O9:P12)</f>
        <v>1</v>
      </c>
      <c r="P13" s="576"/>
      <c r="Q13" s="576">
        <f>SUM(Q9:R12)</f>
        <v>1</v>
      </c>
      <c r="R13" s="576"/>
      <c r="S13" s="572">
        <f>SUM(S9:T12)</f>
        <v>0</v>
      </c>
      <c r="T13" s="578"/>
      <c r="U13" s="557">
        <f>SUM(U9:V12)</f>
        <v>8575</v>
      </c>
      <c r="V13" s="558"/>
      <c r="W13" s="558"/>
      <c r="X13" s="561">
        <f>SUM(X9:Y12)</f>
        <v>7975</v>
      </c>
      <c r="Y13" s="558"/>
      <c r="Z13" s="562"/>
      <c r="AA13" s="565">
        <f>SUM(AA9:AB12)</f>
        <v>600</v>
      </c>
      <c r="AB13" s="566"/>
      <c r="AC13" s="566"/>
    </row>
    <row r="14" spans="1:29" ht="13.5" thickBot="1">
      <c r="A14" s="586"/>
      <c r="B14" s="586"/>
      <c r="C14" s="587"/>
      <c r="D14" s="588"/>
      <c r="E14" s="589"/>
      <c r="F14" s="590"/>
      <c r="G14" s="591"/>
      <c r="H14" s="591"/>
      <c r="I14" s="591"/>
      <c r="J14" s="591"/>
      <c r="K14" s="589"/>
      <c r="L14" s="592"/>
      <c r="M14" s="592"/>
      <c r="N14" s="590"/>
      <c r="O14" s="591"/>
      <c r="P14" s="591"/>
      <c r="Q14" s="591"/>
      <c r="R14" s="591"/>
      <c r="S14" s="589"/>
      <c r="T14" s="592"/>
      <c r="U14" s="593"/>
      <c r="V14" s="594"/>
      <c r="W14" s="594"/>
      <c r="X14" s="595"/>
      <c r="Y14" s="594"/>
      <c r="Z14" s="596"/>
      <c r="AA14" s="597"/>
      <c r="AB14" s="598"/>
      <c r="AC14" s="598"/>
    </row>
    <row r="15" ht="21" customHeight="1"/>
    <row r="16" ht="12.75">
      <c r="A16" s="133" t="s">
        <v>413</v>
      </c>
    </row>
    <row r="17" ht="6" customHeight="1" thickBot="1"/>
    <row r="18" spans="1:33" ht="17.25" customHeight="1">
      <c r="A18" s="509" t="s">
        <v>26</v>
      </c>
      <c r="B18" s="509"/>
      <c r="C18" s="509"/>
      <c r="D18" s="509"/>
      <c r="E18" s="511" t="s">
        <v>17</v>
      </c>
      <c r="F18" s="512"/>
      <c r="G18" s="599" t="s">
        <v>27</v>
      </c>
      <c r="H18" s="599"/>
      <c r="I18" s="599"/>
      <c r="J18" s="599"/>
      <c r="K18" s="599"/>
      <c r="L18" s="599"/>
      <c r="M18" s="599"/>
      <c r="N18" s="599"/>
      <c r="O18" s="599"/>
      <c r="P18" s="599"/>
      <c r="Q18" s="599"/>
      <c r="R18" s="599"/>
      <c r="S18" s="599"/>
      <c r="T18" s="599"/>
      <c r="U18" s="599"/>
      <c r="V18" s="599"/>
      <c r="W18" s="599"/>
      <c r="X18" s="599"/>
      <c r="Y18" s="516" t="s">
        <v>28</v>
      </c>
      <c r="Z18" s="517"/>
      <c r="AA18" s="517"/>
      <c r="AB18" s="517"/>
      <c r="AC18" s="517"/>
      <c r="AD18" s="517"/>
      <c r="AE18" s="517"/>
      <c r="AF18" s="517"/>
      <c r="AG18" s="517"/>
    </row>
    <row r="19" spans="1:33" ht="17.25" customHeight="1">
      <c r="A19" s="510"/>
      <c r="B19" s="510"/>
      <c r="C19" s="510"/>
      <c r="D19" s="510"/>
      <c r="E19" s="513"/>
      <c r="F19" s="514"/>
      <c r="G19" s="600" t="s">
        <v>29</v>
      </c>
      <c r="H19" s="601"/>
      <c r="I19" s="601"/>
      <c r="J19" s="601"/>
      <c r="K19" s="601"/>
      <c r="L19" s="601"/>
      <c r="M19" s="601"/>
      <c r="N19" s="601"/>
      <c r="O19" s="602"/>
      <c r="P19" s="600" t="s">
        <v>30</v>
      </c>
      <c r="Q19" s="601"/>
      <c r="R19" s="601"/>
      <c r="S19" s="601"/>
      <c r="T19" s="601"/>
      <c r="U19" s="601"/>
      <c r="V19" s="601"/>
      <c r="W19" s="601"/>
      <c r="X19" s="602"/>
      <c r="Y19" s="46"/>
      <c r="Z19" s="538" t="s">
        <v>31</v>
      </c>
      <c r="AA19" s="538"/>
      <c r="AB19" s="538"/>
      <c r="AC19" s="538"/>
      <c r="AD19" s="538"/>
      <c r="AE19" s="538"/>
      <c r="AF19" s="538"/>
      <c r="AG19" s="47"/>
    </row>
    <row r="20" spans="1:33" ht="17.25" customHeight="1">
      <c r="A20" s="510"/>
      <c r="B20" s="510"/>
      <c r="C20" s="510"/>
      <c r="D20" s="510"/>
      <c r="E20" s="513"/>
      <c r="F20" s="514"/>
      <c r="G20" s="538" t="s">
        <v>32</v>
      </c>
      <c r="H20" s="538"/>
      <c r="I20" s="538"/>
      <c r="J20" s="603" t="s">
        <v>33</v>
      </c>
      <c r="K20" s="538"/>
      <c r="L20" s="529"/>
      <c r="M20" s="538" t="s">
        <v>34</v>
      </c>
      <c r="N20" s="538"/>
      <c r="O20" s="538"/>
      <c r="P20" s="528" t="s">
        <v>32</v>
      </c>
      <c r="Q20" s="538"/>
      <c r="R20" s="538"/>
      <c r="S20" s="603" t="s">
        <v>33</v>
      </c>
      <c r="T20" s="538"/>
      <c r="U20" s="529"/>
      <c r="V20" s="538" t="s">
        <v>35</v>
      </c>
      <c r="W20" s="538"/>
      <c r="X20" s="538"/>
      <c r="Y20" s="604" t="s">
        <v>32</v>
      </c>
      <c r="Z20" s="605"/>
      <c r="AA20" s="605"/>
      <c r="AB20" s="606" t="s">
        <v>33</v>
      </c>
      <c r="AC20" s="605"/>
      <c r="AD20" s="607"/>
      <c r="AE20" s="605" t="s">
        <v>34</v>
      </c>
      <c r="AF20" s="605"/>
      <c r="AG20" s="605"/>
    </row>
    <row r="21" spans="1:33" ht="17.25" customHeight="1">
      <c r="A21" s="608" t="s">
        <v>36</v>
      </c>
      <c r="B21" s="610" t="s">
        <v>37</v>
      </c>
      <c r="C21" s="544"/>
      <c r="D21" s="545"/>
      <c r="E21" s="547">
        <f>SUM(G21:AG21)</f>
        <v>10</v>
      </c>
      <c r="F21" s="548"/>
      <c r="G21" s="551">
        <v>5</v>
      </c>
      <c r="H21" s="551"/>
      <c r="I21" s="551"/>
      <c r="J21" s="611">
        <v>0</v>
      </c>
      <c r="K21" s="551"/>
      <c r="L21" s="612"/>
      <c r="M21" s="551">
        <v>2</v>
      </c>
      <c r="N21" s="551"/>
      <c r="O21" s="551"/>
      <c r="P21" s="613">
        <v>1</v>
      </c>
      <c r="Q21" s="551"/>
      <c r="R21" s="551"/>
      <c r="S21" s="611">
        <v>1</v>
      </c>
      <c r="T21" s="551"/>
      <c r="U21" s="612"/>
      <c r="V21" s="551">
        <v>0</v>
      </c>
      <c r="W21" s="551"/>
      <c r="X21" s="551"/>
      <c r="Y21" s="613">
        <v>1</v>
      </c>
      <c r="Z21" s="551"/>
      <c r="AA21" s="551"/>
      <c r="AB21" s="611">
        <v>0</v>
      </c>
      <c r="AC21" s="551"/>
      <c r="AD21" s="612"/>
      <c r="AE21" s="551">
        <v>0</v>
      </c>
      <c r="AF21" s="551"/>
      <c r="AG21" s="551"/>
    </row>
    <row r="22" spans="1:33" ht="17.25" customHeight="1">
      <c r="A22" s="510"/>
      <c r="B22" s="614" t="s">
        <v>38</v>
      </c>
      <c r="C22" s="510"/>
      <c r="D22" s="546"/>
      <c r="E22" s="549">
        <f aca="true" t="shared" si="0" ref="E22:E29">SUM(G22:AG22)</f>
        <v>2</v>
      </c>
      <c r="F22" s="550"/>
      <c r="G22" s="552">
        <v>2</v>
      </c>
      <c r="H22" s="552"/>
      <c r="I22" s="552"/>
      <c r="J22" s="615">
        <v>0</v>
      </c>
      <c r="K22" s="552"/>
      <c r="L22" s="616"/>
      <c r="M22" s="552">
        <v>0</v>
      </c>
      <c r="N22" s="552"/>
      <c r="O22" s="552"/>
      <c r="P22" s="617">
        <v>0</v>
      </c>
      <c r="Q22" s="552"/>
      <c r="R22" s="552"/>
      <c r="S22" s="615">
        <v>0</v>
      </c>
      <c r="T22" s="552"/>
      <c r="U22" s="616"/>
      <c r="V22" s="552">
        <v>0</v>
      </c>
      <c r="W22" s="552"/>
      <c r="X22" s="552"/>
      <c r="Y22" s="617">
        <v>0</v>
      </c>
      <c r="Z22" s="552"/>
      <c r="AA22" s="552"/>
      <c r="AB22" s="615">
        <v>0</v>
      </c>
      <c r="AC22" s="552"/>
      <c r="AD22" s="616"/>
      <c r="AE22" s="552">
        <v>0</v>
      </c>
      <c r="AF22" s="552"/>
      <c r="AG22" s="552"/>
    </row>
    <row r="23" spans="1:33" ht="17.25" customHeight="1">
      <c r="A23" s="510"/>
      <c r="B23" s="614" t="s">
        <v>39</v>
      </c>
      <c r="C23" s="510"/>
      <c r="D23" s="546"/>
      <c r="E23" s="549">
        <f t="shared" si="0"/>
        <v>4</v>
      </c>
      <c r="F23" s="550"/>
      <c r="G23" s="552">
        <v>4</v>
      </c>
      <c r="H23" s="552"/>
      <c r="I23" s="552"/>
      <c r="J23" s="615">
        <v>0</v>
      </c>
      <c r="K23" s="552"/>
      <c r="L23" s="616"/>
      <c r="M23" s="552">
        <v>0</v>
      </c>
      <c r="N23" s="552"/>
      <c r="O23" s="552"/>
      <c r="P23" s="617">
        <v>0</v>
      </c>
      <c r="Q23" s="552"/>
      <c r="R23" s="552"/>
      <c r="S23" s="615">
        <v>0</v>
      </c>
      <c r="T23" s="552"/>
      <c r="U23" s="616"/>
      <c r="V23" s="552">
        <v>0</v>
      </c>
      <c r="W23" s="552"/>
      <c r="X23" s="552"/>
      <c r="Y23" s="617">
        <v>0</v>
      </c>
      <c r="Z23" s="552"/>
      <c r="AA23" s="552"/>
      <c r="AB23" s="615">
        <v>0</v>
      </c>
      <c r="AC23" s="552"/>
      <c r="AD23" s="616"/>
      <c r="AE23" s="552">
        <v>0</v>
      </c>
      <c r="AF23" s="552"/>
      <c r="AG23" s="552"/>
    </row>
    <row r="24" spans="1:33" ht="17.25" customHeight="1">
      <c r="A24" s="510"/>
      <c r="B24" s="614" t="s">
        <v>40</v>
      </c>
      <c r="C24" s="510"/>
      <c r="D24" s="546"/>
      <c r="E24" s="549">
        <f t="shared" si="0"/>
        <v>2</v>
      </c>
      <c r="F24" s="550"/>
      <c r="G24" s="552">
        <v>2</v>
      </c>
      <c r="H24" s="552"/>
      <c r="I24" s="552"/>
      <c r="J24" s="615">
        <v>0</v>
      </c>
      <c r="K24" s="552"/>
      <c r="L24" s="616"/>
      <c r="M24" s="552">
        <v>0</v>
      </c>
      <c r="N24" s="552"/>
      <c r="O24" s="552"/>
      <c r="P24" s="617">
        <v>0</v>
      </c>
      <c r="Q24" s="552"/>
      <c r="R24" s="552"/>
      <c r="S24" s="615">
        <v>0</v>
      </c>
      <c r="T24" s="552"/>
      <c r="U24" s="616"/>
      <c r="V24" s="552">
        <v>0</v>
      </c>
      <c r="W24" s="552"/>
      <c r="X24" s="552"/>
      <c r="Y24" s="617">
        <v>0</v>
      </c>
      <c r="Z24" s="552"/>
      <c r="AA24" s="552"/>
      <c r="AB24" s="615">
        <v>0</v>
      </c>
      <c r="AC24" s="552"/>
      <c r="AD24" s="616"/>
      <c r="AE24" s="552">
        <v>0</v>
      </c>
      <c r="AF24" s="552"/>
      <c r="AG24" s="552"/>
    </row>
    <row r="25" spans="1:33" ht="17.25" customHeight="1">
      <c r="A25" s="510"/>
      <c r="B25" s="614" t="s">
        <v>41</v>
      </c>
      <c r="C25" s="510"/>
      <c r="D25" s="546"/>
      <c r="E25" s="549">
        <f t="shared" si="0"/>
        <v>1</v>
      </c>
      <c r="F25" s="550"/>
      <c r="G25" s="552">
        <v>1</v>
      </c>
      <c r="H25" s="552"/>
      <c r="I25" s="552"/>
      <c r="J25" s="615">
        <v>0</v>
      </c>
      <c r="K25" s="552"/>
      <c r="L25" s="616"/>
      <c r="M25" s="552">
        <v>0</v>
      </c>
      <c r="N25" s="552"/>
      <c r="O25" s="552"/>
      <c r="P25" s="617">
        <v>0</v>
      </c>
      <c r="Q25" s="552"/>
      <c r="R25" s="552"/>
      <c r="S25" s="615">
        <v>0</v>
      </c>
      <c r="T25" s="552"/>
      <c r="U25" s="616"/>
      <c r="V25" s="552">
        <v>0</v>
      </c>
      <c r="W25" s="552"/>
      <c r="X25" s="552"/>
      <c r="Y25" s="617">
        <v>0</v>
      </c>
      <c r="Z25" s="552"/>
      <c r="AA25" s="552"/>
      <c r="AB25" s="615">
        <v>0</v>
      </c>
      <c r="AC25" s="552"/>
      <c r="AD25" s="616"/>
      <c r="AE25" s="552">
        <v>0</v>
      </c>
      <c r="AF25" s="552"/>
      <c r="AG25" s="552"/>
    </row>
    <row r="26" spans="1:33" ht="17.25" customHeight="1">
      <c r="A26" s="609"/>
      <c r="B26" s="618" t="s">
        <v>42</v>
      </c>
      <c r="C26" s="609"/>
      <c r="D26" s="619"/>
      <c r="E26" s="571">
        <f>SUM(G26:AG26)</f>
        <v>2</v>
      </c>
      <c r="F26" s="572"/>
      <c r="G26" s="620">
        <v>1</v>
      </c>
      <c r="H26" s="620"/>
      <c r="I26" s="620"/>
      <c r="J26" s="621">
        <v>0</v>
      </c>
      <c r="K26" s="620"/>
      <c r="L26" s="622"/>
      <c r="M26" s="620">
        <v>0</v>
      </c>
      <c r="N26" s="620"/>
      <c r="O26" s="620"/>
      <c r="P26" s="573">
        <v>0</v>
      </c>
      <c r="Q26" s="620"/>
      <c r="R26" s="620"/>
      <c r="S26" s="621">
        <v>0</v>
      </c>
      <c r="T26" s="620"/>
      <c r="U26" s="622"/>
      <c r="V26" s="620">
        <v>0</v>
      </c>
      <c r="W26" s="620"/>
      <c r="X26" s="620"/>
      <c r="Y26" s="573">
        <v>0</v>
      </c>
      <c r="Z26" s="620"/>
      <c r="AA26" s="620"/>
      <c r="AB26" s="621">
        <v>1</v>
      </c>
      <c r="AC26" s="620"/>
      <c r="AD26" s="622"/>
      <c r="AE26" s="620">
        <v>0</v>
      </c>
      <c r="AF26" s="620"/>
      <c r="AG26" s="620"/>
    </row>
    <row r="27" spans="1:33" ht="17.25" customHeight="1">
      <c r="A27" s="623" t="s">
        <v>43</v>
      </c>
      <c r="B27" s="624" t="s">
        <v>44</v>
      </c>
      <c r="C27" s="625"/>
      <c r="D27" s="626"/>
      <c r="E27" s="627">
        <f t="shared" si="0"/>
        <v>12</v>
      </c>
      <c r="F27" s="628"/>
      <c r="G27" s="552">
        <v>6</v>
      </c>
      <c r="H27" s="552"/>
      <c r="I27" s="552"/>
      <c r="J27" s="615">
        <v>1</v>
      </c>
      <c r="K27" s="552"/>
      <c r="L27" s="616"/>
      <c r="M27" s="552">
        <v>2</v>
      </c>
      <c r="N27" s="552"/>
      <c r="O27" s="552"/>
      <c r="P27" s="617">
        <v>0</v>
      </c>
      <c r="Q27" s="552"/>
      <c r="R27" s="552"/>
      <c r="S27" s="615">
        <v>0</v>
      </c>
      <c r="T27" s="552"/>
      <c r="U27" s="616"/>
      <c r="V27" s="552">
        <v>0</v>
      </c>
      <c r="W27" s="552"/>
      <c r="X27" s="552"/>
      <c r="Y27" s="617">
        <v>3</v>
      </c>
      <c r="Z27" s="552"/>
      <c r="AA27" s="552"/>
      <c r="AB27" s="615">
        <v>0</v>
      </c>
      <c r="AC27" s="552"/>
      <c r="AD27" s="616"/>
      <c r="AE27" s="552">
        <v>0</v>
      </c>
      <c r="AF27" s="552"/>
      <c r="AG27" s="552"/>
    </row>
    <row r="28" spans="1:33" ht="17.25" customHeight="1">
      <c r="A28" s="623"/>
      <c r="B28" s="629" t="s">
        <v>45</v>
      </c>
      <c r="C28" s="630"/>
      <c r="D28" s="631"/>
      <c r="E28" s="627">
        <f t="shared" si="0"/>
        <v>4</v>
      </c>
      <c r="F28" s="628"/>
      <c r="G28" s="552">
        <v>1</v>
      </c>
      <c r="H28" s="552"/>
      <c r="I28" s="552"/>
      <c r="J28" s="615">
        <v>0</v>
      </c>
      <c r="K28" s="552"/>
      <c r="L28" s="616"/>
      <c r="M28" s="552">
        <v>1</v>
      </c>
      <c r="N28" s="552"/>
      <c r="O28" s="552"/>
      <c r="P28" s="617">
        <v>0</v>
      </c>
      <c r="Q28" s="552"/>
      <c r="R28" s="552"/>
      <c r="S28" s="615">
        <v>0</v>
      </c>
      <c r="T28" s="552"/>
      <c r="U28" s="616"/>
      <c r="V28" s="552">
        <v>0</v>
      </c>
      <c r="W28" s="552"/>
      <c r="X28" s="552"/>
      <c r="Y28" s="617">
        <v>2</v>
      </c>
      <c r="Z28" s="552"/>
      <c r="AA28" s="552"/>
      <c r="AB28" s="615">
        <v>0</v>
      </c>
      <c r="AC28" s="552"/>
      <c r="AD28" s="616"/>
      <c r="AE28" s="552">
        <v>0</v>
      </c>
      <c r="AF28" s="552"/>
      <c r="AG28" s="552"/>
    </row>
    <row r="29" spans="1:33" ht="17.25" customHeight="1">
      <c r="A29" s="623"/>
      <c r="B29" s="629" t="s">
        <v>46</v>
      </c>
      <c r="C29" s="630"/>
      <c r="D29" s="631"/>
      <c r="E29" s="627">
        <f t="shared" si="0"/>
        <v>2</v>
      </c>
      <c r="F29" s="628"/>
      <c r="G29" s="552">
        <v>2</v>
      </c>
      <c r="H29" s="552"/>
      <c r="I29" s="552"/>
      <c r="J29" s="615">
        <v>0</v>
      </c>
      <c r="K29" s="552"/>
      <c r="L29" s="616"/>
      <c r="M29" s="552">
        <v>0</v>
      </c>
      <c r="N29" s="552"/>
      <c r="O29" s="552"/>
      <c r="P29" s="617">
        <v>0</v>
      </c>
      <c r="Q29" s="552"/>
      <c r="R29" s="552"/>
      <c r="S29" s="615">
        <v>0</v>
      </c>
      <c r="T29" s="552"/>
      <c r="U29" s="616"/>
      <c r="V29" s="552">
        <v>0</v>
      </c>
      <c r="W29" s="552"/>
      <c r="X29" s="552"/>
      <c r="Y29" s="617">
        <v>0</v>
      </c>
      <c r="Z29" s="552"/>
      <c r="AA29" s="552"/>
      <c r="AB29" s="615">
        <v>0</v>
      </c>
      <c r="AC29" s="552"/>
      <c r="AD29" s="616"/>
      <c r="AE29" s="552">
        <v>0</v>
      </c>
      <c r="AF29" s="552"/>
      <c r="AG29" s="552"/>
    </row>
    <row r="30" spans="1:33" ht="17.25" customHeight="1">
      <c r="A30" s="623"/>
      <c r="B30" s="632" t="s">
        <v>47</v>
      </c>
      <c r="C30" s="633"/>
      <c r="D30" s="634"/>
      <c r="E30" s="627">
        <v>0</v>
      </c>
      <c r="F30" s="628"/>
      <c r="G30" s="552">
        <v>0</v>
      </c>
      <c r="H30" s="552"/>
      <c r="I30" s="552"/>
      <c r="J30" s="615">
        <v>0</v>
      </c>
      <c r="K30" s="552"/>
      <c r="L30" s="616"/>
      <c r="M30" s="552">
        <v>0</v>
      </c>
      <c r="N30" s="552"/>
      <c r="O30" s="552"/>
      <c r="P30" s="617">
        <v>0</v>
      </c>
      <c r="Q30" s="552"/>
      <c r="R30" s="552"/>
      <c r="S30" s="615">
        <v>0</v>
      </c>
      <c r="T30" s="552"/>
      <c r="U30" s="616"/>
      <c r="V30" s="552">
        <v>0</v>
      </c>
      <c r="W30" s="552"/>
      <c r="X30" s="552"/>
      <c r="Y30" s="617">
        <v>0</v>
      </c>
      <c r="Z30" s="552"/>
      <c r="AA30" s="552"/>
      <c r="AB30" s="615">
        <v>0</v>
      </c>
      <c r="AC30" s="552"/>
      <c r="AD30" s="616"/>
      <c r="AE30" s="552">
        <v>0</v>
      </c>
      <c r="AF30" s="552"/>
      <c r="AG30" s="552"/>
    </row>
    <row r="31" spans="1:33" ht="17.25" customHeight="1" thickBot="1">
      <c r="A31" s="635" t="s">
        <v>17</v>
      </c>
      <c r="B31" s="635"/>
      <c r="C31" s="635"/>
      <c r="D31" s="635"/>
      <c r="E31" s="636">
        <f>SUM(E21:F30)</f>
        <v>39</v>
      </c>
      <c r="F31" s="589"/>
      <c r="G31" s="637">
        <f>SUM(G21:I30)</f>
        <v>24</v>
      </c>
      <c r="H31" s="637"/>
      <c r="I31" s="637"/>
      <c r="J31" s="638">
        <f>SUM(J21:L30)</f>
        <v>1</v>
      </c>
      <c r="K31" s="637"/>
      <c r="L31" s="639"/>
      <c r="M31" s="637">
        <f>SUM(M21:O30)</f>
        <v>5</v>
      </c>
      <c r="N31" s="637"/>
      <c r="O31" s="637"/>
      <c r="P31" s="590">
        <f>SUM(P21:R30)</f>
        <v>1</v>
      </c>
      <c r="Q31" s="637"/>
      <c r="R31" s="637"/>
      <c r="S31" s="638">
        <f>SUM(S21:U30)</f>
        <v>1</v>
      </c>
      <c r="T31" s="637"/>
      <c r="U31" s="639"/>
      <c r="V31" s="637">
        <f>SUM(V21:X30)</f>
        <v>0</v>
      </c>
      <c r="W31" s="637"/>
      <c r="X31" s="637"/>
      <c r="Y31" s="590">
        <f>SUM(Y21:AA30)</f>
        <v>6</v>
      </c>
      <c r="Z31" s="637"/>
      <c r="AA31" s="637"/>
      <c r="AB31" s="638">
        <f>SUM(AB21:AD30)</f>
        <v>1</v>
      </c>
      <c r="AC31" s="637"/>
      <c r="AD31" s="639"/>
      <c r="AE31" s="637">
        <f>SUM(AE21:AG30)</f>
        <v>0</v>
      </c>
      <c r="AF31" s="637"/>
      <c r="AG31" s="637"/>
    </row>
    <row r="32" ht="19.5" customHeight="1"/>
    <row r="34" spans="1:14" ht="12.75">
      <c r="A34" s="133" t="s">
        <v>414</v>
      </c>
      <c r="N34" s="134" t="s">
        <v>415</v>
      </c>
    </row>
    <row r="35" ht="6" customHeight="1" thickBot="1"/>
    <row r="36" spans="1:34" ht="18.75" customHeight="1">
      <c r="A36" s="640" t="s">
        <v>48</v>
      </c>
      <c r="B36" s="640"/>
      <c r="C36" s="642" t="s">
        <v>17</v>
      </c>
      <c r="D36" s="599"/>
      <c r="E36" s="516" t="s">
        <v>49</v>
      </c>
      <c r="F36" s="517"/>
      <c r="G36" s="517"/>
      <c r="H36" s="517"/>
      <c r="I36" s="517"/>
      <c r="J36" s="517"/>
      <c r="K36" s="645" t="s">
        <v>50</v>
      </c>
      <c r="L36" s="599"/>
      <c r="M36" s="44"/>
      <c r="N36" s="509" t="s">
        <v>51</v>
      </c>
      <c r="O36" s="509"/>
      <c r="P36" s="509"/>
      <c r="Q36" s="509"/>
      <c r="R36" s="509"/>
      <c r="S36" s="509"/>
      <c r="T36" s="647"/>
      <c r="U36" s="511" t="s">
        <v>17</v>
      </c>
      <c r="V36" s="517"/>
      <c r="W36" s="517"/>
      <c r="X36" s="517"/>
      <c r="Y36" s="517"/>
      <c r="Z36" s="512"/>
      <c r="AA36" s="517" t="s">
        <v>52</v>
      </c>
      <c r="AB36" s="517"/>
      <c r="AC36" s="517"/>
      <c r="AD36" s="517"/>
      <c r="AE36" s="517"/>
      <c r="AF36" s="517"/>
      <c r="AG36" s="516" t="s">
        <v>53</v>
      </c>
      <c r="AH36" s="517"/>
    </row>
    <row r="37" spans="1:34" ht="18.75" customHeight="1">
      <c r="A37" s="641"/>
      <c r="B37" s="641"/>
      <c r="C37" s="643"/>
      <c r="D37" s="644"/>
      <c r="E37" s="604" t="s">
        <v>17</v>
      </c>
      <c r="F37" s="605"/>
      <c r="G37" s="606" t="s">
        <v>54</v>
      </c>
      <c r="H37" s="607"/>
      <c r="I37" s="605" t="s">
        <v>55</v>
      </c>
      <c r="J37" s="648"/>
      <c r="K37" s="646"/>
      <c r="L37" s="644"/>
      <c r="M37" s="44"/>
      <c r="N37" s="609"/>
      <c r="O37" s="609"/>
      <c r="P37" s="609"/>
      <c r="Q37" s="609"/>
      <c r="R37" s="609"/>
      <c r="S37" s="609"/>
      <c r="T37" s="619"/>
      <c r="U37" s="649" t="s">
        <v>17</v>
      </c>
      <c r="V37" s="605"/>
      <c r="W37" s="606" t="s">
        <v>56</v>
      </c>
      <c r="X37" s="607"/>
      <c r="Y37" s="605" t="s">
        <v>57</v>
      </c>
      <c r="Z37" s="648"/>
      <c r="AA37" s="605" t="s">
        <v>17</v>
      </c>
      <c r="AB37" s="605"/>
      <c r="AC37" s="606" t="s">
        <v>56</v>
      </c>
      <c r="AD37" s="607"/>
      <c r="AE37" s="605" t="s">
        <v>57</v>
      </c>
      <c r="AF37" s="648"/>
      <c r="AG37" s="530" t="s">
        <v>56</v>
      </c>
      <c r="AH37" s="537"/>
    </row>
    <row r="38" spans="1:34" ht="18.75" customHeight="1">
      <c r="A38" s="510" t="s">
        <v>58</v>
      </c>
      <c r="B38" s="510"/>
      <c r="C38" s="549">
        <v>3</v>
      </c>
      <c r="D38" s="552"/>
      <c r="E38" s="617">
        <f>SUM(G38:J38)</f>
        <v>2</v>
      </c>
      <c r="F38" s="552"/>
      <c r="G38" s="615">
        <v>1</v>
      </c>
      <c r="H38" s="616"/>
      <c r="I38" s="552">
        <v>1</v>
      </c>
      <c r="J38" s="552"/>
      <c r="K38" s="617">
        <v>1</v>
      </c>
      <c r="L38" s="552"/>
      <c r="M38" s="48"/>
      <c r="N38" s="510" t="s">
        <v>59</v>
      </c>
      <c r="O38" s="510"/>
      <c r="P38" s="510"/>
      <c r="Q38" s="510"/>
      <c r="R38" s="510"/>
      <c r="S38" s="510"/>
      <c r="T38" s="546"/>
      <c r="U38" s="549">
        <f>SUM(W38:Z38)</f>
        <v>38</v>
      </c>
      <c r="V38" s="552"/>
      <c r="W38" s="615">
        <v>36</v>
      </c>
      <c r="X38" s="616"/>
      <c r="Y38" s="552">
        <v>2</v>
      </c>
      <c r="Z38" s="550"/>
      <c r="AA38" s="552">
        <f>SUM(AC38:AF38)</f>
        <v>32</v>
      </c>
      <c r="AB38" s="552"/>
      <c r="AC38" s="615">
        <v>30</v>
      </c>
      <c r="AD38" s="616"/>
      <c r="AE38" s="552">
        <v>2</v>
      </c>
      <c r="AF38" s="552"/>
      <c r="AG38" s="617">
        <v>6</v>
      </c>
      <c r="AH38" s="552"/>
    </row>
    <row r="39" spans="1:34" ht="18.75" customHeight="1">
      <c r="A39" s="510" t="s">
        <v>60</v>
      </c>
      <c r="B39" s="510"/>
      <c r="C39" s="549">
        <v>3</v>
      </c>
      <c r="D39" s="552"/>
      <c r="E39" s="617">
        <f>SUM(G39:J39)</f>
        <v>3</v>
      </c>
      <c r="F39" s="552"/>
      <c r="G39" s="615">
        <v>0</v>
      </c>
      <c r="H39" s="616"/>
      <c r="I39" s="552">
        <v>3</v>
      </c>
      <c r="J39" s="552"/>
      <c r="K39" s="617">
        <v>0</v>
      </c>
      <c r="L39" s="552"/>
      <c r="M39" s="48"/>
      <c r="N39" s="510" t="s">
        <v>61</v>
      </c>
      <c r="O39" s="510"/>
      <c r="P39" s="510"/>
      <c r="Q39" s="510"/>
      <c r="R39" s="510"/>
      <c r="S39" s="510"/>
      <c r="T39" s="546"/>
      <c r="U39" s="549">
        <v>0</v>
      </c>
      <c r="V39" s="552"/>
      <c r="W39" s="615">
        <v>0</v>
      </c>
      <c r="X39" s="616"/>
      <c r="Y39" s="552">
        <v>0</v>
      </c>
      <c r="Z39" s="550"/>
      <c r="AA39" s="552">
        <v>0</v>
      </c>
      <c r="AB39" s="552"/>
      <c r="AC39" s="615">
        <v>0</v>
      </c>
      <c r="AD39" s="616"/>
      <c r="AE39" s="552">
        <v>0</v>
      </c>
      <c r="AF39" s="552"/>
      <c r="AG39" s="617">
        <v>0</v>
      </c>
      <c r="AH39" s="552"/>
    </row>
    <row r="40" spans="1:34" ht="18.75" customHeight="1">
      <c r="A40" s="510" t="s">
        <v>62</v>
      </c>
      <c r="B40" s="510"/>
      <c r="C40" s="549">
        <v>2</v>
      </c>
      <c r="D40" s="552"/>
      <c r="E40" s="617">
        <f>SUM(G40:J40)</f>
        <v>2</v>
      </c>
      <c r="F40" s="552"/>
      <c r="G40" s="615">
        <v>1</v>
      </c>
      <c r="H40" s="616"/>
      <c r="I40" s="552">
        <v>1</v>
      </c>
      <c r="J40" s="552"/>
      <c r="K40" s="617">
        <v>0</v>
      </c>
      <c r="L40" s="552"/>
      <c r="M40" s="48"/>
      <c r="N40" s="510" t="s">
        <v>63</v>
      </c>
      <c r="O40" s="510"/>
      <c r="P40" s="510"/>
      <c r="Q40" s="510"/>
      <c r="R40" s="510"/>
      <c r="S40" s="510"/>
      <c r="T40" s="546"/>
      <c r="U40" s="549">
        <v>1</v>
      </c>
      <c r="V40" s="552"/>
      <c r="W40" s="615">
        <v>1</v>
      </c>
      <c r="X40" s="616"/>
      <c r="Y40" s="552">
        <v>0</v>
      </c>
      <c r="Z40" s="550"/>
      <c r="AA40" s="552">
        <v>0</v>
      </c>
      <c r="AB40" s="552"/>
      <c r="AC40" s="615">
        <v>0</v>
      </c>
      <c r="AD40" s="616"/>
      <c r="AE40" s="552">
        <v>0</v>
      </c>
      <c r="AF40" s="552"/>
      <c r="AG40" s="617">
        <v>1</v>
      </c>
      <c r="AH40" s="552"/>
    </row>
    <row r="41" spans="1:34" ht="18.75" customHeight="1" thickBot="1">
      <c r="A41" s="650" t="s">
        <v>17</v>
      </c>
      <c r="B41" s="650"/>
      <c r="C41" s="636">
        <f>SUM(C38:D40)</f>
        <v>8</v>
      </c>
      <c r="D41" s="637"/>
      <c r="E41" s="590">
        <f>SUM(E38:F40)</f>
        <v>7</v>
      </c>
      <c r="F41" s="637"/>
      <c r="G41" s="638">
        <f>SUM(G38:H40)</f>
        <v>2</v>
      </c>
      <c r="H41" s="639"/>
      <c r="I41" s="637">
        <f>SUM(I38:J40)</f>
        <v>5</v>
      </c>
      <c r="J41" s="637"/>
      <c r="K41" s="590">
        <f>SUM(K38:L40)</f>
        <v>1</v>
      </c>
      <c r="L41" s="637"/>
      <c r="M41" s="48"/>
      <c r="N41" s="650" t="s">
        <v>17</v>
      </c>
      <c r="O41" s="650"/>
      <c r="P41" s="650"/>
      <c r="Q41" s="650"/>
      <c r="R41" s="650"/>
      <c r="S41" s="650"/>
      <c r="T41" s="651"/>
      <c r="U41" s="636">
        <f>SUM(U38:V40)</f>
        <v>39</v>
      </c>
      <c r="V41" s="637"/>
      <c r="W41" s="638">
        <f>SUM(W38:X40)</f>
        <v>37</v>
      </c>
      <c r="X41" s="639"/>
      <c r="Y41" s="637">
        <f>SUM(Y38:Z40)</f>
        <v>2</v>
      </c>
      <c r="Z41" s="589"/>
      <c r="AA41" s="637">
        <f>SUM(AA38:AB40)</f>
        <v>32</v>
      </c>
      <c r="AB41" s="637"/>
      <c r="AC41" s="638">
        <f>SUM(AC38:AD40)</f>
        <v>30</v>
      </c>
      <c r="AD41" s="639"/>
      <c r="AE41" s="637">
        <f>SUM(AE38:AF40)</f>
        <v>2</v>
      </c>
      <c r="AF41" s="637"/>
      <c r="AG41" s="590">
        <f>SUM(AG38:AH40)</f>
        <v>7</v>
      </c>
      <c r="AH41" s="637"/>
    </row>
    <row r="42" ht="15.75" customHeight="1"/>
    <row r="44" ht="12.75">
      <c r="A44" s="133" t="s">
        <v>416</v>
      </c>
    </row>
    <row r="45" ht="5.25" customHeight="1" thickBot="1"/>
    <row r="46" spans="1:32" ht="18" customHeight="1">
      <c r="A46" s="509" t="s">
        <v>26</v>
      </c>
      <c r="B46" s="509"/>
      <c r="C46" s="509"/>
      <c r="D46" s="511" t="s">
        <v>17</v>
      </c>
      <c r="E46" s="517"/>
      <c r="F46" s="516" t="s">
        <v>27</v>
      </c>
      <c r="G46" s="517"/>
      <c r="H46" s="517"/>
      <c r="I46" s="517"/>
      <c r="J46" s="517"/>
      <c r="K46" s="517"/>
      <c r="L46" s="517"/>
      <c r="M46" s="517"/>
      <c r="N46" s="517"/>
      <c r="O46" s="517"/>
      <c r="P46" s="517"/>
      <c r="Q46" s="517"/>
      <c r="R46" s="517"/>
      <c r="S46" s="517"/>
      <c r="T46" s="517"/>
      <c r="U46" s="517"/>
      <c r="V46" s="517"/>
      <c r="W46" s="512"/>
      <c r="X46" s="517" t="s">
        <v>28</v>
      </c>
      <c r="Y46" s="517"/>
      <c r="Z46" s="517"/>
      <c r="AA46" s="517"/>
      <c r="AB46" s="517"/>
      <c r="AC46" s="517"/>
      <c r="AD46" s="517"/>
      <c r="AE46" s="517"/>
      <c r="AF46" s="517"/>
    </row>
    <row r="47" spans="1:32" ht="18" customHeight="1">
      <c r="A47" s="510"/>
      <c r="B47" s="510"/>
      <c r="C47" s="510"/>
      <c r="D47" s="513"/>
      <c r="E47" s="538"/>
      <c r="F47" s="652" t="s">
        <v>29</v>
      </c>
      <c r="G47" s="652"/>
      <c r="H47" s="652"/>
      <c r="I47" s="652"/>
      <c r="J47" s="652"/>
      <c r="K47" s="652"/>
      <c r="L47" s="652"/>
      <c r="M47" s="652"/>
      <c r="N47" s="652"/>
      <c r="O47" s="652" t="s">
        <v>30</v>
      </c>
      <c r="P47" s="652"/>
      <c r="Q47" s="652"/>
      <c r="R47" s="652"/>
      <c r="S47" s="652"/>
      <c r="T47" s="652"/>
      <c r="U47" s="652"/>
      <c r="V47" s="652"/>
      <c r="W47" s="652"/>
      <c r="X47" s="47"/>
      <c r="Y47" s="538" t="s">
        <v>31</v>
      </c>
      <c r="Z47" s="538"/>
      <c r="AA47" s="538"/>
      <c r="AB47" s="538"/>
      <c r="AC47" s="538"/>
      <c r="AD47" s="538"/>
      <c r="AE47" s="538"/>
      <c r="AF47" s="47"/>
    </row>
    <row r="48" spans="1:32" ht="18" customHeight="1">
      <c r="A48" s="510"/>
      <c r="B48" s="510"/>
      <c r="C48" s="510"/>
      <c r="D48" s="513"/>
      <c r="E48" s="538"/>
      <c r="F48" s="653" t="s">
        <v>32</v>
      </c>
      <c r="G48" s="654"/>
      <c r="H48" s="654"/>
      <c r="I48" s="655" t="s">
        <v>33</v>
      </c>
      <c r="J48" s="654"/>
      <c r="K48" s="656"/>
      <c r="L48" s="654" t="s">
        <v>34</v>
      </c>
      <c r="M48" s="654"/>
      <c r="N48" s="654"/>
      <c r="O48" s="653" t="s">
        <v>32</v>
      </c>
      <c r="P48" s="654"/>
      <c r="Q48" s="654"/>
      <c r="R48" s="655" t="s">
        <v>33</v>
      </c>
      <c r="S48" s="654"/>
      <c r="T48" s="656"/>
      <c r="U48" s="654" t="s">
        <v>34</v>
      </c>
      <c r="V48" s="654"/>
      <c r="W48" s="536"/>
      <c r="X48" s="654" t="s">
        <v>32</v>
      </c>
      <c r="Y48" s="654"/>
      <c r="Z48" s="654"/>
      <c r="AA48" s="655" t="s">
        <v>33</v>
      </c>
      <c r="AB48" s="654"/>
      <c r="AC48" s="656"/>
      <c r="AD48" s="654" t="s">
        <v>34</v>
      </c>
      <c r="AE48" s="654"/>
      <c r="AF48" s="654"/>
    </row>
    <row r="49" spans="1:32" ht="19.5" customHeight="1">
      <c r="A49" s="544" t="s">
        <v>37</v>
      </c>
      <c r="B49" s="544"/>
      <c r="C49" s="544"/>
      <c r="D49" s="547">
        <f>SUM(F49:AF49)</f>
        <v>26</v>
      </c>
      <c r="E49" s="551"/>
      <c r="F49" s="613">
        <v>12</v>
      </c>
      <c r="G49" s="551"/>
      <c r="H49" s="551"/>
      <c r="I49" s="611">
        <v>1</v>
      </c>
      <c r="J49" s="551"/>
      <c r="K49" s="612"/>
      <c r="L49" s="551">
        <v>5</v>
      </c>
      <c r="M49" s="551"/>
      <c r="N49" s="551"/>
      <c r="O49" s="613">
        <v>1</v>
      </c>
      <c r="P49" s="551"/>
      <c r="Q49" s="551"/>
      <c r="R49" s="611">
        <v>1</v>
      </c>
      <c r="S49" s="551"/>
      <c r="T49" s="612"/>
      <c r="U49" s="551">
        <v>0</v>
      </c>
      <c r="V49" s="551"/>
      <c r="W49" s="548"/>
      <c r="X49" s="551">
        <v>6</v>
      </c>
      <c r="Y49" s="551"/>
      <c r="Z49" s="551"/>
      <c r="AA49" s="611">
        <v>0</v>
      </c>
      <c r="AB49" s="551"/>
      <c r="AC49" s="612"/>
      <c r="AD49" s="551">
        <v>0</v>
      </c>
      <c r="AE49" s="551"/>
      <c r="AF49" s="551"/>
    </row>
    <row r="50" spans="1:32" ht="19.5" customHeight="1">
      <c r="A50" s="510" t="s">
        <v>38</v>
      </c>
      <c r="B50" s="510"/>
      <c r="C50" s="510"/>
      <c r="D50" s="549">
        <f>SUM(F50:AF50)</f>
        <v>3</v>
      </c>
      <c r="E50" s="552"/>
      <c r="F50" s="617">
        <v>3</v>
      </c>
      <c r="G50" s="552"/>
      <c r="H50" s="552"/>
      <c r="I50" s="615">
        <v>0</v>
      </c>
      <c r="J50" s="552"/>
      <c r="K50" s="616"/>
      <c r="L50" s="552">
        <v>0</v>
      </c>
      <c r="M50" s="552"/>
      <c r="N50" s="552"/>
      <c r="O50" s="617">
        <v>0</v>
      </c>
      <c r="P50" s="552"/>
      <c r="Q50" s="552"/>
      <c r="R50" s="615">
        <v>0</v>
      </c>
      <c r="S50" s="552"/>
      <c r="T50" s="616"/>
      <c r="U50" s="552">
        <v>0</v>
      </c>
      <c r="V50" s="552"/>
      <c r="W50" s="550"/>
      <c r="X50" s="552">
        <v>0</v>
      </c>
      <c r="Y50" s="552"/>
      <c r="Z50" s="552"/>
      <c r="AA50" s="615">
        <v>0</v>
      </c>
      <c r="AB50" s="552"/>
      <c r="AC50" s="616"/>
      <c r="AD50" s="552">
        <v>0</v>
      </c>
      <c r="AE50" s="552"/>
      <c r="AF50" s="552"/>
    </row>
    <row r="51" spans="1:32" ht="19.5" customHeight="1">
      <c r="A51" s="510" t="s">
        <v>39</v>
      </c>
      <c r="B51" s="510"/>
      <c r="C51" s="510"/>
      <c r="D51" s="549">
        <f aca="true" t="shared" si="1" ref="D51:D58">SUM(F51:AF51)</f>
        <v>8</v>
      </c>
      <c r="E51" s="552"/>
      <c r="F51" s="617">
        <v>6</v>
      </c>
      <c r="G51" s="552"/>
      <c r="H51" s="552"/>
      <c r="I51" s="615">
        <v>0</v>
      </c>
      <c r="J51" s="552"/>
      <c r="K51" s="616"/>
      <c r="L51" s="552">
        <v>0</v>
      </c>
      <c r="M51" s="552"/>
      <c r="N51" s="552"/>
      <c r="O51" s="617">
        <v>0</v>
      </c>
      <c r="P51" s="552"/>
      <c r="Q51" s="552"/>
      <c r="R51" s="615">
        <v>0</v>
      </c>
      <c r="S51" s="552"/>
      <c r="T51" s="616"/>
      <c r="U51" s="552">
        <v>0</v>
      </c>
      <c r="V51" s="552"/>
      <c r="W51" s="550"/>
      <c r="X51" s="552">
        <v>2</v>
      </c>
      <c r="Y51" s="552"/>
      <c r="Z51" s="552"/>
      <c r="AA51" s="615">
        <v>0</v>
      </c>
      <c r="AB51" s="552"/>
      <c r="AC51" s="616"/>
      <c r="AD51" s="552">
        <v>0</v>
      </c>
      <c r="AE51" s="552"/>
      <c r="AF51" s="552"/>
    </row>
    <row r="52" spans="1:32" ht="19.5" customHeight="1">
      <c r="A52" s="510" t="s">
        <v>40</v>
      </c>
      <c r="B52" s="510"/>
      <c r="C52" s="510"/>
      <c r="D52" s="549">
        <f t="shared" si="1"/>
        <v>10</v>
      </c>
      <c r="E52" s="552"/>
      <c r="F52" s="617">
        <v>6</v>
      </c>
      <c r="G52" s="552"/>
      <c r="H52" s="552"/>
      <c r="I52" s="615">
        <v>1</v>
      </c>
      <c r="J52" s="552"/>
      <c r="K52" s="616"/>
      <c r="L52" s="552">
        <v>0</v>
      </c>
      <c r="M52" s="552"/>
      <c r="N52" s="552"/>
      <c r="O52" s="617">
        <v>0</v>
      </c>
      <c r="P52" s="552"/>
      <c r="Q52" s="552"/>
      <c r="R52" s="615">
        <v>0</v>
      </c>
      <c r="S52" s="552"/>
      <c r="T52" s="616"/>
      <c r="U52" s="552">
        <v>0</v>
      </c>
      <c r="V52" s="552"/>
      <c r="W52" s="550"/>
      <c r="X52" s="552">
        <v>3</v>
      </c>
      <c r="Y52" s="552"/>
      <c r="Z52" s="552"/>
      <c r="AA52" s="615">
        <v>0</v>
      </c>
      <c r="AB52" s="552"/>
      <c r="AC52" s="616"/>
      <c r="AD52" s="552">
        <v>0</v>
      </c>
      <c r="AE52" s="552"/>
      <c r="AF52" s="552"/>
    </row>
    <row r="53" spans="1:32" ht="19.5" customHeight="1">
      <c r="A53" s="510" t="s">
        <v>41</v>
      </c>
      <c r="B53" s="510"/>
      <c r="C53" s="510"/>
      <c r="D53" s="549">
        <f t="shared" si="1"/>
        <v>1</v>
      </c>
      <c r="E53" s="552"/>
      <c r="F53" s="617">
        <v>1</v>
      </c>
      <c r="G53" s="552"/>
      <c r="H53" s="552"/>
      <c r="I53" s="615">
        <v>0</v>
      </c>
      <c r="J53" s="552"/>
      <c r="K53" s="616"/>
      <c r="L53" s="552">
        <v>0</v>
      </c>
      <c r="M53" s="552"/>
      <c r="N53" s="552"/>
      <c r="O53" s="617">
        <v>0</v>
      </c>
      <c r="P53" s="552"/>
      <c r="Q53" s="552"/>
      <c r="R53" s="615">
        <v>0</v>
      </c>
      <c r="S53" s="552"/>
      <c r="T53" s="616"/>
      <c r="U53" s="552">
        <v>0</v>
      </c>
      <c r="V53" s="552"/>
      <c r="W53" s="550"/>
      <c r="X53" s="552">
        <v>0</v>
      </c>
      <c r="Y53" s="552"/>
      <c r="Z53" s="552"/>
      <c r="AA53" s="615">
        <v>0</v>
      </c>
      <c r="AB53" s="552"/>
      <c r="AC53" s="616"/>
      <c r="AD53" s="552">
        <v>0</v>
      </c>
      <c r="AE53" s="552"/>
      <c r="AF53" s="552"/>
    </row>
    <row r="54" spans="1:32" ht="19.5" customHeight="1">
      <c r="A54" s="510" t="s">
        <v>64</v>
      </c>
      <c r="B54" s="510"/>
      <c r="C54" s="510"/>
      <c r="D54" s="549">
        <f t="shared" si="1"/>
        <v>4</v>
      </c>
      <c r="E54" s="552"/>
      <c r="F54" s="617">
        <v>3</v>
      </c>
      <c r="G54" s="552"/>
      <c r="H54" s="552"/>
      <c r="I54" s="615">
        <v>0</v>
      </c>
      <c r="J54" s="552"/>
      <c r="K54" s="616"/>
      <c r="L54" s="552">
        <v>0</v>
      </c>
      <c r="M54" s="552"/>
      <c r="N54" s="552"/>
      <c r="O54" s="617">
        <v>0</v>
      </c>
      <c r="P54" s="552"/>
      <c r="Q54" s="552"/>
      <c r="R54" s="615">
        <v>0</v>
      </c>
      <c r="S54" s="552"/>
      <c r="T54" s="616"/>
      <c r="U54" s="552">
        <v>0</v>
      </c>
      <c r="V54" s="552"/>
      <c r="W54" s="550"/>
      <c r="X54" s="552">
        <v>1</v>
      </c>
      <c r="Y54" s="552"/>
      <c r="Z54" s="552"/>
      <c r="AA54" s="615">
        <v>0</v>
      </c>
      <c r="AB54" s="552"/>
      <c r="AC54" s="616"/>
      <c r="AD54" s="552">
        <v>0</v>
      </c>
      <c r="AE54" s="552"/>
      <c r="AF54" s="552"/>
    </row>
    <row r="55" spans="1:32" ht="19.5" customHeight="1">
      <c r="A55" s="510" t="s">
        <v>65</v>
      </c>
      <c r="B55" s="510"/>
      <c r="C55" s="510"/>
      <c r="D55" s="549">
        <f t="shared" si="1"/>
        <v>1</v>
      </c>
      <c r="E55" s="552"/>
      <c r="F55" s="617">
        <v>0</v>
      </c>
      <c r="G55" s="552"/>
      <c r="H55" s="552"/>
      <c r="I55" s="615">
        <v>0</v>
      </c>
      <c r="J55" s="552"/>
      <c r="K55" s="616"/>
      <c r="L55" s="552">
        <v>0</v>
      </c>
      <c r="M55" s="552"/>
      <c r="N55" s="552"/>
      <c r="O55" s="617">
        <v>0</v>
      </c>
      <c r="P55" s="552"/>
      <c r="Q55" s="552"/>
      <c r="R55" s="615">
        <v>0</v>
      </c>
      <c r="S55" s="552"/>
      <c r="T55" s="616"/>
      <c r="U55" s="552">
        <v>0</v>
      </c>
      <c r="V55" s="552"/>
      <c r="W55" s="550"/>
      <c r="X55" s="552">
        <v>1</v>
      </c>
      <c r="Y55" s="552"/>
      <c r="Z55" s="552"/>
      <c r="AA55" s="615">
        <v>0</v>
      </c>
      <c r="AB55" s="552"/>
      <c r="AC55" s="616"/>
      <c r="AD55" s="552">
        <v>0</v>
      </c>
      <c r="AE55" s="552"/>
      <c r="AF55" s="552"/>
    </row>
    <row r="56" spans="1:32" ht="19.5" customHeight="1">
      <c r="A56" s="510" t="s">
        <v>66</v>
      </c>
      <c r="B56" s="510"/>
      <c r="C56" s="510"/>
      <c r="D56" s="549">
        <v>0</v>
      </c>
      <c r="E56" s="552"/>
      <c r="F56" s="617">
        <v>0</v>
      </c>
      <c r="G56" s="552"/>
      <c r="H56" s="552"/>
      <c r="I56" s="615">
        <v>0</v>
      </c>
      <c r="J56" s="552"/>
      <c r="K56" s="616"/>
      <c r="L56" s="552">
        <v>0</v>
      </c>
      <c r="M56" s="552"/>
      <c r="N56" s="552"/>
      <c r="O56" s="617">
        <v>0</v>
      </c>
      <c r="P56" s="552"/>
      <c r="Q56" s="552"/>
      <c r="R56" s="615">
        <v>0</v>
      </c>
      <c r="S56" s="552"/>
      <c r="T56" s="616"/>
      <c r="U56" s="552">
        <v>0</v>
      </c>
      <c r="V56" s="552"/>
      <c r="W56" s="550"/>
      <c r="X56" s="552">
        <v>0</v>
      </c>
      <c r="Y56" s="552"/>
      <c r="Z56" s="552"/>
      <c r="AA56" s="615">
        <v>0</v>
      </c>
      <c r="AB56" s="552"/>
      <c r="AC56" s="616"/>
      <c r="AD56" s="552">
        <v>0</v>
      </c>
      <c r="AE56" s="552"/>
      <c r="AF56" s="552"/>
    </row>
    <row r="57" spans="1:32" ht="19.5" customHeight="1">
      <c r="A57" s="510" t="s">
        <v>67</v>
      </c>
      <c r="B57" s="510"/>
      <c r="C57" s="510"/>
      <c r="D57" s="549">
        <f>SUM(F57:AF57)</f>
        <v>1</v>
      </c>
      <c r="E57" s="552"/>
      <c r="F57" s="617">
        <v>0</v>
      </c>
      <c r="G57" s="552"/>
      <c r="H57" s="552"/>
      <c r="I57" s="615">
        <v>0</v>
      </c>
      <c r="J57" s="552"/>
      <c r="K57" s="616"/>
      <c r="L57" s="552">
        <v>0</v>
      </c>
      <c r="M57" s="552"/>
      <c r="N57" s="552"/>
      <c r="O57" s="617">
        <v>0</v>
      </c>
      <c r="P57" s="552"/>
      <c r="Q57" s="552"/>
      <c r="R57" s="615">
        <v>0</v>
      </c>
      <c r="S57" s="552"/>
      <c r="T57" s="616"/>
      <c r="U57" s="552">
        <v>0</v>
      </c>
      <c r="V57" s="552"/>
      <c r="W57" s="550"/>
      <c r="X57" s="552">
        <v>1</v>
      </c>
      <c r="Y57" s="552"/>
      <c r="Z57" s="552"/>
      <c r="AA57" s="615">
        <v>0</v>
      </c>
      <c r="AB57" s="552"/>
      <c r="AC57" s="616"/>
      <c r="AD57" s="552">
        <v>0</v>
      </c>
      <c r="AE57" s="552"/>
      <c r="AF57" s="552"/>
    </row>
    <row r="58" spans="1:32" ht="19.5" customHeight="1">
      <c r="A58" s="510" t="s">
        <v>68</v>
      </c>
      <c r="B58" s="510"/>
      <c r="C58" s="510"/>
      <c r="D58" s="549">
        <f t="shared" si="1"/>
        <v>8</v>
      </c>
      <c r="E58" s="552"/>
      <c r="F58" s="617">
        <v>6</v>
      </c>
      <c r="G58" s="552"/>
      <c r="H58" s="552"/>
      <c r="I58" s="615">
        <v>0</v>
      </c>
      <c r="J58" s="552"/>
      <c r="K58" s="616"/>
      <c r="L58" s="552">
        <v>0</v>
      </c>
      <c r="M58" s="552"/>
      <c r="N58" s="552"/>
      <c r="O58" s="617">
        <v>0</v>
      </c>
      <c r="P58" s="552"/>
      <c r="Q58" s="552"/>
      <c r="R58" s="615">
        <v>0</v>
      </c>
      <c r="S58" s="552"/>
      <c r="T58" s="616"/>
      <c r="U58" s="552">
        <v>0</v>
      </c>
      <c r="V58" s="552"/>
      <c r="W58" s="550"/>
      <c r="X58" s="552">
        <v>2</v>
      </c>
      <c r="Y58" s="552"/>
      <c r="Z58" s="552"/>
      <c r="AA58" s="615">
        <v>0</v>
      </c>
      <c r="AB58" s="552"/>
      <c r="AC58" s="616"/>
      <c r="AD58" s="552">
        <v>0</v>
      </c>
      <c r="AE58" s="552"/>
      <c r="AF58" s="552"/>
    </row>
    <row r="59" spans="1:32" ht="19.5" customHeight="1">
      <c r="A59" s="609" t="s">
        <v>42</v>
      </c>
      <c r="B59" s="609"/>
      <c r="C59" s="609"/>
      <c r="D59" s="571">
        <f>SUM(F59:AF59)</f>
        <v>2</v>
      </c>
      <c r="E59" s="620"/>
      <c r="F59" s="573">
        <v>1</v>
      </c>
      <c r="G59" s="620"/>
      <c r="H59" s="620"/>
      <c r="I59" s="621">
        <v>0</v>
      </c>
      <c r="J59" s="620"/>
      <c r="K59" s="622"/>
      <c r="L59" s="620">
        <v>0</v>
      </c>
      <c r="M59" s="620"/>
      <c r="N59" s="620"/>
      <c r="O59" s="573">
        <v>0</v>
      </c>
      <c r="P59" s="620"/>
      <c r="Q59" s="620"/>
      <c r="R59" s="621">
        <v>0</v>
      </c>
      <c r="S59" s="620"/>
      <c r="T59" s="622"/>
      <c r="U59" s="620">
        <v>0</v>
      </c>
      <c r="V59" s="620"/>
      <c r="W59" s="572"/>
      <c r="X59" s="620">
        <v>0</v>
      </c>
      <c r="Y59" s="620"/>
      <c r="Z59" s="620"/>
      <c r="AA59" s="621">
        <v>1</v>
      </c>
      <c r="AB59" s="620"/>
      <c r="AC59" s="622"/>
      <c r="AD59" s="620">
        <v>0</v>
      </c>
      <c r="AE59" s="620"/>
      <c r="AF59" s="620"/>
    </row>
    <row r="60" spans="1:32" ht="19.5" customHeight="1" thickBot="1">
      <c r="A60" s="586" t="s">
        <v>17</v>
      </c>
      <c r="B60" s="586"/>
      <c r="C60" s="586"/>
      <c r="D60" s="587">
        <f>SUM(D49:E59)</f>
        <v>64</v>
      </c>
      <c r="E60" s="657"/>
      <c r="F60" s="658">
        <f>SUM(F49:H59)</f>
        <v>38</v>
      </c>
      <c r="G60" s="657"/>
      <c r="H60" s="657"/>
      <c r="I60" s="659">
        <f>SUM(I49:K59)</f>
        <v>2</v>
      </c>
      <c r="J60" s="657"/>
      <c r="K60" s="660"/>
      <c r="L60" s="657">
        <f>SUM(L49:N59)</f>
        <v>5</v>
      </c>
      <c r="M60" s="657"/>
      <c r="N60" s="657"/>
      <c r="O60" s="658">
        <f>SUM(O49:Q59)</f>
        <v>1</v>
      </c>
      <c r="P60" s="657"/>
      <c r="Q60" s="657"/>
      <c r="R60" s="659">
        <f>SUM(R49:T59)</f>
        <v>1</v>
      </c>
      <c r="S60" s="657"/>
      <c r="T60" s="660"/>
      <c r="U60" s="638">
        <f>SUM(U49:W59)</f>
        <v>0</v>
      </c>
      <c r="V60" s="637"/>
      <c r="W60" s="589"/>
      <c r="X60" s="657">
        <f>SUM(X49:Z59)</f>
        <v>16</v>
      </c>
      <c r="Y60" s="657"/>
      <c r="Z60" s="657"/>
      <c r="AA60" s="659">
        <f>SUM(AA49:AC59)</f>
        <v>1</v>
      </c>
      <c r="AB60" s="657"/>
      <c r="AC60" s="660"/>
      <c r="AD60" s="657">
        <f>SUM(AD49:AF59)</f>
        <v>0</v>
      </c>
      <c r="AE60" s="657"/>
      <c r="AF60" s="657"/>
    </row>
  </sheetData>
  <sheetProtection/>
  <mergeCells count="416">
    <mergeCell ref="O60:Q60"/>
    <mergeCell ref="R60:T60"/>
    <mergeCell ref="U60:W60"/>
    <mergeCell ref="X60:Z60"/>
    <mergeCell ref="AA60:AC60"/>
    <mergeCell ref="AD60:AF60"/>
    <mergeCell ref="R59:T59"/>
    <mergeCell ref="U59:W59"/>
    <mergeCell ref="X59:Z59"/>
    <mergeCell ref="AA59:AC59"/>
    <mergeCell ref="AD59:AF59"/>
    <mergeCell ref="A60:C60"/>
    <mergeCell ref="D60:E60"/>
    <mergeCell ref="F60:H60"/>
    <mergeCell ref="I60:K60"/>
    <mergeCell ref="L60:N60"/>
    <mergeCell ref="A59:C59"/>
    <mergeCell ref="D59:E59"/>
    <mergeCell ref="F59:H59"/>
    <mergeCell ref="I59:K59"/>
    <mergeCell ref="L59:N59"/>
    <mergeCell ref="O59:Q59"/>
    <mergeCell ref="O58:Q58"/>
    <mergeCell ref="R58:T58"/>
    <mergeCell ref="U58:W58"/>
    <mergeCell ref="X58:Z58"/>
    <mergeCell ref="AA58:AC58"/>
    <mergeCell ref="AD58:AF58"/>
    <mergeCell ref="R57:T57"/>
    <mergeCell ref="U57:W57"/>
    <mergeCell ref="X57:Z57"/>
    <mergeCell ref="AA57:AC57"/>
    <mergeCell ref="AD57:AF57"/>
    <mergeCell ref="A58:C58"/>
    <mergeCell ref="D58:E58"/>
    <mergeCell ref="F58:H58"/>
    <mergeCell ref="I58:K58"/>
    <mergeCell ref="L58:N58"/>
    <mergeCell ref="A57:C57"/>
    <mergeCell ref="D57:E57"/>
    <mergeCell ref="F57:H57"/>
    <mergeCell ref="I57:K57"/>
    <mergeCell ref="L57:N57"/>
    <mergeCell ref="O57:Q57"/>
    <mergeCell ref="O56:Q56"/>
    <mergeCell ref="R56:T56"/>
    <mergeCell ref="U56:W56"/>
    <mergeCell ref="X56:Z56"/>
    <mergeCell ref="AA56:AC56"/>
    <mergeCell ref="AD56:AF56"/>
    <mergeCell ref="R55:T55"/>
    <mergeCell ref="U55:W55"/>
    <mergeCell ref="X55:Z55"/>
    <mergeCell ref="AA55:AC55"/>
    <mergeCell ref="AD55:AF55"/>
    <mergeCell ref="A56:C56"/>
    <mergeCell ref="D56:E56"/>
    <mergeCell ref="F56:H56"/>
    <mergeCell ref="I56:K56"/>
    <mergeCell ref="L56:N56"/>
    <mergeCell ref="A55:C55"/>
    <mergeCell ref="D55:E55"/>
    <mergeCell ref="F55:H55"/>
    <mergeCell ref="I55:K55"/>
    <mergeCell ref="L55:N55"/>
    <mergeCell ref="O55:Q55"/>
    <mergeCell ref="O54:Q54"/>
    <mergeCell ref="R54:T54"/>
    <mergeCell ref="U54:W54"/>
    <mergeCell ref="X54:Z54"/>
    <mergeCell ref="AA54:AC54"/>
    <mergeCell ref="AD54:AF54"/>
    <mergeCell ref="R53:T53"/>
    <mergeCell ref="U53:W53"/>
    <mergeCell ref="X53:Z53"/>
    <mergeCell ref="AA53:AC53"/>
    <mergeCell ref="AD53:AF53"/>
    <mergeCell ref="A54:C54"/>
    <mergeCell ref="D54:E54"/>
    <mergeCell ref="F54:H54"/>
    <mergeCell ref="I54:K54"/>
    <mergeCell ref="L54:N54"/>
    <mergeCell ref="A53:C53"/>
    <mergeCell ref="D53:E53"/>
    <mergeCell ref="F53:H53"/>
    <mergeCell ref="I53:K53"/>
    <mergeCell ref="L53:N53"/>
    <mergeCell ref="O53:Q53"/>
    <mergeCell ref="O52:Q52"/>
    <mergeCell ref="R52:T52"/>
    <mergeCell ref="U52:W52"/>
    <mergeCell ref="X52:Z52"/>
    <mergeCell ref="AA52:AC52"/>
    <mergeCell ref="AD52:AF52"/>
    <mergeCell ref="R51:T51"/>
    <mergeCell ref="U51:W51"/>
    <mergeCell ref="X51:Z51"/>
    <mergeCell ref="AA51:AC51"/>
    <mergeCell ref="AD51:AF51"/>
    <mergeCell ref="A52:C52"/>
    <mergeCell ref="D52:E52"/>
    <mergeCell ref="F52:H52"/>
    <mergeCell ref="I52:K52"/>
    <mergeCell ref="L52:N52"/>
    <mergeCell ref="U50:W50"/>
    <mergeCell ref="X50:Z50"/>
    <mergeCell ref="AA50:AC50"/>
    <mergeCell ref="AD50:AF50"/>
    <mergeCell ref="A51:C51"/>
    <mergeCell ref="D51:E51"/>
    <mergeCell ref="F51:H51"/>
    <mergeCell ref="I51:K51"/>
    <mergeCell ref="L51:N51"/>
    <mergeCell ref="O51:Q51"/>
    <mergeCell ref="X49:Z49"/>
    <mergeCell ref="AA49:AC49"/>
    <mergeCell ref="AD49:AF49"/>
    <mergeCell ref="A50:C50"/>
    <mergeCell ref="D50:E50"/>
    <mergeCell ref="F50:H50"/>
    <mergeCell ref="I50:K50"/>
    <mergeCell ref="L50:N50"/>
    <mergeCell ref="O50:Q50"/>
    <mergeCell ref="R50:T50"/>
    <mergeCell ref="AA48:AC48"/>
    <mergeCell ref="AD48:AF48"/>
    <mergeCell ref="A49:C49"/>
    <mergeCell ref="D49:E49"/>
    <mergeCell ref="F49:H49"/>
    <mergeCell ref="I49:K49"/>
    <mergeCell ref="L49:N49"/>
    <mergeCell ref="O49:Q49"/>
    <mergeCell ref="R49:T49"/>
    <mergeCell ref="U49:W49"/>
    <mergeCell ref="I48:K48"/>
    <mergeCell ref="L48:N48"/>
    <mergeCell ref="O48:Q48"/>
    <mergeCell ref="R48:T48"/>
    <mergeCell ref="U48:W48"/>
    <mergeCell ref="X48:Z48"/>
    <mergeCell ref="AE41:AF41"/>
    <mergeCell ref="AG41:AH41"/>
    <mergeCell ref="A46:C48"/>
    <mergeCell ref="D46:E48"/>
    <mergeCell ref="F46:W46"/>
    <mergeCell ref="X46:AF46"/>
    <mergeCell ref="F47:N47"/>
    <mergeCell ref="O47:W47"/>
    <mergeCell ref="Y47:AE47"/>
    <mergeCell ref="F48:H48"/>
    <mergeCell ref="N41:T41"/>
    <mergeCell ref="U41:V41"/>
    <mergeCell ref="W41:X41"/>
    <mergeCell ref="Y41:Z41"/>
    <mergeCell ref="AA41:AB41"/>
    <mergeCell ref="AC41:AD41"/>
    <mergeCell ref="A41:B41"/>
    <mergeCell ref="C41:D41"/>
    <mergeCell ref="E41:F41"/>
    <mergeCell ref="G41:H41"/>
    <mergeCell ref="I41:J41"/>
    <mergeCell ref="K41:L41"/>
    <mergeCell ref="W40:X40"/>
    <mergeCell ref="Y40:Z40"/>
    <mergeCell ref="AA40:AB40"/>
    <mergeCell ref="AC40:AD40"/>
    <mergeCell ref="AE40:AF40"/>
    <mergeCell ref="AG40:AH40"/>
    <mergeCell ref="AE39:AF39"/>
    <mergeCell ref="AG39:AH39"/>
    <mergeCell ref="A40:B40"/>
    <mergeCell ref="C40:D40"/>
    <mergeCell ref="E40:F40"/>
    <mergeCell ref="G40:H40"/>
    <mergeCell ref="I40:J40"/>
    <mergeCell ref="K40:L40"/>
    <mergeCell ref="N40:T40"/>
    <mergeCell ref="U40:V40"/>
    <mergeCell ref="N39:T39"/>
    <mergeCell ref="U39:V39"/>
    <mergeCell ref="W39:X39"/>
    <mergeCell ref="Y39:Z39"/>
    <mergeCell ref="AA39:AB39"/>
    <mergeCell ref="AC39:AD39"/>
    <mergeCell ref="A39:B39"/>
    <mergeCell ref="C39:D39"/>
    <mergeCell ref="E39:F39"/>
    <mergeCell ref="G39:H39"/>
    <mergeCell ref="I39:J39"/>
    <mergeCell ref="K39:L39"/>
    <mergeCell ref="W38:X38"/>
    <mergeCell ref="Y38:Z38"/>
    <mergeCell ref="AA38:AB38"/>
    <mergeCell ref="AC38:AD38"/>
    <mergeCell ref="AE38:AF38"/>
    <mergeCell ref="AG38:AH38"/>
    <mergeCell ref="AE37:AF37"/>
    <mergeCell ref="AG37:AH37"/>
    <mergeCell ref="A38:B38"/>
    <mergeCell ref="C38:D38"/>
    <mergeCell ref="E38:F38"/>
    <mergeCell ref="G38:H38"/>
    <mergeCell ref="I38:J38"/>
    <mergeCell ref="K38:L38"/>
    <mergeCell ref="N38:T38"/>
    <mergeCell ref="U38:V38"/>
    <mergeCell ref="AA36:AF36"/>
    <mergeCell ref="AG36:AH36"/>
    <mergeCell ref="E37:F37"/>
    <mergeCell ref="G37:H37"/>
    <mergeCell ref="I37:J37"/>
    <mergeCell ref="U37:V37"/>
    <mergeCell ref="W37:X37"/>
    <mergeCell ref="Y37:Z37"/>
    <mergeCell ref="AA37:AB37"/>
    <mergeCell ref="AC37:AD37"/>
    <mergeCell ref="V31:X31"/>
    <mergeCell ref="Y31:AA31"/>
    <mergeCell ref="AB31:AD31"/>
    <mergeCell ref="AE31:AG31"/>
    <mergeCell ref="A36:B37"/>
    <mergeCell ref="C36:D37"/>
    <mergeCell ref="E36:J36"/>
    <mergeCell ref="K36:L37"/>
    <mergeCell ref="N36:T37"/>
    <mergeCell ref="U36:Z36"/>
    <mergeCell ref="Y30:AA30"/>
    <mergeCell ref="AB30:AD30"/>
    <mergeCell ref="AE30:AG30"/>
    <mergeCell ref="A31:D31"/>
    <mergeCell ref="E31:F31"/>
    <mergeCell ref="G31:I31"/>
    <mergeCell ref="J31:L31"/>
    <mergeCell ref="M31:O31"/>
    <mergeCell ref="P31:R31"/>
    <mergeCell ref="S31:U31"/>
    <mergeCell ref="AB29:AD29"/>
    <mergeCell ref="AE29:AG29"/>
    <mergeCell ref="B30:D30"/>
    <mergeCell ref="E30:F30"/>
    <mergeCell ref="G30:I30"/>
    <mergeCell ref="J30:L30"/>
    <mergeCell ref="M30:O30"/>
    <mergeCell ref="P30:R30"/>
    <mergeCell ref="S30:U30"/>
    <mergeCell ref="V30:X30"/>
    <mergeCell ref="AE28:AG28"/>
    <mergeCell ref="B29:D29"/>
    <mergeCell ref="E29:F29"/>
    <mergeCell ref="G29:I29"/>
    <mergeCell ref="J29:L29"/>
    <mergeCell ref="M29:O29"/>
    <mergeCell ref="P29:R29"/>
    <mergeCell ref="S29:U29"/>
    <mergeCell ref="V29:X29"/>
    <mergeCell ref="Y29:AA29"/>
    <mergeCell ref="M28:O28"/>
    <mergeCell ref="P28:R28"/>
    <mergeCell ref="S28:U28"/>
    <mergeCell ref="V28:X28"/>
    <mergeCell ref="Y28:AA28"/>
    <mergeCell ref="AB28:AD28"/>
    <mergeCell ref="P27:R27"/>
    <mergeCell ref="S27:U27"/>
    <mergeCell ref="V27:X27"/>
    <mergeCell ref="Y27:AA27"/>
    <mergeCell ref="AB27:AD27"/>
    <mergeCell ref="AE27:AG27"/>
    <mergeCell ref="A27:A30"/>
    <mergeCell ref="B27:D27"/>
    <mergeCell ref="E27:F27"/>
    <mergeCell ref="G27:I27"/>
    <mergeCell ref="J27:L27"/>
    <mergeCell ref="M27:O27"/>
    <mergeCell ref="B28:D28"/>
    <mergeCell ref="E28:F28"/>
    <mergeCell ref="G28:I28"/>
    <mergeCell ref="J28:L28"/>
    <mergeCell ref="P26:R26"/>
    <mergeCell ref="S26:U26"/>
    <mergeCell ref="V26:X26"/>
    <mergeCell ref="Y26:AA26"/>
    <mergeCell ref="AB26:AD26"/>
    <mergeCell ref="AE26:AG26"/>
    <mergeCell ref="S25:U25"/>
    <mergeCell ref="V25:X25"/>
    <mergeCell ref="Y25:AA25"/>
    <mergeCell ref="AB25:AD25"/>
    <mergeCell ref="AE25:AG25"/>
    <mergeCell ref="B26:D26"/>
    <mergeCell ref="E26:F26"/>
    <mergeCell ref="G26:I26"/>
    <mergeCell ref="J26:L26"/>
    <mergeCell ref="M26:O26"/>
    <mergeCell ref="B25:D25"/>
    <mergeCell ref="E25:F25"/>
    <mergeCell ref="G25:I25"/>
    <mergeCell ref="J25:L25"/>
    <mergeCell ref="M25:O25"/>
    <mergeCell ref="P25:R25"/>
    <mergeCell ref="P24:R24"/>
    <mergeCell ref="S24:U24"/>
    <mergeCell ref="V24:X24"/>
    <mergeCell ref="Y24:AA24"/>
    <mergeCell ref="AB24:AD24"/>
    <mergeCell ref="AE24:AG24"/>
    <mergeCell ref="S23:U23"/>
    <mergeCell ref="V23:X23"/>
    <mergeCell ref="Y23:AA23"/>
    <mergeCell ref="AB23:AD23"/>
    <mergeCell ref="AE23:AG23"/>
    <mergeCell ref="B24:D24"/>
    <mergeCell ref="E24:F24"/>
    <mergeCell ref="G24:I24"/>
    <mergeCell ref="J24:L24"/>
    <mergeCell ref="M24:O24"/>
    <mergeCell ref="V22:X22"/>
    <mergeCell ref="Y22:AA22"/>
    <mergeCell ref="AB22:AD22"/>
    <mergeCell ref="AE22:AG22"/>
    <mergeCell ref="B23:D23"/>
    <mergeCell ref="E23:F23"/>
    <mergeCell ref="G23:I23"/>
    <mergeCell ref="J23:L23"/>
    <mergeCell ref="M23:O23"/>
    <mergeCell ref="P23:R23"/>
    <mergeCell ref="Y21:AA21"/>
    <mergeCell ref="AB21:AD21"/>
    <mergeCell ref="AE21:AG21"/>
    <mergeCell ref="B22:D22"/>
    <mergeCell ref="E22:F22"/>
    <mergeCell ref="G22:I22"/>
    <mergeCell ref="J22:L22"/>
    <mergeCell ref="M22:O22"/>
    <mergeCell ref="P22:R22"/>
    <mergeCell ref="S22:U22"/>
    <mergeCell ref="AE20:AG20"/>
    <mergeCell ref="A21:A26"/>
    <mergeCell ref="B21:D21"/>
    <mergeCell ref="E21:F21"/>
    <mergeCell ref="G21:I21"/>
    <mergeCell ref="J21:L21"/>
    <mergeCell ref="M21:O21"/>
    <mergeCell ref="P21:R21"/>
    <mergeCell ref="S21:U21"/>
    <mergeCell ref="V21:X21"/>
    <mergeCell ref="M20:O20"/>
    <mergeCell ref="P20:R20"/>
    <mergeCell ref="S20:U20"/>
    <mergeCell ref="V20:X20"/>
    <mergeCell ref="Y20:AA20"/>
    <mergeCell ref="AB20:AD20"/>
    <mergeCell ref="AA13:AC14"/>
    <mergeCell ref="A18:D20"/>
    <mergeCell ref="E18:F20"/>
    <mergeCell ref="G18:X18"/>
    <mergeCell ref="Y18:AG18"/>
    <mergeCell ref="G19:O19"/>
    <mergeCell ref="P19:X19"/>
    <mergeCell ref="Z19:AF19"/>
    <mergeCell ref="G20:I20"/>
    <mergeCell ref="J20:L20"/>
    <mergeCell ref="M13:N14"/>
    <mergeCell ref="O13:P14"/>
    <mergeCell ref="Q13:R14"/>
    <mergeCell ref="S13:T14"/>
    <mergeCell ref="U13:W14"/>
    <mergeCell ref="X13:Z14"/>
    <mergeCell ref="S11:T12"/>
    <mergeCell ref="U11:W12"/>
    <mergeCell ref="X11:Z12"/>
    <mergeCell ref="AA11:AC12"/>
    <mergeCell ref="A13:B14"/>
    <mergeCell ref="C13:D14"/>
    <mergeCell ref="E13:F14"/>
    <mergeCell ref="G13:H14"/>
    <mergeCell ref="I13:J14"/>
    <mergeCell ref="K13:L14"/>
    <mergeCell ref="AA9:AC10"/>
    <mergeCell ref="A11:B12"/>
    <mergeCell ref="C11:D12"/>
    <mergeCell ref="E11:F12"/>
    <mergeCell ref="G11:H12"/>
    <mergeCell ref="I11:J12"/>
    <mergeCell ref="K11:L12"/>
    <mergeCell ref="M11:N12"/>
    <mergeCell ref="O11:P12"/>
    <mergeCell ref="Q11:R12"/>
    <mergeCell ref="M9:N10"/>
    <mergeCell ref="O9:P10"/>
    <mergeCell ref="Q9:R10"/>
    <mergeCell ref="S9:T10"/>
    <mergeCell ref="U9:W10"/>
    <mergeCell ref="X9:Z10"/>
    <mergeCell ref="A9:B10"/>
    <mergeCell ref="C9:D10"/>
    <mergeCell ref="E9:F10"/>
    <mergeCell ref="G9:H10"/>
    <mergeCell ref="I9:J10"/>
    <mergeCell ref="K9:L10"/>
    <mergeCell ref="O7:P8"/>
    <mergeCell ref="Q7:R8"/>
    <mergeCell ref="S7:T8"/>
    <mergeCell ref="U7:W8"/>
    <mergeCell ref="X7:Z8"/>
    <mergeCell ref="AA7:AC8"/>
    <mergeCell ref="A6:B8"/>
    <mergeCell ref="C6:D8"/>
    <mergeCell ref="E6:L6"/>
    <mergeCell ref="M6:T6"/>
    <mergeCell ref="U6:AC6"/>
    <mergeCell ref="E7:F8"/>
    <mergeCell ref="G7:H8"/>
    <mergeCell ref="I7:J8"/>
    <mergeCell ref="K7:L8"/>
    <mergeCell ref="M7:N8"/>
  </mergeCells>
  <printOptions/>
  <pageMargins left="0.5905511811023623" right="0.3937007874015748" top="0.8267716535433072" bottom="0.4724409448818898" header="0.5118110236220472" footer="0.2755905511811024"/>
  <pageSetup fitToHeight="1" fitToWidth="1" horizontalDpi="600" verticalDpi="600" orientation="portrait" paperSize="9" scale="79" r:id="rId1"/>
  <headerFooter scaleWithDoc="0" alignWithMargins="0">
    <oddHeader>&amp;L高等学校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46"/>
  <sheetViews>
    <sheetView showGridLines="0" zoomScalePageLayoutView="0" workbookViewId="0" topLeftCell="A1">
      <selection activeCell="A1" sqref="A1"/>
    </sheetView>
  </sheetViews>
  <sheetFormatPr defaultColWidth="8.625" defaultRowHeight="23.25" customHeight="1"/>
  <cols>
    <col min="1" max="1" width="3.625" style="1" customWidth="1"/>
    <col min="2" max="2" width="12.75390625" style="1" customWidth="1"/>
    <col min="3" max="3" width="6.75390625" style="1" customWidth="1"/>
    <col min="4" max="11" width="5.75390625" style="1" customWidth="1"/>
    <col min="12" max="12" width="4.625" style="1" customWidth="1"/>
    <col min="13" max="13" width="4.00390625" style="1" customWidth="1"/>
    <col min="14" max="14" width="12.25390625" style="1" customWidth="1"/>
    <col min="15" max="15" width="6.75390625" style="1" customWidth="1"/>
    <col min="16" max="23" width="5.75390625" style="1" customWidth="1"/>
    <col min="24" max="24" width="1.00390625" style="1" customWidth="1"/>
    <col min="25" max="16384" width="8.625" style="1" customWidth="1"/>
  </cols>
  <sheetData>
    <row r="1" ht="15.75" customHeight="1"/>
    <row r="2" ht="15.75" customHeight="1"/>
    <row r="3" spans="1:23" s="3" customFormat="1" ht="23.25" customHeight="1" thickBot="1">
      <c r="A3" s="30" t="s">
        <v>244</v>
      </c>
      <c r="B3" s="12"/>
      <c r="C3" s="12"/>
      <c r="D3" s="12"/>
      <c r="E3" s="12"/>
      <c r="F3" s="12"/>
      <c r="G3" s="12"/>
      <c r="H3" s="12"/>
      <c r="I3" s="12"/>
      <c r="J3" s="12"/>
      <c r="K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4" s="3" customFormat="1" ht="22.5" customHeight="1">
      <c r="A4" s="663" t="s">
        <v>69</v>
      </c>
      <c r="B4" s="664"/>
      <c r="C4" s="478" t="s">
        <v>1</v>
      </c>
      <c r="D4" s="661"/>
      <c r="E4" s="661"/>
      <c r="F4" s="477" t="s">
        <v>78</v>
      </c>
      <c r="G4" s="661"/>
      <c r="H4" s="662"/>
      <c r="I4" s="478" t="s">
        <v>79</v>
      </c>
      <c r="J4" s="661"/>
      <c r="K4" s="661"/>
      <c r="L4" s="4"/>
      <c r="M4" s="663" t="s">
        <v>69</v>
      </c>
      <c r="N4" s="664"/>
      <c r="O4" s="478" t="s">
        <v>1</v>
      </c>
      <c r="P4" s="661"/>
      <c r="Q4" s="661"/>
      <c r="R4" s="477" t="s">
        <v>78</v>
      </c>
      <c r="S4" s="661"/>
      <c r="T4" s="662"/>
      <c r="U4" s="478" t="s">
        <v>79</v>
      </c>
      <c r="V4" s="661"/>
      <c r="W4" s="661"/>
      <c r="X4" s="4"/>
    </row>
    <row r="5" spans="1:24" s="3" customFormat="1" ht="48" customHeight="1" thickBot="1">
      <c r="A5" s="665"/>
      <c r="B5" s="666"/>
      <c r="C5" s="52" t="s">
        <v>1</v>
      </c>
      <c r="D5" s="125" t="s">
        <v>80</v>
      </c>
      <c r="E5" s="125" t="s">
        <v>81</v>
      </c>
      <c r="F5" s="43" t="s">
        <v>1</v>
      </c>
      <c r="G5" s="125" t="s">
        <v>80</v>
      </c>
      <c r="H5" s="137" t="s">
        <v>81</v>
      </c>
      <c r="I5" s="52" t="s">
        <v>1</v>
      </c>
      <c r="J5" s="125" t="s">
        <v>80</v>
      </c>
      <c r="K5" s="125" t="s">
        <v>81</v>
      </c>
      <c r="L5" s="4"/>
      <c r="M5" s="665"/>
      <c r="N5" s="666"/>
      <c r="O5" s="52" t="s">
        <v>1</v>
      </c>
      <c r="P5" s="125" t="s">
        <v>80</v>
      </c>
      <c r="Q5" s="125" t="s">
        <v>81</v>
      </c>
      <c r="R5" s="43" t="s">
        <v>1</v>
      </c>
      <c r="S5" s="125" t="s">
        <v>80</v>
      </c>
      <c r="T5" s="137" t="s">
        <v>81</v>
      </c>
      <c r="U5" s="52" t="s">
        <v>1</v>
      </c>
      <c r="V5" s="125" t="s">
        <v>80</v>
      </c>
      <c r="W5" s="125" t="s">
        <v>81</v>
      </c>
      <c r="X5" s="4"/>
    </row>
    <row r="6" spans="1:24" s="3" customFormat="1" ht="22.5" customHeight="1">
      <c r="A6" s="663" t="s">
        <v>327</v>
      </c>
      <c r="B6" s="664"/>
      <c r="C6" s="170">
        <f>+D6+E6</f>
        <v>106</v>
      </c>
      <c r="D6" s="218">
        <f>+G6+J6</f>
        <v>97</v>
      </c>
      <c r="E6" s="218">
        <f>+H6+K6</f>
        <v>9</v>
      </c>
      <c r="F6" s="171">
        <f>+G6+H6</f>
        <v>87</v>
      </c>
      <c r="G6" s="218">
        <f>G7+G8+G21+S6+S13+S20+S29+S36</f>
        <v>79</v>
      </c>
      <c r="H6" s="219">
        <v>8</v>
      </c>
      <c r="I6" s="220">
        <f>SUM(J6:K6)</f>
        <v>19</v>
      </c>
      <c r="J6" s="218">
        <f>+J7+J21+V6+V20+V26+V28+V29</f>
        <v>18</v>
      </c>
      <c r="K6" s="218">
        <v>1</v>
      </c>
      <c r="L6" s="4"/>
      <c r="M6" s="669" t="s">
        <v>232</v>
      </c>
      <c r="N6" s="135" t="s">
        <v>1</v>
      </c>
      <c r="O6" s="239">
        <f aca="true" t="shared" si="0" ref="O6:O13">SUM(P6:Q6)</f>
        <v>20</v>
      </c>
      <c r="P6" s="240">
        <f aca="true" t="shared" si="1" ref="P6:W6">SUM(P7:P12)</f>
        <v>19</v>
      </c>
      <c r="Q6" s="240">
        <f t="shared" si="1"/>
        <v>1</v>
      </c>
      <c r="R6" s="241">
        <f t="shared" si="1"/>
        <v>17</v>
      </c>
      <c r="S6" s="240">
        <f t="shared" si="1"/>
        <v>16</v>
      </c>
      <c r="T6" s="242">
        <f t="shared" si="1"/>
        <v>1</v>
      </c>
      <c r="U6" s="243">
        <f t="shared" si="1"/>
        <v>3</v>
      </c>
      <c r="V6" s="239">
        <f t="shared" si="1"/>
        <v>3</v>
      </c>
      <c r="W6" s="240">
        <f t="shared" si="1"/>
        <v>0</v>
      </c>
      <c r="X6" s="4"/>
    </row>
    <row r="7" spans="1:24" s="3" customFormat="1" ht="22.5" customHeight="1">
      <c r="A7" s="680" t="s">
        <v>236</v>
      </c>
      <c r="B7" s="681"/>
      <c r="C7" s="220">
        <f aca="true" t="shared" si="2" ref="C7:C45">SUM(D7:E7)</f>
        <v>31</v>
      </c>
      <c r="D7" s="221">
        <f aca="true" t="shared" si="3" ref="D7:E9">G7+J7</f>
        <v>24</v>
      </c>
      <c r="E7" s="221">
        <f t="shared" si="3"/>
        <v>7</v>
      </c>
      <c r="F7" s="222">
        <f aca="true" t="shared" si="4" ref="F7:F20">SUM(G7:H7)</f>
        <v>25</v>
      </c>
      <c r="G7" s="221">
        <v>18</v>
      </c>
      <c r="H7" s="223">
        <v>7</v>
      </c>
      <c r="I7" s="220">
        <f>SUM(J7:K7)</f>
        <v>6</v>
      </c>
      <c r="J7" s="221">
        <v>6</v>
      </c>
      <c r="K7" s="221">
        <v>0</v>
      </c>
      <c r="L7" s="4"/>
      <c r="M7" s="670"/>
      <c r="N7" s="111" t="s">
        <v>281</v>
      </c>
      <c r="O7" s="170">
        <f t="shared" si="0"/>
        <v>7</v>
      </c>
      <c r="P7" s="218">
        <f aca="true" t="shared" si="5" ref="P7:Q12">S7+V7</f>
        <v>6</v>
      </c>
      <c r="Q7" s="218">
        <f t="shared" si="5"/>
        <v>1</v>
      </c>
      <c r="R7" s="171">
        <f aca="true" t="shared" si="6" ref="R7:R12">SUM(S7:T7)</f>
        <v>6</v>
      </c>
      <c r="S7" s="218">
        <v>5</v>
      </c>
      <c r="T7" s="227">
        <v>1</v>
      </c>
      <c r="U7" s="170">
        <f aca="true" t="shared" si="7" ref="U7:U12">SUM(V7:W7)</f>
        <v>1</v>
      </c>
      <c r="V7" s="218">
        <v>1</v>
      </c>
      <c r="W7" s="218">
        <v>0</v>
      </c>
      <c r="X7" s="4"/>
    </row>
    <row r="8" spans="1:24" s="3" customFormat="1" ht="22.5" customHeight="1">
      <c r="A8" s="35"/>
      <c r="B8" s="110" t="s">
        <v>254</v>
      </c>
      <c r="C8" s="224">
        <f t="shared" si="2"/>
        <v>9</v>
      </c>
      <c r="D8" s="225">
        <f t="shared" si="3"/>
        <v>9</v>
      </c>
      <c r="E8" s="225">
        <f t="shared" si="3"/>
        <v>0</v>
      </c>
      <c r="F8" s="226">
        <f t="shared" si="4"/>
        <v>9</v>
      </c>
      <c r="G8" s="225">
        <f>SUM(G9:G20)</f>
        <v>9</v>
      </c>
      <c r="H8" s="225">
        <f>SUM(H9:H20)</f>
        <v>0</v>
      </c>
      <c r="I8" s="226">
        <f>SUM(J8:K8)</f>
        <v>0</v>
      </c>
      <c r="J8" s="225">
        <f>SUM(J9:J20)</f>
        <v>0</v>
      </c>
      <c r="K8" s="225">
        <f>SUM(K9:K20)</f>
        <v>0</v>
      </c>
      <c r="L8" s="4"/>
      <c r="M8" s="670"/>
      <c r="N8" s="111" t="s">
        <v>282</v>
      </c>
      <c r="O8" s="170">
        <f t="shared" si="0"/>
        <v>1</v>
      </c>
      <c r="P8" s="218">
        <f t="shared" si="5"/>
        <v>1</v>
      </c>
      <c r="Q8" s="218">
        <f t="shared" si="5"/>
        <v>0</v>
      </c>
      <c r="R8" s="171">
        <f t="shared" si="6"/>
        <v>1</v>
      </c>
      <c r="S8" s="218">
        <v>1</v>
      </c>
      <c r="T8" s="227">
        <v>0</v>
      </c>
      <c r="U8" s="170">
        <f t="shared" si="7"/>
        <v>0</v>
      </c>
      <c r="V8" s="218">
        <v>0</v>
      </c>
      <c r="W8" s="218">
        <v>0</v>
      </c>
      <c r="X8" s="4"/>
    </row>
    <row r="9" spans="1:24" s="3" customFormat="1" ht="22.5" customHeight="1">
      <c r="A9" s="35"/>
      <c r="B9" s="111" t="s">
        <v>84</v>
      </c>
      <c r="C9" s="170">
        <f t="shared" si="2"/>
        <v>2</v>
      </c>
      <c r="D9" s="218">
        <f t="shared" si="3"/>
        <v>2</v>
      </c>
      <c r="E9" s="218">
        <f t="shared" si="3"/>
        <v>0</v>
      </c>
      <c r="F9" s="171">
        <f t="shared" si="4"/>
        <v>2</v>
      </c>
      <c r="G9" s="218">
        <v>2</v>
      </c>
      <c r="H9" s="227">
        <v>0</v>
      </c>
      <c r="I9" s="171">
        <f aca="true" t="shared" si="8" ref="I9:I20">SUM(J9:K9)</f>
        <v>0</v>
      </c>
      <c r="J9" s="218">
        <v>0</v>
      </c>
      <c r="K9" s="218">
        <v>0</v>
      </c>
      <c r="L9" s="4"/>
      <c r="M9" s="670"/>
      <c r="N9" s="111" t="s">
        <v>283</v>
      </c>
      <c r="O9" s="170">
        <f t="shared" si="0"/>
        <v>1</v>
      </c>
      <c r="P9" s="218">
        <f t="shared" si="5"/>
        <v>1</v>
      </c>
      <c r="Q9" s="218">
        <f t="shared" si="5"/>
        <v>0</v>
      </c>
      <c r="R9" s="171">
        <f t="shared" si="6"/>
        <v>1</v>
      </c>
      <c r="S9" s="218">
        <v>1</v>
      </c>
      <c r="T9" s="227">
        <v>0</v>
      </c>
      <c r="U9" s="170">
        <f t="shared" si="7"/>
        <v>0</v>
      </c>
      <c r="V9" s="218">
        <v>0</v>
      </c>
      <c r="W9" s="218">
        <v>0</v>
      </c>
      <c r="X9" s="4"/>
    </row>
    <row r="10" spans="1:24" s="3" customFormat="1" ht="22.5" customHeight="1">
      <c r="A10" s="35" t="s">
        <v>223</v>
      </c>
      <c r="B10" s="111" t="s">
        <v>86</v>
      </c>
      <c r="C10" s="170" t="s">
        <v>9</v>
      </c>
      <c r="D10" s="218">
        <f aca="true" t="shared" si="9" ref="D10:E20">G10+J10</f>
        <v>0</v>
      </c>
      <c r="E10" s="218">
        <f t="shared" si="9"/>
        <v>0</v>
      </c>
      <c r="F10" s="171">
        <f t="shared" si="4"/>
        <v>0</v>
      </c>
      <c r="G10" s="218">
        <v>0</v>
      </c>
      <c r="H10" s="227">
        <v>0</v>
      </c>
      <c r="I10" s="171">
        <f t="shared" si="8"/>
        <v>0</v>
      </c>
      <c r="J10" s="218">
        <v>0</v>
      </c>
      <c r="K10" s="218">
        <v>0</v>
      </c>
      <c r="L10" s="4"/>
      <c r="M10" s="670"/>
      <c r="N10" s="111" t="s">
        <v>284</v>
      </c>
      <c r="O10" s="170">
        <f t="shared" si="0"/>
        <v>2</v>
      </c>
      <c r="P10" s="218">
        <f t="shared" si="5"/>
        <v>2</v>
      </c>
      <c r="Q10" s="218">
        <f t="shared" si="5"/>
        <v>0</v>
      </c>
      <c r="R10" s="171">
        <f t="shared" si="6"/>
        <v>2</v>
      </c>
      <c r="S10" s="218">
        <v>2</v>
      </c>
      <c r="T10" s="227">
        <v>0</v>
      </c>
      <c r="U10" s="170">
        <f t="shared" si="7"/>
        <v>0</v>
      </c>
      <c r="V10" s="218">
        <v>0</v>
      </c>
      <c r="W10" s="218">
        <v>0</v>
      </c>
      <c r="X10" s="4"/>
    </row>
    <row r="11" spans="1:24" s="3" customFormat="1" ht="22.5" customHeight="1">
      <c r="A11" s="35" t="s">
        <v>224</v>
      </c>
      <c r="B11" s="111" t="s">
        <v>88</v>
      </c>
      <c r="C11" s="170" t="s">
        <v>9</v>
      </c>
      <c r="D11" s="218">
        <f t="shared" si="9"/>
        <v>0</v>
      </c>
      <c r="E11" s="218">
        <f t="shared" si="9"/>
        <v>0</v>
      </c>
      <c r="F11" s="171">
        <f t="shared" si="4"/>
        <v>0</v>
      </c>
      <c r="G11" s="218">
        <v>0</v>
      </c>
      <c r="H11" s="227">
        <v>0</v>
      </c>
      <c r="I11" s="171">
        <f t="shared" si="8"/>
        <v>0</v>
      </c>
      <c r="J11" s="218">
        <v>0</v>
      </c>
      <c r="K11" s="218">
        <v>0</v>
      </c>
      <c r="L11" s="4"/>
      <c r="M11" s="670"/>
      <c r="N11" s="111" t="s">
        <v>285</v>
      </c>
      <c r="O11" s="170">
        <f t="shared" si="0"/>
        <v>9</v>
      </c>
      <c r="P11" s="218">
        <f t="shared" si="5"/>
        <v>9</v>
      </c>
      <c r="Q11" s="218">
        <f t="shared" si="5"/>
        <v>0</v>
      </c>
      <c r="R11" s="171">
        <f t="shared" si="6"/>
        <v>7</v>
      </c>
      <c r="S11" s="218">
        <v>7</v>
      </c>
      <c r="T11" s="227">
        <v>0</v>
      </c>
      <c r="U11" s="170">
        <f t="shared" si="7"/>
        <v>2</v>
      </c>
      <c r="V11" s="218">
        <v>2</v>
      </c>
      <c r="W11" s="218">
        <v>0</v>
      </c>
      <c r="X11" s="4"/>
    </row>
    <row r="12" spans="1:24" s="3" customFormat="1" ht="22.5" customHeight="1">
      <c r="A12" s="35" t="s">
        <v>225</v>
      </c>
      <c r="B12" s="111" t="s">
        <v>90</v>
      </c>
      <c r="C12" s="170">
        <f t="shared" si="2"/>
        <v>1</v>
      </c>
      <c r="D12" s="218">
        <f t="shared" si="9"/>
        <v>1</v>
      </c>
      <c r="E12" s="218">
        <f t="shared" si="9"/>
        <v>0</v>
      </c>
      <c r="F12" s="171">
        <f t="shared" si="4"/>
        <v>1</v>
      </c>
      <c r="G12" s="218">
        <v>1</v>
      </c>
      <c r="H12" s="227">
        <v>0</v>
      </c>
      <c r="I12" s="171">
        <f t="shared" si="8"/>
        <v>0</v>
      </c>
      <c r="J12" s="218">
        <v>0</v>
      </c>
      <c r="K12" s="218">
        <v>0</v>
      </c>
      <c r="L12" s="4"/>
      <c r="M12" s="671"/>
      <c r="N12" s="112" t="s">
        <v>286</v>
      </c>
      <c r="O12" s="231">
        <f t="shared" si="0"/>
        <v>0</v>
      </c>
      <c r="P12" s="229">
        <f t="shared" si="5"/>
        <v>0</v>
      </c>
      <c r="Q12" s="229">
        <f t="shared" si="5"/>
        <v>0</v>
      </c>
      <c r="R12" s="244">
        <f t="shared" si="6"/>
        <v>0</v>
      </c>
      <c r="S12" s="229">
        <v>0</v>
      </c>
      <c r="T12" s="230">
        <v>0</v>
      </c>
      <c r="U12" s="228">
        <f t="shared" si="7"/>
        <v>0</v>
      </c>
      <c r="V12" s="229">
        <v>0</v>
      </c>
      <c r="W12" s="229">
        <v>0</v>
      </c>
      <c r="X12" s="4"/>
    </row>
    <row r="13" spans="1:24" s="3" customFormat="1" ht="22.5" customHeight="1">
      <c r="A13" s="35" t="s">
        <v>226</v>
      </c>
      <c r="B13" s="111" t="s">
        <v>92</v>
      </c>
      <c r="C13" s="170">
        <f t="shared" si="2"/>
        <v>2</v>
      </c>
      <c r="D13" s="218">
        <f t="shared" si="9"/>
        <v>2</v>
      </c>
      <c r="E13" s="218">
        <f t="shared" si="9"/>
        <v>0</v>
      </c>
      <c r="F13" s="171">
        <f t="shared" si="4"/>
        <v>2</v>
      </c>
      <c r="G13" s="218">
        <v>2</v>
      </c>
      <c r="H13" s="227">
        <v>0</v>
      </c>
      <c r="I13" s="171">
        <f t="shared" si="8"/>
        <v>0</v>
      </c>
      <c r="J13" s="218">
        <v>0</v>
      </c>
      <c r="K13" s="218">
        <v>0</v>
      </c>
      <c r="L13" s="4"/>
      <c r="M13" s="672" t="s">
        <v>233</v>
      </c>
      <c r="N13" s="115" t="s">
        <v>1</v>
      </c>
      <c r="O13" s="224">
        <f t="shared" si="0"/>
        <v>3</v>
      </c>
      <c r="P13" s="233">
        <f aca="true" t="shared" si="10" ref="P13:W13">SUM(P14:P19)</f>
        <v>3</v>
      </c>
      <c r="Q13" s="233">
        <f t="shared" si="10"/>
        <v>0</v>
      </c>
      <c r="R13" s="232">
        <f t="shared" si="10"/>
        <v>3</v>
      </c>
      <c r="S13" s="233">
        <f t="shared" si="10"/>
        <v>3</v>
      </c>
      <c r="T13" s="234">
        <f t="shared" si="10"/>
        <v>0</v>
      </c>
      <c r="U13" s="245">
        <f t="shared" si="10"/>
        <v>0</v>
      </c>
      <c r="V13" s="246">
        <f t="shared" si="10"/>
        <v>0</v>
      </c>
      <c r="W13" s="233">
        <f t="shared" si="10"/>
        <v>0</v>
      </c>
      <c r="X13" s="4"/>
    </row>
    <row r="14" spans="1:24" s="3" customFormat="1" ht="22.5" customHeight="1">
      <c r="A14" s="35" t="s">
        <v>227</v>
      </c>
      <c r="B14" s="111" t="s">
        <v>93</v>
      </c>
      <c r="C14" s="170" t="s">
        <v>9</v>
      </c>
      <c r="D14" s="218">
        <f t="shared" si="9"/>
        <v>0</v>
      </c>
      <c r="E14" s="218">
        <f t="shared" si="9"/>
        <v>0</v>
      </c>
      <c r="F14" s="171">
        <f t="shared" si="4"/>
        <v>0</v>
      </c>
      <c r="G14" s="218">
        <v>0</v>
      </c>
      <c r="H14" s="227">
        <v>0</v>
      </c>
      <c r="I14" s="171">
        <f t="shared" si="8"/>
        <v>0</v>
      </c>
      <c r="J14" s="218">
        <v>0</v>
      </c>
      <c r="K14" s="218">
        <v>0</v>
      </c>
      <c r="L14" s="4"/>
      <c r="M14" s="670"/>
      <c r="N14" s="111" t="s">
        <v>94</v>
      </c>
      <c r="O14" s="170">
        <f aca="true" t="shared" si="11" ref="O14:O19">SUM(P14:Q14)</f>
        <v>1</v>
      </c>
      <c r="P14" s="218">
        <f aca="true" t="shared" si="12" ref="P14:Q19">S14+V14</f>
        <v>1</v>
      </c>
      <c r="Q14" s="218">
        <f t="shared" si="12"/>
        <v>0</v>
      </c>
      <c r="R14" s="171">
        <f aca="true" t="shared" si="13" ref="R14:R19">SUM(S14:T14)</f>
        <v>1</v>
      </c>
      <c r="S14" s="218">
        <v>1</v>
      </c>
      <c r="T14" s="227">
        <v>0</v>
      </c>
      <c r="U14" s="170">
        <f aca="true" t="shared" si="14" ref="U14:U36">SUM(V14:W14)</f>
        <v>0</v>
      </c>
      <c r="V14" s="218">
        <v>0</v>
      </c>
      <c r="W14" s="218">
        <v>0</v>
      </c>
      <c r="X14" s="4"/>
    </row>
    <row r="15" spans="1:24" s="3" customFormat="1" ht="22.5" customHeight="1">
      <c r="A15" s="35" t="s">
        <v>228</v>
      </c>
      <c r="B15" s="111" t="s">
        <v>95</v>
      </c>
      <c r="C15" s="170" t="s">
        <v>9</v>
      </c>
      <c r="D15" s="218">
        <f t="shared" si="9"/>
        <v>0</v>
      </c>
      <c r="E15" s="218">
        <f t="shared" si="9"/>
        <v>0</v>
      </c>
      <c r="F15" s="171">
        <f t="shared" si="4"/>
        <v>0</v>
      </c>
      <c r="G15" s="218">
        <v>0</v>
      </c>
      <c r="H15" s="227">
        <v>0</v>
      </c>
      <c r="I15" s="171">
        <f t="shared" si="8"/>
        <v>0</v>
      </c>
      <c r="J15" s="218">
        <v>0</v>
      </c>
      <c r="K15" s="218">
        <v>0</v>
      </c>
      <c r="L15" s="4"/>
      <c r="M15" s="670"/>
      <c r="N15" s="111" t="s">
        <v>96</v>
      </c>
      <c r="O15" s="170">
        <f t="shared" si="11"/>
        <v>1</v>
      </c>
      <c r="P15" s="218">
        <f t="shared" si="12"/>
        <v>1</v>
      </c>
      <c r="Q15" s="218">
        <f t="shared" si="12"/>
        <v>0</v>
      </c>
      <c r="R15" s="171">
        <f t="shared" si="13"/>
        <v>1</v>
      </c>
      <c r="S15" s="218">
        <v>1</v>
      </c>
      <c r="T15" s="227">
        <v>0</v>
      </c>
      <c r="U15" s="170">
        <f t="shared" si="14"/>
        <v>0</v>
      </c>
      <c r="V15" s="218">
        <v>0</v>
      </c>
      <c r="W15" s="218">
        <v>0</v>
      </c>
      <c r="X15" s="4"/>
    </row>
    <row r="16" spans="1:24" s="3" customFormat="1" ht="22.5" customHeight="1">
      <c r="A16" s="35" t="s">
        <v>229</v>
      </c>
      <c r="B16" s="111" t="s">
        <v>97</v>
      </c>
      <c r="C16" s="170" t="s">
        <v>9</v>
      </c>
      <c r="D16" s="218">
        <f t="shared" si="9"/>
        <v>0</v>
      </c>
      <c r="E16" s="218">
        <f t="shared" si="9"/>
        <v>0</v>
      </c>
      <c r="F16" s="171">
        <f t="shared" si="4"/>
        <v>0</v>
      </c>
      <c r="G16" s="218">
        <v>0</v>
      </c>
      <c r="H16" s="227">
        <v>0</v>
      </c>
      <c r="I16" s="171">
        <f t="shared" si="8"/>
        <v>0</v>
      </c>
      <c r="J16" s="218">
        <v>0</v>
      </c>
      <c r="K16" s="218">
        <v>0</v>
      </c>
      <c r="L16" s="4"/>
      <c r="M16" s="670"/>
      <c r="N16" s="111" t="s">
        <v>98</v>
      </c>
      <c r="O16" s="170">
        <f t="shared" si="11"/>
        <v>0</v>
      </c>
      <c r="P16" s="218">
        <f t="shared" si="12"/>
        <v>0</v>
      </c>
      <c r="Q16" s="218">
        <f t="shared" si="12"/>
        <v>0</v>
      </c>
      <c r="R16" s="171">
        <f t="shared" si="13"/>
        <v>0</v>
      </c>
      <c r="S16" s="218">
        <v>0</v>
      </c>
      <c r="T16" s="227">
        <v>0</v>
      </c>
      <c r="U16" s="170">
        <f t="shared" si="14"/>
        <v>0</v>
      </c>
      <c r="V16" s="218">
        <v>0</v>
      </c>
      <c r="W16" s="218">
        <v>0</v>
      </c>
      <c r="X16" s="4"/>
    </row>
    <row r="17" spans="1:24" s="3" customFormat="1" ht="22.5" customHeight="1">
      <c r="A17" s="35" t="s">
        <v>230</v>
      </c>
      <c r="B17" s="111" t="s">
        <v>99</v>
      </c>
      <c r="C17" s="170">
        <f t="shared" si="2"/>
        <v>2</v>
      </c>
      <c r="D17" s="218">
        <f t="shared" si="9"/>
        <v>2</v>
      </c>
      <c r="E17" s="218">
        <f t="shared" si="9"/>
        <v>0</v>
      </c>
      <c r="F17" s="171">
        <f t="shared" si="4"/>
        <v>2</v>
      </c>
      <c r="G17" s="218">
        <v>2</v>
      </c>
      <c r="H17" s="227">
        <v>0</v>
      </c>
      <c r="I17" s="171">
        <f t="shared" si="8"/>
        <v>0</v>
      </c>
      <c r="J17" s="218">
        <v>0</v>
      </c>
      <c r="K17" s="218">
        <v>0</v>
      </c>
      <c r="L17" s="4"/>
      <c r="M17" s="670"/>
      <c r="N17" s="111" t="s">
        <v>100</v>
      </c>
      <c r="O17" s="170">
        <f t="shared" si="11"/>
        <v>0</v>
      </c>
      <c r="P17" s="218">
        <f t="shared" si="12"/>
        <v>0</v>
      </c>
      <c r="Q17" s="218">
        <f t="shared" si="12"/>
        <v>0</v>
      </c>
      <c r="R17" s="171">
        <f t="shared" si="13"/>
        <v>0</v>
      </c>
      <c r="S17" s="218">
        <v>0</v>
      </c>
      <c r="T17" s="227">
        <v>0</v>
      </c>
      <c r="U17" s="170">
        <f t="shared" si="14"/>
        <v>0</v>
      </c>
      <c r="V17" s="218">
        <v>0</v>
      </c>
      <c r="W17" s="218">
        <v>0</v>
      </c>
      <c r="X17" s="4"/>
    </row>
    <row r="18" spans="1:24" s="3" customFormat="1" ht="22.5" customHeight="1">
      <c r="A18" s="35"/>
      <c r="B18" s="111" t="s">
        <v>101</v>
      </c>
      <c r="C18" s="170">
        <f t="shared" si="2"/>
        <v>1</v>
      </c>
      <c r="D18" s="218">
        <f t="shared" si="9"/>
        <v>1</v>
      </c>
      <c r="E18" s="218">
        <f t="shared" si="9"/>
        <v>0</v>
      </c>
      <c r="F18" s="171">
        <f t="shared" si="4"/>
        <v>1</v>
      </c>
      <c r="G18" s="218">
        <v>1</v>
      </c>
      <c r="H18" s="227">
        <v>0</v>
      </c>
      <c r="I18" s="171">
        <f t="shared" si="8"/>
        <v>0</v>
      </c>
      <c r="J18" s="218">
        <v>0</v>
      </c>
      <c r="K18" s="218">
        <v>0</v>
      </c>
      <c r="L18" s="4"/>
      <c r="M18" s="670"/>
      <c r="N18" s="111" t="s">
        <v>102</v>
      </c>
      <c r="O18" s="170">
        <f t="shared" si="11"/>
        <v>0</v>
      </c>
      <c r="P18" s="218">
        <f t="shared" si="12"/>
        <v>0</v>
      </c>
      <c r="Q18" s="218">
        <f t="shared" si="12"/>
        <v>0</v>
      </c>
      <c r="R18" s="171">
        <f t="shared" si="13"/>
        <v>0</v>
      </c>
      <c r="S18" s="218">
        <v>0</v>
      </c>
      <c r="T18" s="227">
        <v>0</v>
      </c>
      <c r="U18" s="170">
        <f t="shared" si="14"/>
        <v>0</v>
      </c>
      <c r="V18" s="218">
        <v>0</v>
      </c>
      <c r="W18" s="218">
        <v>0</v>
      </c>
      <c r="X18" s="4"/>
    </row>
    <row r="19" spans="1:24" s="3" customFormat="1" ht="22.5" customHeight="1">
      <c r="A19" s="35"/>
      <c r="B19" s="111" t="s">
        <v>103</v>
      </c>
      <c r="C19" s="170" t="s">
        <v>9</v>
      </c>
      <c r="D19" s="218">
        <f t="shared" si="9"/>
        <v>0</v>
      </c>
      <c r="E19" s="218">
        <f t="shared" si="9"/>
        <v>0</v>
      </c>
      <c r="F19" s="171">
        <f t="shared" si="4"/>
        <v>0</v>
      </c>
      <c r="G19" s="218">
        <v>0</v>
      </c>
      <c r="H19" s="227">
        <v>0</v>
      </c>
      <c r="I19" s="171">
        <f t="shared" si="8"/>
        <v>0</v>
      </c>
      <c r="J19" s="218">
        <v>0</v>
      </c>
      <c r="K19" s="218">
        <v>0</v>
      </c>
      <c r="L19" s="4"/>
      <c r="M19" s="671"/>
      <c r="N19" s="112" t="s">
        <v>91</v>
      </c>
      <c r="O19" s="228">
        <f t="shared" si="11"/>
        <v>1</v>
      </c>
      <c r="P19" s="229">
        <f t="shared" si="12"/>
        <v>1</v>
      </c>
      <c r="Q19" s="229">
        <f t="shared" si="12"/>
        <v>0</v>
      </c>
      <c r="R19" s="244">
        <f t="shared" si="13"/>
        <v>1</v>
      </c>
      <c r="S19" s="229">
        <v>1</v>
      </c>
      <c r="T19" s="230">
        <v>0</v>
      </c>
      <c r="U19" s="228">
        <f t="shared" si="14"/>
        <v>0</v>
      </c>
      <c r="V19" s="229">
        <v>0</v>
      </c>
      <c r="W19" s="229">
        <v>0</v>
      </c>
      <c r="X19" s="4"/>
    </row>
    <row r="20" spans="1:24" s="3" customFormat="1" ht="22.5" customHeight="1">
      <c r="A20" s="36"/>
      <c r="B20" s="112" t="s">
        <v>91</v>
      </c>
      <c r="C20" s="228">
        <f t="shared" si="2"/>
        <v>1</v>
      </c>
      <c r="D20" s="229">
        <f t="shared" si="9"/>
        <v>1</v>
      </c>
      <c r="E20" s="230">
        <f t="shared" si="9"/>
        <v>0</v>
      </c>
      <c r="F20" s="231">
        <f t="shared" si="4"/>
        <v>1</v>
      </c>
      <c r="G20" s="229">
        <v>1</v>
      </c>
      <c r="H20" s="230">
        <v>0</v>
      </c>
      <c r="I20" s="231">
        <f t="shared" si="8"/>
        <v>0</v>
      </c>
      <c r="J20" s="229">
        <v>0</v>
      </c>
      <c r="K20" s="229">
        <v>0</v>
      </c>
      <c r="L20" s="4"/>
      <c r="M20" s="673" t="s">
        <v>234</v>
      </c>
      <c r="N20" s="113" t="s">
        <v>1</v>
      </c>
      <c r="O20" s="224">
        <f aca="true" t="shared" si="15" ref="O20:O36">SUM(P20:Q20)</f>
        <v>6</v>
      </c>
      <c r="P20" s="225">
        <f>SUM(P21:P25)</f>
        <v>6</v>
      </c>
      <c r="Q20" s="225">
        <f>SUM(Q21:Q25)</f>
        <v>0</v>
      </c>
      <c r="R20" s="226">
        <f aca="true" t="shared" si="16" ref="R20:R36">SUM(S20:T20)</f>
        <v>4</v>
      </c>
      <c r="S20" s="225">
        <f>SUM(S21:S25)</f>
        <v>4</v>
      </c>
      <c r="T20" s="225">
        <f>SUM(T21:T25)</f>
        <v>0</v>
      </c>
      <c r="U20" s="245">
        <f t="shared" si="14"/>
        <v>2</v>
      </c>
      <c r="V20" s="225">
        <f>SUM(V21:V25)</f>
        <v>2</v>
      </c>
      <c r="W20" s="225">
        <f>SUM(W21:W25)</f>
        <v>0</v>
      </c>
      <c r="X20" s="4"/>
    </row>
    <row r="21" spans="1:24" s="3" customFormat="1" ht="22.5" customHeight="1">
      <c r="A21" s="673" t="s">
        <v>231</v>
      </c>
      <c r="B21" s="113" t="s">
        <v>1</v>
      </c>
      <c r="C21" s="224">
        <f t="shared" si="2"/>
        <v>25</v>
      </c>
      <c r="D21" s="225">
        <f>G21+J21</f>
        <v>25</v>
      </c>
      <c r="E21" s="225">
        <f>H21+K21</f>
        <v>0</v>
      </c>
      <c r="F21" s="232">
        <f>SUM(G21:H21)</f>
        <v>22</v>
      </c>
      <c r="G21" s="233">
        <f>SUM(G22:G45)</f>
        <v>22</v>
      </c>
      <c r="H21" s="234">
        <f>SUM(H22:H45)</f>
        <v>0</v>
      </c>
      <c r="I21" s="224">
        <f>SUM(J21:K21)</f>
        <v>3</v>
      </c>
      <c r="J21" s="225">
        <f>SUM(J22:J45)</f>
        <v>3</v>
      </c>
      <c r="K21" s="225">
        <f>SUM(K22:K45)</f>
        <v>0</v>
      </c>
      <c r="L21" s="4"/>
      <c r="M21" s="670"/>
      <c r="N21" s="111" t="s">
        <v>104</v>
      </c>
      <c r="O21" s="170">
        <f t="shared" si="15"/>
        <v>3</v>
      </c>
      <c r="P21" s="218">
        <f aca="true" t="shared" si="17" ref="P21:Q28">S21+V21</f>
        <v>3</v>
      </c>
      <c r="Q21" s="218">
        <f t="shared" si="17"/>
        <v>0</v>
      </c>
      <c r="R21" s="171">
        <f t="shared" si="16"/>
        <v>2</v>
      </c>
      <c r="S21" s="218">
        <v>2</v>
      </c>
      <c r="T21" s="227">
        <v>0</v>
      </c>
      <c r="U21" s="170">
        <f t="shared" si="14"/>
        <v>1</v>
      </c>
      <c r="V21" s="218">
        <v>1</v>
      </c>
      <c r="W21" s="218">
        <v>0</v>
      </c>
      <c r="X21" s="4"/>
    </row>
    <row r="22" spans="1:24" s="3" customFormat="1" ht="22.5" customHeight="1">
      <c r="A22" s="670"/>
      <c r="B22" s="111" t="s">
        <v>257</v>
      </c>
      <c r="C22" s="170">
        <f t="shared" si="2"/>
        <v>1</v>
      </c>
      <c r="D22" s="218">
        <f>G22+J22</f>
        <v>1</v>
      </c>
      <c r="E22" s="235">
        <f>H22+K22</f>
        <v>0</v>
      </c>
      <c r="F22" s="170">
        <f>SUM(G22:H22)</f>
        <v>1</v>
      </c>
      <c r="G22" s="218">
        <v>1</v>
      </c>
      <c r="H22" s="227">
        <v>0</v>
      </c>
      <c r="I22" s="170">
        <f>SUM(J22:K22)</f>
        <v>0</v>
      </c>
      <c r="J22" s="218">
        <v>0</v>
      </c>
      <c r="K22" s="218">
        <v>0</v>
      </c>
      <c r="L22" s="4"/>
      <c r="M22" s="670"/>
      <c r="N22" s="111" t="s">
        <v>106</v>
      </c>
      <c r="O22" s="170">
        <f t="shared" si="15"/>
        <v>0</v>
      </c>
      <c r="P22" s="218">
        <f t="shared" si="17"/>
        <v>0</v>
      </c>
      <c r="Q22" s="218">
        <f t="shared" si="17"/>
        <v>0</v>
      </c>
      <c r="R22" s="171">
        <f t="shared" si="16"/>
        <v>0</v>
      </c>
      <c r="S22" s="218">
        <v>0</v>
      </c>
      <c r="T22" s="227">
        <v>0</v>
      </c>
      <c r="U22" s="170">
        <f t="shared" si="14"/>
        <v>0</v>
      </c>
      <c r="V22" s="218">
        <v>0</v>
      </c>
      <c r="W22" s="218">
        <v>0</v>
      </c>
      <c r="X22" s="4"/>
    </row>
    <row r="23" spans="1:24" s="3" customFormat="1" ht="22.5" customHeight="1">
      <c r="A23" s="670"/>
      <c r="B23" s="111" t="s">
        <v>258</v>
      </c>
      <c r="C23" s="170">
        <f t="shared" si="2"/>
        <v>5</v>
      </c>
      <c r="D23" s="218">
        <f aca="true" t="shared" si="18" ref="D23:D45">G23+J23</f>
        <v>5</v>
      </c>
      <c r="E23" s="227">
        <f aca="true" t="shared" si="19" ref="E23:E45">H23+K23</f>
        <v>0</v>
      </c>
      <c r="F23" s="170">
        <f aca="true" t="shared" si="20" ref="F23:F45">SUM(G23:H23)</f>
        <v>5</v>
      </c>
      <c r="G23" s="218">
        <v>5</v>
      </c>
      <c r="H23" s="227">
        <v>0</v>
      </c>
      <c r="I23" s="170">
        <f aca="true" t="shared" si="21" ref="I23:I45">SUM(J23:K23)</f>
        <v>0</v>
      </c>
      <c r="J23" s="218">
        <v>0</v>
      </c>
      <c r="K23" s="218">
        <v>0</v>
      </c>
      <c r="L23" s="4"/>
      <c r="M23" s="670"/>
      <c r="N23" s="111" t="s">
        <v>108</v>
      </c>
      <c r="O23" s="170">
        <f t="shared" si="15"/>
        <v>2</v>
      </c>
      <c r="P23" s="218">
        <f t="shared" si="17"/>
        <v>2</v>
      </c>
      <c r="Q23" s="218">
        <f t="shared" si="17"/>
        <v>0</v>
      </c>
      <c r="R23" s="171">
        <f t="shared" si="16"/>
        <v>1</v>
      </c>
      <c r="S23" s="218">
        <v>1</v>
      </c>
      <c r="T23" s="227">
        <v>0</v>
      </c>
      <c r="U23" s="170">
        <f t="shared" si="14"/>
        <v>1</v>
      </c>
      <c r="V23" s="218">
        <v>1</v>
      </c>
      <c r="W23" s="218">
        <v>0</v>
      </c>
      <c r="X23" s="4"/>
    </row>
    <row r="24" spans="1:24" s="3" customFormat="1" ht="22.5" customHeight="1">
      <c r="A24" s="670"/>
      <c r="B24" s="111" t="s">
        <v>259</v>
      </c>
      <c r="C24" s="170">
        <f t="shared" si="2"/>
        <v>2</v>
      </c>
      <c r="D24" s="218">
        <f t="shared" si="18"/>
        <v>2</v>
      </c>
      <c r="E24" s="227">
        <f t="shared" si="19"/>
        <v>0</v>
      </c>
      <c r="F24" s="170">
        <f t="shared" si="20"/>
        <v>1</v>
      </c>
      <c r="G24" s="218">
        <v>1</v>
      </c>
      <c r="H24" s="227">
        <v>0</v>
      </c>
      <c r="I24" s="170">
        <f t="shared" si="21"/>
        <v>1</v>
      </c>
      <c r="J24" s="218">
        <v>1</v>
      </c>
      <c r="K24" s="218">
        <v>0</v>
      </c>
      <c r="L24" s="4"/>
      <c r="M24" s="670"/>
      <c r="N24" s="111" t="s">
        <v>110</v>
      </c>
      <c r="O24" s="170">
        <f t="shared" si="15"/>
        <v>0</v>
      </c>
      <c r="P24" s="218">
        <f t="shared" si="17"/>
        <v>0</v>
      </c>
      <c r="Q24" s="218">
        <f t="shared" si="17"/>
        <v>0</v>
      </c>
      <c r="R24" s="171">
        <f t="shared" si="16"/>
        <v>0</v>
      </c>
      <c r="S24" s="218">
        <v>0</v>
      </c>
      <c r="T24" s="227">
        <v>0</v>
      </c>
      <c r="U24" s="170">
        <f t="shared" si="14"/>
        <v>0</v>
      </c>
      <c r="V24" s="218">
        <v>0</v>
      </c>
      <c r="W24" s="218">
        <v>0</v>
      </c>
      <c r="X24" s="4"/>
    </row>
    <row r="25" spans="1:24" s="3" customFormat="1" ht="22.5" customHeight="1">
      <c r="A25" s="670"/>
      <c r="B25" s="111" t="s">
        <v>260</v>
      </c>
      <c r="C25" s="170">
        <f t="shared" si="2"/>
        <v>0</v>
      </c>
      <c r="D25" s="218">
        <f t="shared" si="18"/>
        <v>0</v>
      </c>
      <c r="E25" s="227">
        <f t="shared" si="19"/>
        <v>0</v>
      </c>
      <c r="F25" s="170">
        <f t="shared" si="20"/>
        <v>0</v>
      </c>
      <c r="G25" s="218">
        <v>0</v>
      </c>
      <c r="H25" s="227">
        <v>0</v>
      </c>
      <c r="I25" s="170">
        <f t="shared" si="21"/>
        <v>0</v>
      </c>
      <c r="J25" s="218">
        <v>0</v>
      </c>
      <c r="K25" s="218">
        <v>0</v>
      </c>
      <c r="L25" s="4"/>
      <c r="M25" s="670"/>
      <c r="N25" s="111" t="s">
        <v>91</v>
      </c>
      <c r="O25" s="170">
        <f t="shared" si="15"/>
        <v>1</v>
      </c>
      <c r="P25" s="218">
        <f t="shared" si="17"/>
        <v>1</v>
      </c>
      <c r="Q25" s="218">
        <f t="shared" si="17"/>
        <v>0</v>
      </c>
      <c r="R25" s="171">
        <f t="shared" si="16"/>
        <v>1</v>
      </c>
      <c r="S25" s="218">
        <v>1</v>
      </c>
      <c r="T25" s="227">
        <v>0</v>
      </c>
      <c r="U25" s="170">
        <f t="shared" si="14"/>
        <v>0</v>
      </c>
      <c r="V25" s="218">
        <v>0</v>
      </c>
      <c r="W25" s="218">
        <v>0</v>
      </c>
      <c r="X25" s="4"/>
    </row>
    <row r="26" spans="1:24" s="3" customFormat="1" ht="22.5" customHeight="1">
      <c r="A26" s="670"/>
      <c r="B26" s="111" t="s">
        <v>261</v>
      </c>
      <c r="C26" s="170">
        <f t="shared" si="2"/>
        <v>5</v>
      </c>
      <c r="D26" s="218">
        <f t="shared" si="18"/>
        <v>5</v>
      </c>
      <c r="E26" s="227">
        <f t="shared" si="19"/>
        <v>0</v>
      </c>
      <c r="F26" s="170">
        <f t="shared" si="20"/>
        <v>5</v>
      </c>
      <c r="G26" s="218">
        <v>5</v>
      </c>
      <c r="H26" s="227">
        <v>0</v>
      </c>
      <c r="I26" s="170">
        <f t="shared" si="21"/>
        <v>0</v>
      </c>
      <c r="J26" s="218">
        <v>0</v>
      </c>
      <c r="K26" s="218">
        <v>0</v>
      </c>
      <c r="L26" s="4"/>
      <c r="M26" s="667" t="s">
        <v>113</v>
      </c>
      <c r="N26" s="668"/>
      <c r="O26" s="222">
        <f t="shared" si="15"/>
        <v>1</v>
      </c>
      <c r="P26" s="221">
        <f t="shared" si="17"/>
        <v>1</v>
      </c>
      <c r="Q26" s="221">
        <f t="shared" si="17"/>
        <v>0</v>
      </c>
      <c r="R26" s="222">
        <f t="shared" si="16"/>
        <v>0</v>
      </c>
      <c r="S26" s="221">
        <v>0</v>
      </c>
      <c r="T26" s="223">
        <v>0</v>
      </c>
      <c r="U26" s="220">
        <f t="shared" si="14"/>
        <v>1</v>
      </c>
      <c r="V26" s="221">
        <v>1</v>
      </c>
      <c r="W26" s="221">
        <v>0</v>
      </c>
      <c r="X26" s="4"/>
    </row>
    <row r="27" spans="1:24" s="3" customFormat="1" ht="22.5" customHeight="1">
      <c r="A27" s="670"/>
      <c r="B27" s="111" t="s">
        <v>262</v>
      </c>
      <c r="C27" s="170">
        <f t="shared" si="2"/>
        <v>1</v>
      </c>
      <c r="D27" s="218">
        <f t="shared" si="18"/>
        <v>1</v>
      </c>
      <c r="E27" s="227">
        <f t="shared" si="19"/>
        <v>0</v>
      </c>
      <c r="F27" s="170">
        <f t="shared" si="20"/>
        <v>1</v>
      </c>
      <c r="G27" s="218">
        <v>1</v>
      </c>
      <c r="H27" s="227">
        <v>0</v>
      </c>
      <c r="I27" s="170">
        <f t="shared" si="21"/>
        <v>0</v>
      </c>
      <c r="J27" s="218">
        <v>0</v>
      </c>
      <c r="K27" s="218">
        <v>0</v>
      </c>
      <c r="L27" s="4"/>
      <c r="M27" s="667" t="s">
        <v>342</v>
      </c>
      <c r="N27" s="668"/>
      <c r="O27" s="222">
        <f t="shared" si="15"/>
        <v>0</v>
      </c>
      <c r="P27" s="221">
        <f t="shared" si="17"/>
        <v>0</v>
      </c>
      <c r="Q27" s="221">
        <f t="shared" si="17"/>
        <v>0</v>
      </c>
      <c r="R27" s="222">
        <f t="shared" si="16"/>
        <v>0</v>
      </c>
      <c r="S27" s="221">
        <v>0</v>
      </c>
      <c r="T27" s="223">
        <v>0</v>
      </c>
      <c r="U27" s="220">
        <f t="shared" si="14"/>
        <v>0</v>
      </c>
      <c r="V27" s="221">
        <v>0</v>
      </c>
      <c r="W27" s="221">
        <v>0</v>
      </c>
      <c r="X27" s="4"/>
    </row>
    <row r="28" spans="1:24" s="3" customFormat="1" ht="22.5" customHeight="1">
      <c r="A28" s="670"/>
      <c r="B28" s="111" t="s">
        <v>263</v>
      </c>
      <c r="C28" s="170">
        <f t="shared" si="2"/>
        <v>4</v>
      </c>
      <c r="D28" s="218">
        <f t="shared" si="18"/>
        <v>4</v>
      </c>
      <c r="E28" s="227">
        <f t="shared" si="19"/>
        <v>0</v>
      </c>
      <c r="F28" s="170">
        <f t="shared" si="20"/>
        <v>4</v>
      </c>
      <c r="G28" s="218">
        <v>4</v>
      </c>
      <c r="H28" s="227">
        <v>0</v>
      </c>
      <c r="I28" s="170">
        <f t="shared" si="21"/>
        <v>0</v>
      </c>
      <c r="J28" s="218">
        <v>0</v>
      </c>
      <c r="K28" s="218">
        <v>0</v>
      </c>
      <c r="L28" s="4"/>
      <c r="M28" s="667" t="s">
        <v>340</v>
      </c>
      <c r="N28" s="668"/>
      <c r="O28" s="222">
        <f t="shared" si="15"/>
        <v>1</v>
      </c>
      <c r="P28" s="221">
        <f t="shared" si="17"/>
        <v>1</v>
      </c>
      <c r="Q28" s="221">
        <f t="shared" si="17"/>
        <v>0</v>
      </c>
      <c r="R28" s="222">
        <f t="shared" si="16"/>
        <v>0</v>
      </c>
      <c r="S28" s="221">
        <v>0</v>
      </c>
      <c r="T28" s="223">
        <v>0</v>
      </c>
      <c r="U28" s="220">
        <f t="shared" si="14"/>
        <v>1</v>
      </c>
      <c r="V28" s="221">
        <v>1</v>
      </c>
      <c r="W28" s="221">
        <v>0</v>
      </c>
      <c r="X28" s="4"/>
    </row>
    <row r="29" spans="1:24" s="3" customFormat="1" ht="22.5" customHeight="1">
      <c r="A29" s="670"/>
      <c r="B29" s="111" t="s">
        <v>264</v>
      </c>
      <c r="C29" s="170">
        <f t="shared" si="2"/>
        <v>1</v>
      </c>
      <c r="D29" s="218">
        <f t="shared" si="18"/>
        <v>1</v>
      </c>
      <c r="E29" s="227">
        <f t="shared" si="19"/>
        <v>0</v>
      </c>
      <c r="F29" s="170">
        <f t="shared" si="20"/>
        <v>1</v>
      </c>
      <c r="G29" s="218">
        <v>1</v>
      </c>
      <c r="H29" s="227">
        <v>0</v>
      </c>
      <c r="I29" s="170">
        <f t="shared" si="21"/>
        <v>0</v>
      </c>
      <c r="J29" s="218">
        <v>0</v>
      </c>
      <c r="K29" s="218">
        <v>0</v>
      </c>
      <c r="L29" s="4"/>
      <c r="M29" s="676" t="s">
        <v>235</v>
      </c>
      <c r="N29" s="113" t="s">
        <v>1</v>
      </c>
      <c r="O29" s="224">
        <f t="shared" si="15"/>
        <v>8</v>
      </c>
      <c r="P29" s="225">
        <f>SUM(P30:P35)</f>
        <v>8</v>
      </c>
      <c r="Q29" s="225">
        <f>SUM(Q30:Q35)</f>
        <v>0</v>
      </c>
      <c r="R29" s="226">
        <f t="shared" si="16"/>
        <v>6</v>
      </c>
      <c r="S29" s="225">
        <f>SUM(S30:S35)</f>
        <v>6</v>
      </c>
      <c r="T29" s="225">
        <f>SUM(T30:T35)</f>
        <v>0</v>
      </c>
      <c r="U29" s="245">
        <f t="shared" si="14"/>
        <v>2</v>
      </c>
      <c r="V29" s="225">
        <f>SUM(V30:V35)</f>
        <v>2</v>
      </c>
      <c r="W29" s="225">
        <f>SUM(W30:W35)</f>
        <v>0</v>
      </c>
      <c r="X29" s="4"/>
    </row>
    <row r="30" spans="1:24" s="3" customFormat="1" ht="22.5" customHeight="1">
      <c r="A30" s="670"/>
      <c r="B30" s="111" t="s">
        <v>265</v>
      </c>
      <c r="C30" s="170">
        <f t="shared" si="2"/>
        <v>0</v>
      </c>
      <c r="D30" s="218">
        <f t="shared" si="18"/>
        <v>0</v>
      </c>
      <c r="E30" s="227">
        <f t="shared" si="19"/>
        <v>0</v>
      </c>
      <c r="F30" s="170">
        <f t="shared" si="20"/>
        <v>0</v>
      </c>
      <c r="G30" s="218">
        <v>0</v>
      </c>
      <c r="H30" s="227">
        <v>0</v>
      </c>
      <c r="I30" s="170">
        <f t="shared" si="21"/>
        <v>0</v>
      </c>
      <c r="J30" s="218">
        <v>0</v>
      </c>
      <c r="K30" s="218">
        <v>0</v>
      </c>
      <c r="L30" s="4"/>
      <c r="M30" s="677"/>
      <c r="N30" s="111" t="s">
        <v>116</v>
      </c>
      <c r="O30" s="170">
        <f t="shared" si="15"/>
        <v>3</v>
      </c>
      <c r="P30" s="218">
        <f aca="true" t="shared" si="22" ref="P30:Q36">S30+V30</f>
        <v>3</v>
      </c>
      <c r="Q30" s="218">
        <f t="shared" si="22"/>
        <v>0</v>
      </c>
      <c r="R30" s="171">
        <f t="shared" si="16"/>
        <v>3</v>
      </c>
      <c r="S30" s="218">
        <v>3</v>
      </c>
      <c r="T30" s="227">
        <v>0</v>
      </c>
      <c r="U30" s="170">
        <f t="shared" si="14"/>
        <v>0</v>
      </c>
      <c r="V30" s="218">
        <v>0</v>
      </c>
      <c r="W30" s="218">
        <v>0</v>
      </c>
      <c r="X30" s="4"/>
    </row>
    <row r="31" spans="1:24" s="3" customFormat="1" ht="22.5" customHeight="1">
      <c r="A31" s="670"/>
      <c r="B31" s="111" t="s">
        <v>266</v>
      </c>
      <c r="C31" s="170">
        <f t="shared" si="2"/>
        <v>1</v>
      </c>
      <c r="D31" s="218">
        <f t="shared" si="18"/>
        <v>1</v>
      </c>
      <c r="E31" s="227">
        <f t="shared" si="19"/>
        <v>0</v>
      </c>
      <c r="F31" s="170">
        <f t="shared" si="20"/>
        <v>1</v>
      </c>
      <c r="G31" s="218">
        <v>1</v>
      </c>
      <c r="H31" s="227">
        <v>0</v>
      </c>
      <c r="I31" s="170">
        <f t="shared" si="21"/>
        <v>0</v>
      </c>
      <c r="J31" s="218">
        <v>0</v>
      </c>
      <c r="K31" s="218">
        <v>0</v>
      </c>
      <c r="L31" s="4"/>
      <c r="M31" s="677"/>
      <c r="N31" s="111" t="s">
        <v>118</v>
      </c>
      <c r="O31" s="170">
        <f t="shared" si="15"/>
        <v>0</v>
      </c>
      <c r="P31" s="218">
        <f t="shared" si="22"/>
        <v>0</v>
      </c>
      <c r="Q31" s="218">
        <f t="shared" si="22"/>
        <v>0</v>
      </c>
      <c r="R31" s="171">
        <f t="shared" si="16"/>
        <v>0</v>
      </c>
      <c r="S31" s="218">
        <v>0</v>
      </c>
      <c r="T31" s="227">
        <v>0</v>
      </c>
      <c r="U31" s="170">
        <f t="shared" si="14"/>
        <v>0</v>
      </c>
      <c r="V31" s="218">
        <v>0</v>
      </c>
      <c r="W31" s="218">
        <v>0</v>
      </c>
      <c r="X31" s="4"/>
    </row>
    <row r="32" spans="1:24" s="3" customFormat="1" ht="22.5" customHeight="1">
      <c r="A32" s="670"/>
      <c r="B32" s="111" t="s">
        <v>267</v>
      </c>
      <c r="C32" s="170">
        <f t="shared" si="2"/>
        <v>0</v>
      </c>
      <c r="D32" s="218">
        <f t="shared" si="18"/>
        <v>0</v>
      </c>
      <c r="E32" s="227">
        <f t="shared" si="19"/>
        <v>0</v>
      </c>
      <c r="F32" s="170">
        <f t="shared" si="20"/>
        <v>0</v>
      </c>
      <c r="G32" s="218">
        <v>0</v>
      </c>
      <c r="H32" s="227">
        <v>0</v>
      </c>
      <c r="I32" s="170">
        <f t="shared" si="21"/>
        <v>0</v>
      </c>
      <c r="J32" s="218">
        <v>0</v>
      </c>
      <c r="K32" s="218">
        <v>0</v>
      </c>
      <c r="L32" s="4"/>
      <c r="M32" s="677"/>
      <c r="N32" s="136" t="s">
        <v>256</v>
      </c>
      <c r="O32" s="170">
        <f t="shared" si="15"/>
        <v>2</v>
      </c>
      <c r="P32" s="218">
        <f t="shared" si="22"/>
        <v>2</v>
      </c>
      <c r="Q32" s="218">
        <f t="shared" si="22"/>
        <v>0</v>
      </c>
      <c r="R32" s="171">
        <f t="shared" si="16"/>
        <v>0</v>
      </c>
      <c r="S32" s="218">
        <v>0</v>
      </c>
      <c r="T32" s="227">
        <v>0</v>
      </c>
      <c r="U32" s="170">
        <f t="shared" si="14"/>
        <v>2</v>
      </c>
      <c r="V32" s="218">
        <v>2</v>
      </c>
      <c r="W32" s="218">
        <v>0</v>
      </c>
      <c r="X32" s="4"/>
    </row>
    <row r="33" spans="1:24" s="3" customFormat="1" ht="22.5" customHeight="1">
      <c r="A33" s="670"/>
      <c r="B33" s="111" t="s">
        <v>268</v>
      </c>
      <c r="C33" s="170">
        <f t="shared" si="2"/>
        <v>2</v>
      </c>
      <c r="D33" s="218">
        <f t="shared" si="18"/>
        <v>2</v>
      </c>
      <c r="E33" s="227">
        <f t="shared" si="19"/>
        <v>0</v>
      </c>
      <c r="F33" s="170">
        <f t="shared" si="20"/>
        <v>2</v>
      </c>
      <c r="G33" s="218">
        <v>2</v>
      </c>
      <c r="H33" s="227">
        <v>0</v>
      </c>
      <c r="I33" s="170">
        <f t="shared" si="21"/>
        <v>0</v>
      </c>
      <c r="J33" s="218">
        <v>0</v>
      </c>
      <c r="K33" s="218">
        <v>0</v>
      </c>
      <c r="L33" s="4"/>
      <c r="M33" s="677"/>
      <c r="N33" s="111" t="s">
        <v>121</v>
      </c>
      <c r="O33" s="170">
        <f t="shared" si="15"/>
        <v>0</v>
      </c>
      <c r="P33" s="218">
        <f t="shared" si="22"/>
        <v>0</v>
      </c>
      <c r="Q33" s="218">
        <f t="shared" si="22"/>
        <v>0</v>
      </c>
      <c r="R33" s="171">
        <f t="shared" si="16"/>
        <v>0</v>
      </c>
      <c r="S33" s="218">
        <v>0</v>
      </c>
      <c r="T33" s="227">
        <v>0</v>
      </c>
      <c r="U33" s="170">
        <f t="shared" si="14"/>
        <v>0</v>
      </c>
      <c r="V33" s="218">
        <v>0</v>
      </c>
      <c r="W33" s="218">
        <v>0</v>
      </c>
      <c r="X33" s="4"/>
    </row>
    <row r="34" spans="1:24" s="3" customFormat="1" ht="22.5" customHeight="1">
      <c r="A34" s="670"/>
      <c r="B34" s="111" t="s">
        <v>269</v>
      </c>
      <c r="C34" s="170">
        <f t="shared" si="2"/>
        <v>0</v>
      </c>
      <c r="D34" s="218">
        <f t="shared" si="18"/>
        <v>0</v>
      </c>
      <c r="E34" s="227">
        <f t="shared" si="19"/>
        <v>0</v>
      </c>
      <c r="F34" s="170">
        <f t="shared" si="20"/>
        <v>0</v>
      </c>
      <c r="G34" s="218">
        <v>0</v>
      </c>
      <c r="H34" s="227">
        <v>0</v>
      </c>
      <c r="I34" s="170">
        <f t="shared" si="21"/>
        <v>0</v>
      </c>
      <c r="J34" s="218">
        <v>0</v>
      </c>
      <c r="K34" s="218">
        <v>0</v>
      </c>
      <c r="L34" s="4"/>
      <c r="M34" s="677"/>
      <c r="N34" s="111" t="s">
        <v>417</v>
      </c>
      <c r="O34" s="170">
        <f t="shared" si="15"/>
        <v>0</v>
      </c>
      <c r="P34" s="218">
        <f t="shared" si="22"/>
        <v>0</v>
      </c>
      <c r="Q34" s="218">
        <f t="shared" si="22"/>
        <v>0</v>
      </c>
      <c r="R34" s="171">
        <f t="shared" si="16"/>
        <v>0</v>
      </c>
      <c r="S34" s="218">
        <v>0</v>
      </c>
      <c r="T34" s="227">
        <v>0</v>
      </c>
      <c r="U34" s="170">
        <f t="shared" si="14"/>
        <v>0</v>
      </c>
      <c r="V34" s="218">
        <v>0</v>
      </c>
      <c r="W34" s="218">
        <v>0</v>
      </c>
      <c r="X34" s="4"/>
    </row>
    <row r="35" spans="1:23" s="3" customFormat="1" ht="22.5" customHeight="1">
      <c r="A35" s="670"/>
      <c r="B35" s="111" t="s">
        <v>270</v>
      </c>
      <c r="C35" s="170">
        <f t="shared" si="2"/>
        <v>0</v>
      </c>
      <c r="D35" s="218">
        <f t="shared" si="18"/>
        <v>0</v>
      </c>
      <c r="E35" s="227">
        <f t="shared" si="19"/>
        <v>0</v>
      </c>
      <c r="F35" s="170">
        <f t="shared" si="20"/>
        <v>0</v>
      </c>
      <c r="G35" s="218">
        <v>0</v>
      </c>
      <c r="H35" s="227">
        <v>0</v>
      </c>
      <c r="I35" s="170">
        <f t="shared" si="21"/>
        <v>0</v>
      </c>
      <c r="J35" s="218">
        <v>0</v>
      </c>
      <c r="K35" s="218">
        <v>0</v>
      </c>
      <c r="L35" s="4"/>
      <c r="M35" s="678"/>
      <c r="N35" s="111" t="s">
        <v>91</v>
      </c>
      <c r="O35" s="170">
        <f t="shared" si="15"/>
        <v>3</v>
      </c>
      <c r="P35" s="218">
        <f t="shared" si="22"/>
        <v>3</v>
      </c>
      <c r="Q35" s="218">
        <f t="shared" si="22"/>
        <v>0</v>
      </c>
      <c r="R35" s="171">
        <f t="shared" si="16"/>
        <v>3</v>
      </c>
      <c r="S35" s="218">
        <v>3</v>
      </c>
      <c r="T35" s="227">
        <v>0</v>
      </c>
      <c r="U35" s="170">
        <f t="shared" si="14"/>
        <v>0</v>
      </c>
      <c r="V35" s="218">
        <v>0</v>
      </c>
      <c r="W35" s="218">
        <v>0</v>
      </c>
    </row>
    <row r="36" spans="1:23" s="3" customFormat="1" ht="22.5" customHeight="1" thickBot="1">
      <c r="A36" s="670"/>
      <c r="B36" s="111" t="s">
        <v>271</v>
      </c>
      <c r="C36" s="170">
        <f t="shared" si="2"/>
        <v>0</v>
      </c>
      <c r="D36" s="218">
        <f t="shared" si="18"/>
        <v>0</v>
      </c>
      <c r="E36" s="227">
        <f t="shared" si="19"/>
        <v>0</v>
      </c>
      <c r="F36" s="170">
        <f t="shared" si="20"/>
        <v>0</v>
      </c>
      <c r="G36" s="218">
        <v>0</v>
      </c>
      <c r="H36" s="227">
        <v>0</v>
      </c>
      <c r="I36" s="170">
        <f t="shared" si="21"/>
        <v>0</v>
      </c>
      <c r="J36" s="218">
        <v>0</v>
      </c>
      <c r="K36" s="218">
        <v>0</v>
      </c>
      <c r="L36" s="4"/>
      <c r="M36" s="674" t="s">
        <v>255</v>
      </c>
      <c r="N36" s="675"/>
      <c r="O36" s="247">
        <f t="shared" si="15"/>
        <v>2</v>
      </c>
      <c r="P36" s="248">
        <f t="shared" si="22"/>
        <v>1</v>
      </c>
      <c r="Q36" s="248">
        <f t="shared" si="22"/>
        <v>1</v>
      </c>
      <c r="R36" s="247">
        <f t="shared" si="16"/>
        <v>1</v>
      </c>
      <c r="S36" s="248">
        <v>1</v>
      </c>
      <c r="T36" s="249">
        <v>0</v>
      </c>
      <c r="U36" s="250">
        <f t="shared" si="14"/>
        <v>1</v>
      </c>
      <c r="V36" s="248">
        <v>0</v>
      </c>
      <c r="W36" s="248">
        <v>1</v>
      </c>
    </row>
    <row r="37" spans="1:12" s="3" customFormat="1" ht="22.5" customHeight="1">
      <c r="A37" s="670"/>
      <c r="B37" s="111" t="s">
        <v>272</v>
      </c>
      <c r="C37" s="170">
        <f t="shared" si="2"/>
        <v>0</v>
      </c>
      <c r="D37" s="218">
        <f t="shared" si="18"/>
        <v>0</v>
      </c>
      <c r="E37" s="227">
        <f t="shared" si="19"/>
        <v>0</v>
      </c>
      <c r="F37" s="170">
        <f t="shared" si="20"/>
        <v>0</v>
      </c>
      <c r="G37" s="218">
        <v>0</v>
      </c>
      <c r="H37" s="227">
        <v>0</v>
      </c>
      <c r="I37" s="170">
        <f t="shared" si="21"/>
        <v>0</v>
      </c>
      <c r="J37" s="218">
        <v>0</v>
      </c>
      <c r="K37" s="218">
        <v>0</v>
      </c>
      <c r="L37" s="4"/>
    </row>
    <row r="38" spans="1:12" s="3" customFormat="1" ht="22.5" customHeight="1">
      <c r="A38" s="670"/>
      <c r="B38" s="111" t="s">
        <v>273</v>
      </c>
      <c r="C38" s="170">
        <f t="shared" si="2"/>
        <v>1</v>
      </c>
      <c r="D38" s="218">
        <f t="shared" si="18"/>
        <v>1</v>
      </c>
      <c r="E38" s="227">
        <f t="shared" si="19"/>
        <v>0</v>
      </c>
      <c r="F38" s="170">
        <f t="shared" si="20"/>
        <v>1</v>
      </c>
      <c r="G38" s="218">
        <v>1</v>
      </c>
      <c r="H38" s="227">
        <v>0</v>
      </c>
      <c r="I38" s="170">
        <f t="shared" si="21"/>
        <v>0</v>
      </c>
      <c r="J38" s="218">
        <v>0</v>
      </c>
      <c r="K38" s="218">
        <v>0</v>
      </c>
      <c r="L38" s="4"/>
    </row>
    <row r="39" spans="1:12" s="3" customFormat="1" ht="22.5" customHeight="1">
      <c r="A39" s="670"/>
      <c r="B39" s="111" t="s">
        <v>274</v>
      </c>
      <c r="C39" s="170">
        <f t="shared" si="2"/>
        <v>0</v>
      </c>
      <c r="D39" s="218">
        <f t="shared" si="18"/>
        <v>0</v>
      </c>
      <c r="E39" s="227">
        <f t="shared" si="19"/>
        <v>0</v>
      </c>
      <c r="F39" s="170">
        <f t="shared" si="20"/>
        <v>0</v>
      </c>
      <c r="G39" s="218">
        <v>0</v>
      </c>
      <c r="H39" s="227">
        <v>0</v>
      </c>
      <c r="I39" s="170">
        <f t="shared" si="21"/>
        <v>0</v>
      </c>
      <c r="J39" s="218">
        <v>0</v>
      </c>
      <c r="K39" s="218">
        <v>0</v>
      </c>
      <c r="L39" s="4"/>
    </row>
    <row r="40" spans="1:12" s="3" customFormat="1" ht="22.5" customHeight="1">
      <c r="A40" s="670"/>
      <c r="B40" s="111" t="s">
        <v>275</v>
      </c>
      <c r="C40" s="170">
        <f t="shared" si="2"/>
        <v>0</v>
      </c>
      <c r="D40" s="218">
        <f t="shared" si="18"/>
        <v>0</v>
      </c>
      <c r="E40" s="227">
        <f t="shared" si="19"/>
        <v>0</v>
      </c>
      <c r="F40" s="170">
        <f t="shared" si="20"/>
        <v>0</v>
      </c>
      <c r="G40" s="218">
        <v>0</v>
      </c>
      <c r="H40" s="227">
        <v>0</v>
      </c>
      <c r="I40" s="170">
        <f t="shared" si="21"/>
        <v>0</v>
      </c>
      <c r="J40" s="218">
        <v>0</v>
      </c>
      <c r="K40" s="218">
        <v>0</v>
      </c>
      <c r="L40" s="4"/>
    </row>
    <row r="41" spans="1:12" s="3" customFormat="1" ht="22.5" customHeight="1">
      <c r="A41" s="670"/>
      <c r="B41" s="111" t="s">
        <v>276</v>
      </c>
      <c r="C41" s="170">
        <f t="shared" si="2"/>
        <v>0</v>
      </c>
      <c r="D41" s="218">
        <f t="shared" si="18"/>
        <v>0</v>
      </c>
      <c r="E41" s="227">
        <f t="shared" si="19"/>
        <v>0</v>
      </c>
      <c r="F41" s="170">
        <f t="shared" si="20"/>
        <v>0</v>
      </c>
      <c r="G41" s="218">
        <v>0</v>
      </c>
      <c r="H41" s="227">
        <v>0</v>
      </c>
      <c r="I41" s="170">
        <f t="shared" si="21"/>
        <v>0</v>
      </c>
      <c r="J41" s="218">
        <v>0</v>
      </c>
      <c r="K41" s="218">
        <v>0</v>
      </c>
      <c r="L41" s="4"/>
    </row>
    <row r="42" spans="1:12" s="3" customFormat="1" ht="22.5" customHeight="1">
      <c r="A42" s="670"/>
      <c r="B42" s="111" t="s">
        <v>277</v>
      </c>
      <c r="C42" s="170">
        <f t="shared" si="2"/>
        <v>0</v>
      </c>
      <c r="D42" s="218">
        <f t="shared" si="18"/>
        <v>0</v>
      </c>
      <c r="E42" s="227">
        <f t="shared" si="19"/>
        <v>0</v>
      </c>
      <c r="F42" s="170">
        <f t="shared" si="20"/>
        <v>0</v>
      </c>
      <c r="G42" s="218">
        <v>0</v>
      </c>
      <c r="H42" s="227">
        <v>0</v>
      </c>
      <c r="I42" s="170">
        <f t="shared" si="21"/>
        <v>0</v>
      </c>
      <c r="J42" s="218">
        <v>0</v>
      </c>
      <c r="K42" s="218">
        <v>0</v>
      </c>
      <c r="L42" s="4"/>
    </row>
    <row r="43" spans="1:12" s="3" customFormat="1" ht="22.5" customHeight="1">
      <c r="A43" s="670"/>
      <c r="B43" s="111" t="s">
        <v>278</v>
      </c>
      <c r="C43" s="170">
        <f t="shared" si="2"/>
        <v>0</v>
      </c>
      <c r="D43" s="218">
        <f t="shared" si="18"/>
        <v>0</v>
      </c>
      <c r="E43" s="227">
        <f t="shared" si="19"/>
        <v>0</v>
      </c>
      <c r="F43" s="170">
        <f t="shared" si="20"/>
        <v>0</v>
      </c>
      <c r="G43" s="218">
        <v>0</v>
      </c>
      <c r="H43" s="227">
        <v>0</v>
      </c>
      <c r="I43" s="170">
        <f t="shared" si="21"/>
        <v>0</v>
      </c>
      <c r="J43" s="218">
        <v>0</v>
      </c>
      <c r="K43" s="218">
        <v>0</v>
      </c>
      <c r="L43" s="4"/>
    </row>
    <row r="44" spans="1:12" s="3" customFormat="1" ht="22.5" customHeight="1">
      <c r="A44" s="670"/>
      <c r="B44" s="111" t="s">
        <v>279</v>
      </c>
      <c r="C44" s="170">
        <f t="shared" si="2"/>
        <v>0</v>
      </c>
      <c r="D44" s="218">
        <f t="shared" si="18"/>
        <v>0</v>
      </c>
      <c r="E44" s="227">
        <f t="shared" si="19"/>
        <v>0</v>
      </c>
      <c r="F44" s="170">
        <f t="shared" si="20"/>
        <v>0</v>
      </c>
      <c r="G44" s="218">
        <v>0</v>
      </c>
      <c r="H44" s="227">
        <v>0</v>
      </c>
      <c r="I44" s="170">
        <f t="shared" si="21"/>
        <v>0</v>
      </c>
      <c r="J44" s="218">
        <v>0</v>
      </c>
      <c r="K44" s="218">
        <v>0</v>
      </c>
      <c r="L44" s="4"/>
    </row>
    <row r="45" spans="1:12" s="3" customFormat="1" ht="22.5" customHeight="1" thickBot="1">
      <c r="A45" s="679"/>
      <c r="B45" s="114" t="s">
        <v>280</v>
      </c>
      <c r="C45" s="204">
        <f t="shared" si="2"/>
        <v>2</v>
      </c>
      <c r="D45" s="181">
        <f t="shared" si="18"/>
        <v>2</v>
      </c>
      <c r="E45" s="236">
        <f t="shared" si="19"/>
        <v>0</v>
      </c>
      <c r="F45" s="237">
        <f t="shared" si="20"/>
        <v>0</v>
      </c>
      <c r="G45" s="238">
        <v>0</v>
      </c>
      <c r="H45" s="236">
        <v>0</v>
      </c>
      <c r="I45" s="204">
        <f t="shared" si="21"/>
        <v>2</v>
      </c>
      <c r="J45" s="238">
        <v>2</v>
      </c>
      <c r="K45" s="238">
        <v>0</v>
      </c>
      <c r="L45" s="4"/>
    </row>
    <row r="46" spans="13:23" ht="23.25" customHeight="1"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</sheetData>
  <sheetProtection/>
  <mergeCells count="19">
    <mergeCell ref="M36:N36"/>
    <mergeCell ref="M29:M35"/>
    <mergeCell ref="M26:N26"/>
    <mergeCell ref="C4:E4"/>
    <mergeCell ref="R4:T4"/>
    <mergeCell ref="A4:B5"/>
    <mergeCell ref="A21:A45"/>
    <mergeCell ref="A6:B6"/>
    <mergeCell ref="A7:B7"/>
    <mergeCell ref="M28:N28"/>
    <mergeCell ref="U4:W4"/>
    <mergeCell ref="O4:Q4"/>
    <mergeCell ref="F4:H4"/>
    <mergeCell ref="I4:K4"/>
    <mergeCell ref="M4:N5"/>
    <mergeCell ref="M27:N27"/>
    <mergeCell ref="M6:M12"/>
    <mergeCell ref="M13:M19"/>
    <mergeCell ref="M20:M25"/>
  </mergeCells>
  <printOptions/>
  <pageMargins left="0.5905511811023623" right="0.3937007874015748" top="0.8267716535433072" bottom="0.4724409448818898" header="0.5118110236220472" footer="0.2755905511811024"/>
  <pageSetup fitToHeight="1" fitToWidth="1" horizontalDpi="600" verticalDpi="600" orientation="portrait" paperSize="9" scale="69" r:id="rId1"/>
  <headerFooter scaleWithDoc="0" alignWithMargins="0">
    <oddHeader>&amp;R&amp;11高等学校</oddHeader>
  </headerFooter>
  <colBreaks count="1" manualBreakCount="1"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showGridLines="0" zoomScalePageLayoutView="0" workbookViewId="0" topLeftCell="A1">
      <selection activeCell="A1" sqref="A1"/>
    </sheetView>
  </sheetViews>
  <sheetFormatPr defaultColWidth="8.625" defaultRowHeight="18.75" customHeight="1"/>
  <cols>
    <col min="1" max="1" width="15.25390625" style="1" customWidth="1"/>
    <col min="2" max="10" width="8.75390625" style="1" customWidth="1"/>
    <col min="11" max="16384" width="8.625" style="1" customWidth="1"/>
  </cols>
  <sheetData>
    <row r="1" spans="11:20" ht="18.75" customHeight="1"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1:20" ht="18.75" customHeight="1"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s="3" customFormat="1" ht="18.75" customHeight="1" thickBot="1">
      <c r="A3" s="141" t="s">
        <v>420</v>
      </c>
      <c r="B3" s="12"/>
      <c r="C3" s="12"/>
      <c r="D3" s="12"/>
      <c r="E3" s="12"/>
      <c r="F3" s="12"/>
      <c r="G3" s="12"/>
      <c r="H3" s="12"/>
      <c r="I3" s="12"/>
      <c r="J3" s="12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3" customFormat="1" ht="22.5" customHeight="1">
      <c r="A4" s="501" t="s">
        <v>287</v>
      </c>
      <c r="B4" s="504" t="s">
        <v>1</v>
      </c>
      <c r="C4" s="661"/>
      <c r="D4" s="661"/>
      <c r="E4" s="504" t="s">
        <v>418</v>
      </c>
      <c r="F4" s="478"/>
      <c r="G4" s="478"/>
      <c r="H4" s="478"/>
      <c r="I4" s="478"/>
      <c r="J4" s="478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3" customFormat="1" ht="22.5" customHeight="1">
      <c r="A5" s="502"/>
      <c r="B5" s="481" t="s">
        <v>136</v>
      </c>
      <c r="C5" s="483" t="s">
        <v>137</v>
      </c>
      <c r="D5" s="682" t="s">
        <v>138</v>
      </c>
      <c r="E5" s="684" t="s">
        <v>1</v>
      </c>
      <c r="F5" s="685"/>
      <c r="G5" s="686"/>
      <c r="H5" s="685" t="s">
        <v>419</v>
      </c>
      <c r="I5" s="687"/>
      <c r="J5" s="687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3" customFormat="1" ht="22.5" customHeight="1" thickBot="1">
      <c r="A6" s="503"/>
      <c r="B6" s="482"/>
      <c r="C6" s="484"/>
      <c r="D6" s="683"/>
      <c r="E6" s="52" t="s">
        <v>136</v>
      </c>
      <c r="F6" s="58" t="s">
        <v>137</v>
      </c>
      <c r="G6" s="59" t="s">
        <v>138</v>
      </c>
      <c r="H6" s="52" t="s">
        <v>136</v>
      </c>
      <c r="I6" s="70" t="s">
        <v>137</v>
      </c>
      <c r="J6" s="70" t="s">
        <v>138</v>
      </c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3" customFormat="1" ht="45" customHeight="1">
      <c r="A7" s="35" t="s">
        <v>410</v>
      </c>
      <c r="B7" s="256">
        <v>24517</v>
      </c>
      <c r="C7" s="258">
        <v>12374</v>
      </c>
      <c r="D7" s="263">
        <v>12143</v>
      </c>
      <c r="E7" s="256">
        <v>24406</v>
      </c>
      <c r="F7" s="258">
        <v>12358</v>
      </c>
      <c r="G7" s="428">
        <v>12048</v>
      </c>
      <c r="H7" s="257">
        <v>8153</v>
      </c>
      <c r="I7" s="258">
        <v>4182</v>
      </c>
      <c r="J7" s="263">
        <v>3971</v>
      </c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s="3" customFormat="1" ht="45" customHeight="1">
      <c r="A8" s="127" t="s">
        <v>411</v>
      </c>
      <c r="B8" s="251">
        <f aca="true" t="shared" si="0" ref="B8:J8">SUM(B9:B10)</f>
        <v>23991</v>
      </c>
      <c r="C8" s="252">
        <f t="shared" si="0"/>
        <v>12137</v>
      </c>
      <c r="D8" s="253">
        <f t="shared" si="0"/>
        <v>11854</v>
      </c>
      <c r="E8" s="251">
        <f t="shared" si="0"/>
        <v>23882</v>
      </c>
      <c r="F8" s="252">
        <f t="shared" si="0"/>
        <v>12123</v>
      </c>
      <c r="G8" s="254">
        <f t="shared" si="0"/>
        <v>11759</v>
      </c>
      <c r="H8" s="255">
        <f t="shared" si="0"/>
        <v>8106</v>
      </c>
      <c r="I8" s="252">
        <f t="shared" si="0"/>
        <v>4152</v>
      </c>
      <c r="J8" s="253">
        <f t="shared" si="0"/>
        <v>3954</v>
      </c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s="3" customFormat="1" ht="45" customHeight="1">
      <c r="A9" s="35" t="s">
        <v>330</v>
      </c>
      <c r="B9" s="256">
        <f>SUM(C9:D9)</f>
        <v>18193</v>
      </c>
      <c r="C9" s="169">
        <f>SUM(F9,'47-2'!K9)</f>
        <v>9382</v>
      </c>
      <c r="D9" s="218">
        <f>SUM(G9,'47-2'!L9)</f>
        <v>8811</v>
      </c>
      <c r="E9" s="256">
        <f>SUM(F9:G9)</f>
        <v>18185</v>
      </c>
      <c r="F9" s="169">
        <f>I9+'47-2'!B9+'47-2'!E9+'47-2'!H9</f>
        <v>9375</v>
      </c>
      <c r="G9" s="227">
        <f>J9+'47-2'!C9+'47-2'!F9+'47-2'!I9</f>
        <v>8810</v>
      </c>
      <c r="H9" s="257">
        <f>SUM(I9:J9)</f>
        <v>6131</v>
      </c>
      <c r="I9" s="258">
        <f>I12+I14+SUM(I16:I25)-I10</f>
        <v>3191</v>
      </c>
      <c r="J9" s="259">
        <f>J12+J14+SUM(J16:J25)-J10</f>
        <v>2940</v>
      </c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3" customFormat="1" ht="45" customHeight="1" thickBot="1">
      <c r="A10" s="37" t="s">
        <v>329</v>
      </c>
      <c r="B10" s="260">
        <f>SUM(C10:D10)</f>
        <v>5798</v>
      </c>
      <c r="C10" s="181">
        <f>SUM(F10,'47-2'!K10)</f>
        <v>2755</v>
      </c>
      <c r="D10" s="238">
        <f>SUM(G10,'47-2'!L10)</f>
        <v>3043</v>
      </c>
      <c r="E10" s="260">
        <f>SUM(F10:G10)</f>
        <v>5697</v>
      </c>
      <c r="F10" s="184">
        <f>F13+F15</f>
        <v>2748</v>
      </c>
      <c r="G10" s="185">
        <f>G13+G15</f>
        <v>2949</v>
      </c>
      <c r="H10" s="261">
        <f>SUM(I10:J10)</f>
        <v>1975</v>
      </c>
      <c r="I10" s="184">
        <f>I13+I15</f>
        <v>961</v>
      </c>
      <c r="J10" s="186">
        <f>J13+J15</f>
        <v>1014</v>
      </c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s="3" customFormat="1" ht="12.75">
      <c r="A11" s="35"/>
      <c r="B11" s="256"/>
      <c r="C11" s="169"/>
      <c r="D11" s="262"/>
      <c r="E11" s="256"/>
      <c r="F11" s="169"/>
      <c r="G11" s="227"/>
      <c r="H11" s="257"/>
      <c r="I11" s="258"/>
      <c r="J11" s="263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s="3" customFormat="1" ht="22.5" customHeight="1">
      <c r="A12" s="475" t="s">
        <v>219</v>
      </c>
      <c r="B12" s="264">
        <f aca="true" t="shared" si="1" ref="B12:B25">SUM(C12:D12)</f>
        <v>10922</v>
      </c>
      <c r="C12" s="192">
        <f>SUM(F12,'47-2'!K12)</f>
        <v>5357</v>
      </c>
      <c r="D12" s="265">
        <f>SUM(G12,'47-2'!L12)</f>
        <v>5565</v>
      </c>
      <c r="E12" s="264">
        <f aca="true" t="shared" si="2" ref="E12:E25">SUM(F12:G12)</f>
        <v>10821</v>
      </c>
      <c r="F12" s="192">
        <v>5350</v>
      </c>
      <c r="G12" s="266">
        <v>5471</v>
      </c>
      <c r="H12" s="267">
        <f aca="true" t="shared" si="3" ref="H12:H25">SUM(I12:J12)</f>
        <v>3712</v>
      </c>
      <c r="I12" s="192">
        <v>1828</v>
      </c>
      <c r="J12" s="268">
        <v>1884</v>
      </c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s="3" customFormat="1" ht="22.5" customHeight="1">
      <c r="A13" s="476"/>
      <c r="B13" s="279">
        <f t="shared" si="1"/>
        <v>5119</v>
      </c>
      <c r="C13" s="206">
        <v>2387</v>
      </c>
      <c r="D13" s="280">
        <v>2732</v>
      </c>
      <c r="E13" s="279">
        <f t="shared" si="2"/>
        <v>5018</v>
      </c>
      <c r="F13" s="206">
        <v>2380</v>
      </c>
      <c r="G13" s="281">
        <v>2638</v>
      </c>
      <c r="H13" s="282">
        <f t="shared" si="3"/>
        <v>1740</v>
      </c>
      <c r="I13" s="206">
        <v>827</v>
      </c>
      <c r="J13" s="211">
        <v>913</v>
      </c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11" s="3" customFormat="1" ht="22.5" customHeight="1">
      <c r="A14" s="475" t="s">
        <v>220</v>
      </c>
      <c r="B14" s="264">
        <f t="shared" si="1"/>
        <v>2048</v>
      </c>
      <c r="C14" s="192">
        <f>SUM(F14,'47-2'!K14)</f>
        <v>1129</v>
      </c>
      <c r="D14" s="265">
        <f>SUM(G14,'47-2'!L14)</f>
        <v>919</v>
      </c>
      <c r="E14" s="264">
        <f t="shared" si="2"/>
        <v>2048</v>
      </c>
      <c r="F14" s="192">
        <v>1129</v>
      </c>
      <c r="G14" s="266">
        <v>919</v>
      </c>
      <c r="H14" s="267">
        <f t="shared" si="3"/>
        <v>669</v>
      </c>
      <c r="I14" s="192">
        <v>378</v>
      </c>
      <c r="J14" s="268">
        <v>291</v>
      </c>
      <c r="K14" s="4"/>
    </row>
    <row r="15" spans="1:11" s="3" customFormat="1" ht="22.5" customHeight="1">
      <c r="A15" s="475"/>
      <c r="B15" s="283">
        <f t="shared" si="1"/>
        <v>679</v>
      </c>
      <c r="C15" s="284">
        <v>368</v>
      </c>
      <c r="D15" s="285">
        <v>311</v>
      </c>
      <c r="E15" s="283">
        <f t="shared" si="2"/>
        <v>679</v>
      </c>
      <c r="F15" s="284">
        <v>368</v>
      </c>
      <c r="G15" s="286">
        <v>311</v>
      </c>
      <c r="H15" s="287">
        <f t="shared" si="3"/>
        <v>235</v>
      </c>
      <c r="I15" s="284">
        <v>134</v>
      </c>
      <c r="J15" s="288">
        <v>101</v>
      </c>
      <c r="K15" s="4"/>
    </row>
    <row r="16" spans="1:11" s="3" customFormat="1" ht="45" customHeight="1">
      <c r="A16" s="132" t="s">
        <v>218</v>
      </c>
      <c r="B16" s="269">
        <f t="shared" si="1"/>
        <v>1761</v>
      </c>
      <c r="C16" s="197">
        <f>SUM(F16,'47-2'!K16)</f>
        <v>891</v>
      </c>
      <c r="D16" s="270">
        <f>SUM(G16,'47-2'!L16)</f>
        <v>870</v>
      </c>
      <c r="E16" s="269">
        <f t="shared" si="2"/>
        <v>1753</v>
      </c>
      <c r="F16" s="197">
        <v>884</v>
      </c>
      <c r="G16" s="271">
        <v>869</v>
      </c>
      <c r="H16" s="272">
        <f t="shared" si="3"/>
        <v>592</v>
      </c>
      <c r="I16" s="273">
        <v>299</v>
      </c>
      <c r="J16" s="274">
        <v>293</v>
      </c>
      <c r="K16" s="4"/>
    </row>
    <row r="17" spans="1:11" s="3" customFormat="1" ht="45" customHeight="1">
      <c r="A17" s="35" t="s">
        <v>217</v>
      </c>
      <c r="B17" s="256">
        <f t="shared" si="1"/>
        <v>1060</v>
      </c>
      <c r="C17" s="169">
        <f>SUM(F17,'47-2'!K17)</f>
        <v>583</v>
      </c>
      <c r="D17" s="262">
        <f>SUM(G17,'47-2'!L17)</f>
        <v>477</v>
      </c>
      <c r="E17" s="256">
        <f t="shared" si="2"/>
        <v>1060</v>
      </c>
      <c r="F17" s="169">
        <v>583</v>
      </c>
      <c r="G17" s="227">
        <v>477</v>
      </c>
      <c r="H17" s="257">
        <f t="shared" si="3"/>
        <v>370</v>
      </c>
      <c r="I17" s="258">
        <v>197</v>
      </c>
      <c r="J17" s="263">
        <v>173</v>
      </c>
      <c r="K17" s="4"/>
    </row>
    <row r="18" spans="1:11" s="3" customFormat="1" ht="45" customHeight="1">
      <c r="A18" s="132" t="s">
        <v>216</v>
      </c>
      <c r="B18" s="269">
        <f t="shared" si="1"/>
        <v>700</v>
      </c>
      <c r="C18" s="197">
        <f>SUM(F18,'47-2'!K18)</f>
        <v>332</v>
      </c>
      <c r="D18" s="270">
        <f>SUM(G18,'47-2'!L18)</f>
        <v>368</v>
      </c>
      <c r="E18" s="269">
        <f t="shared" si="2"/>
        <v>700</v>
      </c>
      <c r="F18" s="197">
        <v>332</v>
      </c>
      <c r="G18" s="271">
        <v>368</v>
      </c>
      <c r="H18" s="272">
        <f t="shared" si="3"/>
        <v>222</v>
      </c>
      <c r="I18" s="273">
        <v>113</v>
      </c>
      <c r="J18" s="274">
        <v>109</v>
      </c>
      <c r="K18" s="4"/>
    </row>
    <row r="19" spans="1:11" s="17" customFormat="1" ht="45" customHeight="1">
      <c r="A19" s="35" t="s">
        <v>221</v>
      </c>
      <c r="B19" s="256">
        <f t="shared" si="1"/>
        <v>1129</v>
      </c>
      <c r="C19" s="169">
        <f>SUM(F19,'47-2'!K19)</f>
        <v>502</v>
      </c>
      <c r="D19" s="262">
        <f>SUM(G19,'47-2'!L19)</f>
        <v>627</v>
      </c>
      <c r="E19" s="256">
        <f t="shared" si="2"/>
        <v>1129</v>
      </c>
      <c r="F19" s="169">
        <v>502</v>
      </c>
      <c r="G19" s="227">
        <v>627</v>
      </c>
      <c r="H19" s="257">
        <f t="shared" si="3"/>
        <v>394</v>
      </c>
      <c r="I19" s="258">
        <v>181</v>
      </c>
      <c r="J19" s="263">
        <v>213</v>
      </c>
      <c r="K19" s="16"/>
    </row>
    <row r="20" spans="1:11" s="3" customFormat="1" ht="45" customHeight="1">
      <c r="A20" s="132" t="s">
        <v>10</v>
      </c>
      <c r="B20" s="269">
        <f t="shared" si="1"/>
        <v>774</v>
      </c>
      <c r="C20" s="197">
        <f>SUM(F20,'47-2'!K20)</f>
        <v>346</v>
      </c>
      <c r="D20" s="270">
        <f>SUM(G20,'47-2'!L20)</f>
        <v>428</v>
      </c>
      <c r="E20" s="269">
        <f t="shared" si="2"/>
        <v>774</v>
      </c>
      <c r="F20" s="197">
        <v>346</v>
      </c>
      <c r="G20" s="271">
        <v>428</v>
      </c>
      <c r="H20" s="272">
        <f t="shared" si="3"/>
        <v>251</v>
      </c>
      <c r="I20" s="273">
        <v>110</v>
      </c>
      <c r="J20" s="274">
        <v>141</v>
      </c>
      <c r="K20" s="4"/>
    </row>
    <row r="21" spans="1:11" s="3" customFormat="1" ht="45" customHeight="1">
      <c r="A21" s="35" t="s">
        <v>335</v>
      </c>
      <c r="B21" s="256">
        <f t="shared" si="1"/>
        <v>2649</v>
      </c>
      <c r="C21" s="169">
        <f>SUM(F21,'47-2'!K21)</f>
        <v>1390</v>
      </c>
      <c r="D21" s="262">
        <f>SUM(G21,'47-2'!L21)</f>
        <v>1259</v>
      </c>
      <c r="E21" s="256">
        <f t="shared" si="2"/>
        <v>2649</v>
      </c>
      <c r="F21" s="169">
        <v>1390</v>
      </c>
      <c r="G21" s="227">
        <v>1259</v>
      </c>
      <c r="H21" s="257">
        <f t="shared" si="3"/>
        <v>901</v>
      </c>
      <c r="I21" s="258">
        <v>483</v>
      </c>
      <c r="J21" s="263">
        <v>418</v>
      </c>
      <c r="K21" s="4"/>
    </row>
    <row r="22" spans="1:11" s="3" customFormat="1" ht="45" customHeight="1">
      <c r="A22" s="132" t="s">
        <v>337</v>
      </c>
      <c r="B22" s="275">
        <f t="shared" si="1"/>
        <v>1914</v>
      </c>
      <c r="C22" s="197">
        <f>SUM(F22,'47-2'!K22)</f>
        <v>1116</v>
      </c>
      <c r="D22" s="270">
        <f>SUM(G22,'47-2'!L22)</f>
        <v>798</v>
      </c>
      <c r="E22" s="275">
        <f t="shared" si="2"/>
        <v>1914</v>
      </c>
      <c r="F22" s="197">
        <v>1116</v>
      </c>
      <c r="G22" s="271">
        <v>798</v>
      </c>
      <c r="H22" s="272">
        <f t="shared" si="3"/>
        <v>660</v>
      </c>
      <c r="I22" s="273">
        <v>398</v>
      </c>
      <c r="J22" s="274">
        <v>262</v>
      </c>
      <c r="K22" s="4"/>
    </row>
    <row r="23" spans="1:11" s="3" customFormat="1" ht="45" customHeight="1">
      <c r="A23" s="35" t="s">
        <v>222</v>
      </c>
      <c r="B23" s="256">
        <f t="shared" si="1"/>
        <v>67</v>
      </c>
      <c r="C23" s="169">
        <f>SUM(F23,'47-2'!K23)</f>
        <v>41</v>
      </c>
      <c r="D23" s="262">
        <f>SUM(G23,'47-2'!L23)</f>
        <v>26</v>
      </c>
      <c r="E23" s="256">
        <f t="shared" si="2"/>
        <v>67</v>
      </c>
      <c r="F23" s="169">
        <v>41</v>
      </c>
      <c r="G23" s="227">
        <v>26</v>
      </c>
      <c r="H23" s="257">
        <f t="shared" si="3"/>
        <v>25</v>
      </c>
      <c r="I23" s="258">
        <v>15</v>
      </c>
      <c r="J23" s="263">
        <v>10</v>
      </c>
      <c r="K23" s="4"/>
    </row>
    <row r="24" spans="1:11" s="3" customFormat="1" ht="45" customHeight="1">
      <c r="A24" s="132" t="s">
        <v>214</v>
      </c>
      <c r="B24" s="269">
        <f t="shared" si="1"/>
        <v>425</v>
      </c>
      <c r="C24" s="197">
        <f>SUM(F24,'47-2'!K24)</f>
        <v>245</v>
      </c>
      <c r="D24" s="270">
        <f>SUM(G24,'47-2'!L24)</f>
        <v>180</v>
      </c>
      <c r="E24" s="269">
        <f t="shared" si="2"/>
        <v>425</v>
      </c>
      <c r="F24" s="197">
        <v>245</v>
      </c>
      <c r="G24" s="271">
        <v>180</v>
      </c>
      <c r="H24" s="272">
        <f t="shared" si="3"/>
        <v>138</v>
      </c>
      <c r="I24" s="273">
        <v>80</v>
      </c>
      <c r="J24" s="274">
        <v>58</v>
      </c>
      <c r="K24" s="4"/>
    </row>
    <row r="25" spans="1:11" s="3" customFormat="1" ht="45" customHeight="1" thickBot="1">
      <c r="A25" s="37" t="s">
        <v>215</v>
      </c>
      <c r="B25" s="260">
        <f t="shared" si="1"/>
        <v>542</v>
      </c>
      <c r="C25" s="181">
        <f>SUM(F25,'47-2'!K25)</f>
        <v>205</v>
      </c>
      <c r="D25" s="276">
        <f>SUM(G25,'47-2'!L25)</f>
        <v>337</v>
      </c>
      <c r="E25" s="260">
        <f t="shared" si="2"/>
        <v>542</v>
      </c>
      <c r="F25" s="181">
        <v>205</v>
      </c>
      <c r="G25" s="236">
        <v>337</v>
      </c>
      <c r="H25" s="261">
        <f t="shared" si="3"/>
        <v>172</v>
      </c>
      <c r="I25" s="277">
        <v>70</v>
      </c>
      <c r="J25" s="278">
        <v>102</v>
      </c>
      <c r="K25" s="4"/>
    </row>
    <row r="26" spans="1:12" s="3" customFormat="1" ht="18.75" customHeight="1">
      <c r="A26" s="38" t="s">
        <v>248</v>
      </c>
      <c r="L26" s="4"/>
    </row>
    <row r="27" spans="1:12" s="3" customFormat="1" ht="18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4"/>
    </row>
    <row r="28" spans="1:12" s="3" customFormat="1" ht="18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4"/>
    </row>
    <row r="29" spans="1:12" s="3" customFormat="1" ht="18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4"/>
    </row>
    <row r="30" spans="1:12" s="3" customFormat="1" ht="18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4"/>
    </row>
    <row r="31" spans="1:12" s="3" customFormat="1" ht="18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4"/>
    </row>
    <row r="32" spans="1:12" s="3" customFormat="1" ht="18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4"/>
    </row>
    <row r="33" spans="1:12" s="3" customFormat="1" ht="18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4"/>
    </row>
    <row r="34" spans="1:12" s="3" customFormat="1" ht="18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4"/>
    </row>
    <row r="35" spans="1:12" s="3" customFormat="1" ht="18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4"/>
    </row>
    <row r="36" spans="1:12" s="3" customFormat="1" ht="18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4"/>
    </row>
    <row r="37" spans="1:12" s="3" customFormat="1" ht="18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4"/>
    </row>
    <row r="38" spans="1:12" s="3" customFormat="1" ht="18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4"/>
    </row>
    <row r="39" spans="1:12" s="3" customFormat="1" ht="18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4"/>
    </row>
    <row r="40" spans="1:12" s="3" customFormat="1" ht="18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4"/>
    </row>
    <row r="41" spans="1:12" s="3" customFormat="1" ht="18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4"/>
    </row>
    <row r="42" spans="1:12" s="3" customFormat="1" ht="18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4"/>
    </row>
    <row r="43" spans="1:12" s="3" customFormat="1" ht="18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4"/>
    </row>
    <row r="44" spans="1:12" s="3" customFormat="1" ht="18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4"/>
    </row>
    <row r="45" spans="1:12" s="3" customFormat="1" ht="18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4"/>
    </row>
    <row r="46" spans="1:12" s="3" customFormat="1" ht="18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5"/>
      <c r="L46" s="4"/>
    </row>
    <row r="47" spans="1:12" s="3" customFormat="1" ht="18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5"/>
      <c r="L47" s="4"/>
    </row>
    <row r="48" ht="18.75" customHeight="1">
      <c r="K48" s="15"/>
    </row>
    <row r="49" ht="18.75" customHeight="1">
      <c r="K49" s="15"/>
    </row>
    <row r="50" ht="18.75" customHeight="1">
      <c r="K50" s="15"/>
    </row>
    <row r="51" ht="18.75" customHeight="1">
      <c r="K51" s="15"/>
    </row>
    <row r="52" ht="18.75" customHeight="1">
      <c r="K52" s="15"/>
    </row>
  </sheetData>
  <sheetProtection/>
  <mergeCells count="10">
    <mergeCell ref="A12:A13"/>
    <mergeCell ref="A14:A15"/>
    <mergeCell ref="A4:A6"/>
    <mergeCell ref="B4:D4"/>
    <mergeCell ref="E4:J4"/>
    <mergeCell ref="B5:B6"/>
    <mergeCell ref="C5:C6"/>
    <mergeCell ref="D5:D6"/>
    <mergeCell ref="E5:G5"/>
    <mergeCell ref="H5:J5"/>
  </mergeCells>
  <printOptions/>
  <pageMargins left="0.7874015748031497" right="0.3937007874015748" top="0.8267716535433072" bottom="0.4724409448818898" header="0.5118110236220472" footer="0.2755905511811024"/>
  <pageSetup fitToHeight="1" fitToWidth="1" horizontalDpi="600" verticalDpi="600" orientation="portrait" paperSize="9" scale="92" r:id="rId1"/>
  <headerFooter scaleWithDoc="0" alignWithMargins="0">
    <oddHeader>&amp;L高等学校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47"/>
  <sheetViews>
    <sheetView showGridLines="0" zoomScalePageLayoutView="0" workbookViewId="0" topLeftCell="A1">
      <selection activeCell="A1" sqref="A1"/>
    </sheetView>
  </sheetViews>
  <sheetFormatPr defaultColWidth="8.625" defaultRowHeight="12.75"/>
  <cols>
    <col min="1" max="1" width="8.75390625" style="1" customWidth="1"/>
    <col min="2" max="3" width="7.375" style="1" customWidth="1"/>
    <col min="4" max="4" width="8.75390625" style="1" bestFit="1" customWidth="1"/>
    <col min="5" max="12" width="7.375" style="1" customWidth="1"/>
    <col min="13" max="13" width="12.875" style="1" customWidth="1"/>
    <col min="14" max="16384" width="8.625" style="1" customWidth="1"/>
  </cols>
  <sheetData>
    <row r="1" ht="18.75" customHeight="1"/>
    <row r="2" ht="18.75" customHeight="1"/>
    <row r="3" spans="1:10" ht="18.75" customHeight="1" thickBot="1">
      <c r="A3" s="81" t="s">
        <v>331</v>
      </c>
      <c r="B3" s="18"/>
      <c r="C3" s="18"/>
      <c r="D3" s="18"/>
      <c r="E3" s="18"/>
      <c r="F3" s="18"/>
      <c r="G3" s="18"/>
      <c r="H3" s="18"/>
      <c r="I3" s="18"/>
      <c r="J3" s="18"/>
    </row>
    <row r="4" spans="1:13" s="3" customFormat="1" ht="22.5" customHeight="1">
      <c r="A4" s="478" t="s">
        <v>141</v>
      </c>
      <c r="B4" s="478"/>
      <c r="C4" s="478"/>
      <c r="D4" s="478"/>
      <c r="E4" s="478"/>
      <c r="F4" s="478"/>
      <c r="G4" s="478"/>
      <c r="H4" s="478"/>
      <c r="I4" s="507"/>
      <c r="J4" s="477" t="s">
        <v>142</v>
      </c>
      <c r="K4" s="478"/>
      <c r="L4" s="690"/>
      <c r="M4" s="692" t="s">
        <v>69</v>
      </c>
    </row>
    <row r="5" spans="1:13" s="3" customFormat="1" ht="22.5" customHeight="1">
      <c r="A5" s="685" t="s">
        <v>143</v>
      </c>
      <c r="B5" s="687"/>
      <c r="C5" s="687"/>
      <c r="D5" s="694" t="s">
        <v>144</v>
      </c>
      <c r="E5" s="687"/>
      <c r="F5" s="695"/>
      <c r="G5" s="685" t="s">
        <v>145</v>
      </c>
      <c r="H5" s="687"/>
      <c r="I5" s="695"/>
      <c r="J5" s="479"/>
      <c r="K5" s="480"/>
      <c r="L5" s="691"/>
      <c r="M5" s="688"/>
    </row>
    <row r="6" spans="1:13" s="3" customFormat="1" ht="22.5" customHeight="1" thickBot="1">
      <c r="A6" s="52" t="s">
        <v>136</v>
      </c>
      <c r="B6" s="70" t="s">
        <v>137</v>
      </c>
      <c r="C6" s="70" t="s">
        <v>138</v>
      </c>
      <c r="D6" s="43" t="s">
        <v>136</v>
      </c>
      <c r="E6" s="70" t="s">
        <v>137</v>
      </c>
      <c r="F6" s="71" t="s">
        <v>138</v>
      </c>
      <c r="G6" s="52" t="s">
        <v>136</v>
      </c>
      <c r="H6" s="70" t="s">
        <v>137</v>
      </c>
      <c r="I6" s="71" t="s">
        <v>138</v>
      </c>
      <c r="J6" s="43" t="s">
        <v>136</v>
      </c>
      <c r="K6" s="70" t="s">
        <v>137</v>
      </c>
      <c r="L6" s="69" t="s">
        <v>138</v>
      </c>
      <c r="M6" s="693"/>
    </row>
    <row r="7" spans="1:13" s="3" customFormat="1" ht="45" customHeight="1">
      <c r="A7" s="298">
        <v>8077</v>
      </c>
      <c r="B7" s="299">
        <v>4019</v>
      </c>
      <c r="C7" s="300">
        <v>4058</v>
      </c>
      <c r="D7" s="301">
        <v>8063</v>
      </c>
      <c r="E7" s="299">
        <v>4085</v>
      </c>
      <c r="F7" s="302">
        <v>3978</v>
      </c>
      <c r="G7" s="298">
        <v>113</v>
      </c>
      <c r="H7" s="299">
        <v>72</v>
      </c>
      <c r="I7" s="302">
        <v>41</v>
      </c>
      <c r="J7" s="301">
        <v>111</v>
      </c>
      <c r="K7" s="299">
        <v>16</v>
      </c>
      <c r="L7" s="303">
        <v>95</v>
      </c>
      <c r="M7" s="49" t="s">
        <v>410</v>
      </c>
    </row>
    <row r="8" spans="1:13" s="3" customFormat="1" ht="45" customHeight="1" thickBot="1">
      <c r="A8" s="289">
        <f aca="true" t="shared" si="0" ref="A8:L8">SUM(A9:A10)</f>
        <v>7884</v>
      </c>
      <c r="B8" s="290">
        <f t="shared" si="0"/>
        <v>4039</v>
      </c>
      <c r="C8" s="291">
        <f t="shared" si="0"/>
        <v>3845</v>
      </c>
      <c r="D8" s="292">
        <f t="shared" si="0"/>
        <v>7810</v>
      </c>
      <c r="E8" s="290">
        <f t="shared" si="0"/>
        <v>3886</v>
      </c>
      <c r="F8" s="293">
        <f t="shared" si="0"/>
        <v>3924</v>
      </c>
      <c r="G8" s="289">
        <f t="shared" si="0"/>
        <v>82</v>
      </c>
      <c r="H8" s="290">
        <f t="shared" si="0"/>
        <v>46</v>
      </c>
      <c r="I8" s="293">
        <f t="shared" si="0"/>
        <v>36</v>
      </c>
      <c r="J8" s="292">
        <f t="shared" si="0"/>
        <v>109</v>
      </c>
      <c r="K8" s="290">
        <f t="shared" si="0"/>
        <v>14</v>
      </c>
      <c r="L8" s="294">
        <f t="shared" si="0"/>
        <v>95</v>
      </c>
      <c r="M8" s="138" t="s">
        <v>411</v>
      </c>
    </row>
    <row r="9" spans="1:13" s="3" customFormat="1" ht="45" customHeight="1">
      <c r="A9" s="295">
        <f>SUM(B9:C9)</f>
        <v>6017</v>
      </c>
      <c r="B9" s="258">
        <f>B12+B14+SUM(B16:B25)-B10</f>
        <v>3105</v>
      </c>
      <c r="C9" s="259">
        <f>C12+C14+SUM(C16:C25)-C10</f>
        <v>2912</v>
      </c>
      <c r="D9" s="296">
        <f>SUM(E9:F9)</f>
        <v>5955</v>
      </c>
      <c r="E9" s="258">
        <f>E12+E14+SUM(E16:E25)-E10</f>
        <v>3033</v>
      </c>
      <c r="F9" s="297">
        <f>F12+F14+SUM(F16:F25)-F10</f>
        <v>2922</v>
      </c>
      <c r="G9" s="295">
        <f>SUM(H9:I9)</f>
        <v>82</v>
      </c>
      <c r="H9" s="258">
        <v>46</v>
      </c>
      <c r="I9" s="297">
        <v>36</v>
      </c>
      <c r="J9" s="296">
        <f>SUM(K9:L9)</f>
        <v>8</v>
      </c>
      <c r="K9" s="169">
        <v>7</v>
      </c>
      <c r="L9" s="262">
        <v>1</v>
      </c>
      <c r="M9" s="50" t="s">
        <v>330</v>
      </c>
    </row>
    <row r="10" spans="1:13" s="3" customFormat="1" ht="45" customHeight="1" thickBot="1">
      <c r="A10" s="295">
        <f>SUM(B10:C10)</f>
        <v>1867</v>
      </c>
      <c r="B10" s="184">
        <f>B13+B15</f>
        <v>934</v>
      </c>
      <c r="C10" s="186">
        <f>C13+C15</f>
        <v>933</v>
      </c>
      <c r="D10" s="296">
        <f>SUM(E10:F10)</f>
        <v>1855</v>
      </c>
      <c r="E10" s="184">
        <f>E13+E15</f>
        <v>853</v>
      </c>
      <c r="F10" s="185">
        <f>F13+F15</f>
        <v>1002</v>
      </c>
      <c r="G10" s="296">
        <f>SUM(H10:I10)</f>
        <v>0</v>
      </c>
      <c r="H10" s="169">
        <v>0</v>
      </c>
      <c r="I10" s="167">
        <v>0</v>
      </c>
      <c r="J10" s="296">
        <f>SUM(K10:L10)</f>
        <v>101</v>
      </c>
      <c r="K10" s="169">
        <v>7</v>
      </c>
      <c r="L10" s="262">
        <v>94</v>
      </c>
      <c r="M10" s="50" t="s">
        <v>329</v>
      </c>
    </row>
    <row r="11" spans="1:13" s="3" customFormat="1" ht="12.75">
      <c r="A11" s="298"/>
      <c r="B11" s="299"/>
      <c r="C11" s="300"/>
      <c r="D11" s="301"/>
      <c r="E11" s="299"/>
      <c r="F11" s="302"/>
      <c r="G11" s="298"/>
      <c r="H11" s="299"/>
      <c r="I11" s="302"/>
      <c r="J11" s="301"/>
      <c r="K11" s="299"/>
      <c r="L11" s="303"/>
      <c r="M11" s="49"/>
    </row>
    <row r="12" spans="1:13" s="3" customFormat="1" ht="22.5" customHeight="1">
      <c r="A12" s="267">
        <f aca="true" t="shared" si="1" ref="A12:A25">SUM(B12:C12)</f>
        <v>3555</v>
      </c>
      <c r="B12" s="192">
        <v>1790</v>
      </c>
      <c r="C12" s="268">
        <v>1765</v>
      </c>
      <c r="D12" s="304">
        <f aca="true" t="shared" si="2" ref="D12:D25">SUM(E12:F12)</f>
        <v>3518</v>
      </c>
      <c r="E12" s="192">
        <v>1715</v>
      </c>
      <c r="F12" s="266">
        <v>1803</v>
      </c>
      <c r="G12" s="267">
        <f>SUM(H12:I12)</f>
        <v>36</v>
      </c>
      <c r="H12" s="192">
        <v>17</v>
      </c>
      <c r="I12" s="266">
        <v>19</v>
      </c>
      <c r="J12" s="304">
        <f>SUM(K12:L12)</f>
        <v>101</v>
      </c>
      <c r="K12" s="192">
        <v>7</v>
      </c>
      <c r="L12" s="265">
        <v>94</v>
      </c>
      <c r="M12" s="688" t="s">
        <v>219</v>
      </c>
    </row>
    <row r="13" spans="1:13" s="131" customFormat="1" ht="22.5" customHeight="1">
      <c r="A13" s="282">
        <f t="shared" si="1"/>
        <v>1651</v>
      </c>
      <c r="B13" s="206">
        <v>820</v>
      </c>
      <c r="C13" s="211">
        <v>831</v>
      </c>
      <c r="D13" s="212">
        <f t="shared" si="2"/>
        <v>1627</v>
      </c>
      <c r="E13" s="206">
        <v>733</v>
      </c>
      <c r="F13" s="281">
        <v>894</v>
      </c>
      <c r="G13" s="212">
        <f>SUM(H13:I13)</f>
        <v>0</v>
      </c>
      <c r="H13" s="206">
        <v>0</v>
      </c>
      <c r="I13" s="281">
        <v>0</v>
      </c>
      <c r="J13" s="212">
        <f>SUM(K13:L13)</f>
        <v>101</v>
      </c>
      <c r="K13" s="206">
        <v>7</v>
      </c>
      <c r="L13" s="280">
        <v>94</v>
      </c>
      <c r="M13" s="689"/>
    </row>
    <row r="14" spans="1:13" s="3" customFormat="1" ht="22.5" customHeight="1">
      <c r="A14" s="267">
        <f t="shared" si="1"/>
        <v>678</v>
      </c>
      <c r="B14" s="192">
        <v>377</v>
      </c>
      <c r="C14" s="268">
        <v>301</v>
      </c>
      <c r="D14" s="304">
        <f t="shared" si="2"/>
        <v>694</v>
      </c>
      <c r="E14" s="192">
        <v>370</v>
      </c>
      <c r="F14" s="266">
        <v>324</v>
      </c>
      <c r="G14" s="267">
        <f>SUM(H14:I14)</f>
        <v>7</v>
      </c>
      <c r="H14" s="192">
        <v>4</v>
      </c>
      <c r="I14" s="266">
        <v>3</v>
      </c>
      <c r="J14" s="304">
        <f>SUM(K14:L14)</f>
        <v>0</v>
      </c>
      <c r="K14" s="192">
        <v>0</v>
      </c>
      <c r="L14" s="265">
        <v>0</v>
      </c>
      <c r="M14" s="688" t="s">
        <v>220</v>
      </c>
    </row>
    <row r="15" spans="1:13" s="3" customFormat="1" ht="22.5" customHeight="1">
      <c r="A15" s="282">
        <f t="shared" si="1"/>
        <v>216</v>
      </c>
      <c r="B15" s="206">
        <v>114</v>
      </c>
      <c r="C15" s="211">
        <v>102</v>
      </c>
      <c r="D15" s="212">
        <f t="shared" si="2"/>
        <v>228</v>
      </c>
      <c r="E15" s="206">
        <v>120</v>
      </c>
      <c r="F15" s="281">
        <v>108</v>
      </c>
      <c r="G15" s="212">
        <f>SUM(H15:I15)</f>
        <v>0</v>
      </c>
      <c r="H15" s="206">
        <v>0</v>
      </c>
      <c r="I15" s="281">
        <v>0</v>
      </c>
      <c r="J15" s="212">
        <f>SUM(K15:L15)</f>
        <v>0</v>
      </c>
      <c r="K15" s="206">
        <v>0</v>
      </c>
      <c r="L15" s="281">
        <v>0</v>
      </c>
      <c r="M15" s="689"/>
    </row>
    <row r="16" spans="1:13" s="3" customFormat="1" ht="45" customHeight="1">
      <c r="A16" s="295">
        <f t="shared" si="1"/>
        <v>595</v>
      </c>
      <c r="B16" s="169">
        <v>298</v>
      </c>
      <c r="C16" s="218">
        <v>297</v>
      </c>
      <c r="D16" s="296">
        <f t="shared" si="2"/>
        <v>562</v>
      </c>
      <c r="E16" s="169">
        <v>285</v>
      </c>
      <c r="F16" s="227">
        <v>277</v>
      </c>
      <c r="G16" s="296">
        <f aca="true" t="shared" si="3" ref="G16:G25">SUM(H16:I16)</f>
        <v>4</v>
      </c>
      <c r="H16" s="169">
        <v>2</v>
      </c>
      <c r="I16" s="227">
        <v>2</v>
      </c>
      <c r="J16" s="296">
        <f aca="true" t="shared" si="4" ref="J16:J25">SUM(K16:L16)</f>
        <v>8</v>
      </c>
      <c r="K16" s="169">
        <v>7</v>
      </c>
      <c r="L16" s="262">
        <v>1</v>
      </c>
      <c r="M16" s="50" t="s">
        <v>218</v>
      </c>
    </row>
    <row r="17" spans="1:13" s="3" customFormat="1" ht="45" customHeight="1">
      <c r="A17" s="305">
        <f t="shared" si="1"/>
        <v>336</v>
      </c>
      <c r="B17" s="197">
        <v>197</v>
      </c>
      <c r="C17" s="306">
        <v>139</v>
      </c>
      <c r="D17" s="307">
        <f t="shared" si="2"/>
        <v>341</v>
      </c>
      <c r="E17" s="197">
        <v>184</v>
      </c>
      <c r="F17" s="271">
        <v>157</v>
      </c>
      <c r="G17" s="307">
        <f t="shared" si="3"/>
        <v>13</v>
      </c>
      <c r="H17" s="197">
        <v>5</v>
      </c>
      <c r="I17" s="271">
        <v>8</v>
      </c>
      <c r="J17" s="307">
        <f t="shared" si="4"/>
        <v>0</v>
      </c>
      <c r="K17" s="197">
        <v>0</v>
      </c>
      <c r="L17" s="270">
        <v>0</v>
      </c>
      <c r="M17" s="139" t="s">
        <v>217</v>
      </c>
    </row>
    <row r="18" spans="1:13" s="3" customFormat="1" ht="45" customHeight="1">
      <c r="A18" s="295">
        <f t="shared" si="1"/>
        <v>235</v>
      </c>
      <c r="B18" s="169">
        <v>109</v>
      </c>
      <c r="C18" s="218">
        <v>126</v>
      </c>
      <c r="D18" s="296">
        <f t="shared" si="2"/>
        <v>243</v>
      </c>
      <c r="E18" s="169">
        <v>110</v>
      </c>
      <c r="F18" s="227">
        <v>133</v>
      </c>
      <c r="G18" s="296">
        <f t="shared" si="3"/>
        <v>0</v>
      </c>
      <c r="H18" s="308">
        <v>0</v>
      </c>
      <c r="I18" s="227">
        <v>0</v>
      </c>
      <c r="J18" s="296">
        <f t="shared" si="4"/>
        <v>0</v>
      </c>
      <c r="K18" s="169">
        <v>0</v>
      </c>
      <c r="L18" s="262">
        <v>0</v>
      </c>
      <c r="M18" s="50" t="s">
        <v>216</v>
      </c>
    </row>
    <row r="19" spans="1:13" s="17" customFormat="1" ht="45" customHeight="1">
      <c r="A19" s="305">
        <f t="shared" si="1"/>
        <v>366</v>
      </c>
      <c r="B19" s="197">
        <v>154</v>
      </c>
      <c r="C19" s="306">
        <v>212</v>
      </c>
      <c r="D19" s="307">
        <f t="shared" si="2"/>
        <v>360</v>
      </c>
      <c r="E19" s="197">
        <v>158</v>
      </c>
      <c r="F19" s="271">
        <v>202</v>
      </c>
      <c r="G19" s="307">
        <f t="shared" si="3"/>
        <v>9</v>
      </c>
      <c r="H19" s="197">
        <v>9</v>
      </c>
      <c r="I19" s="271">
        <v>0</v>
      </c>
      <c r="J19" s="307">
        <f t="shared" si="4"/>
        <v>0</v>
      </c>
      <c r="K19" s="197">
        <v>0</v>
      </c>
      <c r="L19" s="270">
        <v>0</v>
      </c>
      <c r="M19" s="139" t="s">
        <v>221</v>
      </c>
    </row>
    <row r="20" spans="1:13" s="3" customFormat="1" ht="45" customHeight="1">
      <c r="A20" s="295">
        <f t="shared" si="1"/>
        <v>261</v>
      </c>
      <c r="B20" s="169">
        <v>122</v>
      </c>
      <c r="C20" s="218">
        <v>139</v>
      </c>
      <c r="D20" s="296">
        <f t="shared" si="2"/>
        <v>262</v>
      </c>
      <c r="E20" s="169">
        <v>114</v>
      </c>
      <c r="F20" s="227">
        <v>148</v>
      </c>
      <c r="G20" s="296">
        <f t="shared" si="3"/>
        <v>0</v>
      </c>
      <c r="H20" s="169">
        <v>0</v>
      </c>
      <c r="I20" s="227">
        <v>0</v>
      </c>
      <c r="J20" s="296">
        <f t="shared" si="4"/>
        <v>0</v>
      </c>
      <c r="K20" s="169">
        <v>0</v>
      </c>
      <c r="L20" s="262">
        <v>0</v>
      </c>
      <c r="M20" s="50" t="s">
        <v>10</v>
      </c>
    </row>
    <row r="21" spans="1:13" s="3" customFormat="1" ht="45" customHeight="1">
      <c r="A21" s="305">
        <f t="shared" si="1"/>
        <v>867</v>
      </c>
      <c r="B21" s="197">
        <v>472</v>
      </c>
      <c r="C21" s="306">
        <v>395</v>
      </c>
      <c r="D21" s="307">
        <f t="shared" si="2"/>
        <v>881</v>
      </c>
      <c r="E21" s="197">
        <v>435</v>
      </c>
      <c r="F21" s="271">
        <v>446</v>
      </c>
      <c r="G21" s="307">
        <f t="shared" si="3"/>
        <v>0</v>
      </c>
      <c r="H21" s="197">
        <v>0</v>
      </c>
      <c r="I21" s="271">
        <v>0</v>
      </c>
      <c r="J21" s="307">
        <f t="shared" si="4"/>
        <v>0</v>
      </c>
      <c r="K21" s="197">
        <v>0</v>
      </c>
      <c r="L21" s="270">
        <v>0</v>
      </c>
      <c r="M21" s="139" t="s">
        <v>335</v>
      </c>
    </row>
    <row r="22" spans="1:13" s="3" customFormat="1" ht="45" customHeight="1">
      <c r="A22" s="295">
        <f t="shared" si="1"/>
        <v>634</v>
      </c>
      <c r="B22" s="169">
        <v>357</v>
      </c>
      <c r="C22" s="218">
        <v>277</v>
      </c>
      <c r="D22" s="296">
        <f t="shared" si="2"/>
        <v>607</v>
      </c>
      <c r="E22" s="169">
        <v>352</v>
      </c>
      <c r="F22" s="227">
        <v>255</v>
      </c>
      <c r="G22" s="296">
        <f t="shared" si="3"/>
        <v>13</v>
      </c>
      <c r="H22" s="169">
        <v>9</v>
      </c>
      <c r="I22" s="227">
        <v>4</v>
      </c>
      <c r="J22" s="296">
        <f t="shared" si="4"/>
        <v>0</v>
      </c>
      <c r="K22" s="169">
        <v>0</v>
      </c>
      <c r="L22" s="262">
        <v>0</v>
      </c>
      <c r="M22" s="50" t="s">
        <v>337</v>
      </c>
    </row>
    <row r="23" spans="1:13" s="3" customFormat="1" ht="45" customHeight="1">
      <c r="A23" s="305">
        <f t="shared" si="1"/>
        <v>20</v>
      </c>
      <c r="B23" s="197">
        <v>12</v>
      </c>
      <c r="C23" s="306">
        <v>8</v>
      </c>
      <c r="D23" s="307">
        <f t="shared" si="2"/>
        <v>22</v>
      </c>
      <c r="E23" s="197">
        <v>14</v>
      </c>
      <c r="F23" s="271">
        <v>8</v>
      </c>
      <c r="G23" s="307">
        <f t="shared" si="3"/>
        <v>0</v>
      </c>
      <c r="H23" s="197">
        <v>0</v>
      </c>
      <c r="I23" s="271">
        <v>0</v>
      </c>
      <c r="J23" s="307">
        <f t="shared" si="4"/>
        <v>0</v>
      </c>
      <c r="K23" s="197">
        <v>0</v>
      </c>
      <c r="L23" s="270">
        <v>0</v>
      </c>
      <c r="M23" s="139" t="s">
        <v>222</v>
      </c>
    </row>
    <row r="24" spans="1:13" s="3" customFormat="1" ht="45" customHeight="1">
      <c r="A24" s="305">
        <f t="shared" si="1"/>
        <v>152</v>
      </c>
      <c r="B24" s="197">
        <v>83</v>
      </c>
      <c r="C24" s="306">
        <v>69</v>
      </c>
      <c r="D24" s="307">
        <f t="shared" si="2"/>
        <v>135</v>
      </c>
      <c r="E24" s="197">
        <v>82</v>
      </c>
      <c r="F24" s="271">
        <v>53</v>
      </c>
      <c r="G24" s="307">
        <f t="shared" si="3"/>
        <v>0</v>
      </c>
      <c r="H24" s="197">
        <v>0</v>
      </c>
      <c r="I24" s="271">
        <v>0</v>
      </c>
      <c r="J24" s="307">
        <f t="shared" si="4"/>
        <v>0</v>
      </c>
      <c r="K24" s="197">
        <v>0</v>
      </c>
      <c r="L24" s="270">
        <v>0</v>
      </c>
      <c r="M24" s="139" t="s">
        <v>214</v>
      </c>
    </row>
    <row r="25" spans="1:13" s="3" customFormat="1" ht="45" customHeight="1" thickBot="1">
      <c r="A25" s="309">
        <f t="shared" si="1"/>
        <v>185</v>
      </c>
      <c r="B25" s="310">
        <v>68</v>
      </c>
      <c r="C25" s="311">
        <v>117</v>
      </c>
      <c r="D25" s="312">
        <f t="shared" si="2"/>
        <v>185</v>
      </c>
      <c r="E25" s="310">
        <v>67</v>
      </c>
      <c r="F25" s="313">
        <v>118</v>
      </c>
      <c r="G25" s="312">
        <f t="shared" si="3"/>
        <v>0</v>
      </c>
      <c r="H25" s="310">
        <v>0</v>
      </c>
      <c r="I25" s="313">
        <v>0</v>
      </c>
      <c r="J25" s="312">
        <f t="shared" si="4"/>
        <v>0</v>
      </c>
      <c r="K25" s="310">
        <v>0</v>
      </c>
      <c r="L25" s="314">
        <v>0</v>
      </c>
      <c r="M25" s="140" t="s">
        <v>215</v>
      </c>
    </row>
    <row r="26" spans="1:13" s="3" customFormat="1" ht="18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3" customFormat="1" ht="18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3" customFormat="1" ht="18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3" customFormat="1" ht="18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3" customFormat="1" ht="18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3" customFormat="1" ht="18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3" customFormat="1" ht="18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3" customFormat="1" ht="18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3" customFormat="1" ht="18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 s="3" customFormat="1" ht="18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3" s="3" customFormat="1" ht="18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s="3" customFormat="1" ht="18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3" s="3" customFormat="1" ht="18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s="3" customFormat="1" ht="18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s="3" customFormat="1" ht="18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s="3" customFormat="1" ht="18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s="3" customFormat="1" ht="18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s="3" customFormat="1" ht="18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s="3" customFormat="1" ht="18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s="3" customFormat="1" ht="18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s="3" customFormat="1" ht="18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s="3" customFormat="1" ht="18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</sheetData>
  <sheetProtection/>
  <mergeCells count="8">
    <mergeCell ref="M12:M13"/>
    <mergeCell ref="M14:M15"/>
    <mergeCell ref="A4:I4"/>
    <mergeCell ref="J4:L5"/>
    <mergeCell ref="M4:M6"/>
    <mergeCell ref="A5:C5"/>
    <mergeCell ref="D5:F5"/>
    <mergeCell ref="G5:I5"/>
  </mergeCells>
  <printOptions/>
  <pageMargins left="0.5905511811023623" right="0.3937007874015748" top="0.8267716535433072" bottom="0.4724409448818898" header="0.5118110236220472" footer="0.2755905511811024"/>
  <pageSetup fitToHeight="1" fitToWidth="1" horizontalDpi="600" verticalDpi="600" orientation="portrait" paperSize="9" scale="92" r:id="rId1"/>
  <headerFooter scaleWithDoc="0" alignWithMargins="0">
    <oddHeader>&amp;R&amp;11高等学校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P46"/>
  <sheetViews>
    <sheetView showGridLines="0" zoomScaleSheetLayoutView="100" zoomScalePageLayoutView="0" workbookViewId="0" topLeftCell="A1">
      <selection activeCell="A1" sqref="A1"/>
    </sheetView>
  </sheetViews>
  <sheetFormatPr defaultColWidth="8.625" defaultRowHeight="21" customHeight="1"/>
  <cols>
    <col min="1" max="1" width="3.875" style="1" customWidth="1"/>
    <col min="2" max="2" width="14.125" style="1" customWidth="1"/>
    <col min="3" max="4" width="7.75390625" style="1" bestFit="1" customWidth="1"/>
    <col min="5" max="9" width="7.75390625" style="1" customWidth="1"/>
    <col min="10" max="15" width="6.875" style="1" customWidth="1"/>
    <col min="16" max="16" width="1.00390625" style="1" customWidth="1"/>
    <col min="17" max="16384" width="8.625" style="1" customWidth="1"/>
  </cols>
  <sheetData>
    <row r="1" ht="13.5" customHeight="1"/>
    <row r="2" ht="13.5" customHeight="1"/>
    <row r="3" spans="1:15" s="3" customFormat="1" ht="21" customHeight="1" thickBot="1">
      <c r="A3" s="30" t="s">
        <v>245</v>
      </c>
      <c r="B3" s="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6" s="3" customFormat="1" ht="22.5" customHeight="1">
      <c r="A4" s="13"/>
      <c r="B4" s="22"/>
      <c r="C4" s="7"/>
      <c r="D4" s="698" t="s">
        <v>149</v>
      </c>
      <c r="E4" s="699"/>
      <c r="F4" s="699"/>
      <c r="G4" s="699"/>
      <c r="H4" s="699"/>
      <c r="I4" s="700"/>
      <c r="J4" s="699" t="s">
        <v>150</v>
      </c>
      <c r="K4" s="699"/>
      <c r="L4" s="699"/>
      <c r="M4" s="699"/>
      <c r="N4" s="699"/>
      <c r="O4" s="699"/>
      <c r="P4" s="4"/>
    </row>
    <row r="5" spans="1:16" s="3" customFormat="1" ht="22.5" customHeight="1">
      <c r="A5" s="475" t="s">
        <v>151</v>
      </c>
      <c r="B5" s="502"/>
      <c r="C5" s="5" t="s">
        <v>152</v>
      </c>
      <c r="D5" s="479" t="s">
        <v>153</v>
      </c>
      <c r="E5" s="506"/>
      <c r="F5" s="506"/>
      <c r="G5" s="479" t="s">
        <v>154</v>
      </c>
      <c r="H5" s="506"/>
      <c r="I5" s="701"/>
      <c r="J5" s="506" t="s">
        <v>153</v>
      </c>
      <c r="K5" s="506"/>
      <c r="L5" s="701"/>
      <c r="M5" s="506" t="s">
        <v>154</v>
      </c>
      <c r="N5" s="506"/>
      <c r="O5" s="506"/>
      <c r="P5" s="4"/>
    </row>
    <row r="6" spans="1:16" s="3" customFormat="1" ht="22.5" customHeight="1" thickBot="1">
      <c r="A6" s="37"/>
      <c r="B6" s="33"/>
      <c r="C6" s="14"/>
      <c r="D6" s="43" t="s">
        <v>136</v>
      </c>
      <c r="E6" s="58" t="s">
        <v>137</v>
      </c>
      <c r="F6" s="58" t="s">
        <v>138</v>
      </c>
      <c r="G6" s="43" t="s">
        <v>136</v>
      </c>
      <c r="H6" s="58" t="s">
        <v>137</v>
      </c>
      <c r="I6" s="59" t="s">
        <v>138</v>
      </c>
      <c r="J6" s="43" t="s">
        <v>136</v>
      </c>
      <c r="K6" s="58" t="s">
        <v>137</v>
      </c>
      <c r="L6" s="59" t="s">
        <v>138</v>
      </c>
      <c r="M6" s="43" t="s">
        <v>136</v>
      </c>
      <c r="N6" s="58" t="s">
        <v>137</v>
      </c>
      <c r="O6" s="58" t="s">
        <v>138</v>
      </c>
      <c r="P6" s="4"/>
    </row>
    <row r="7" spans="1:16" s="3" customFormat="1" ht="26.25" customHeight="1" thickBot="1">
      <c r="A7" s="702" t="s">
        <v>1</v>
      </c>
      <c r="B7" s="703"/>
      <c r="C7" s="180">
        <f>SUM(D7,G7,J7,M7)</f>
        <v>23882</v>
      </c>
      <c r="D7" s="183">
        <f>SUM(E7:F7)</f>
        <v>17546</v>
      </c>
      <c r="E7" s="238">
        <f>SUM(E8,E9,E22,'48-2'!E7,'48-2'!E14,'48-2'!E21,'48-2'!E29,'48-2'!E30,'48-2'!E37,'48-2'!E27)</f>
        <v>9045</v>
      </c>
      <c r="F7" s="238">
        <f>SUM(F8,F9,F22,'48-2'!F7,'48-2'!F14,'48-2'!F21,'48-2'!F29,'48-2'!F30,'48-2'!F37,'48-2'!F27)</f>
        <v>8501</v>
      </c>
      <c r="G7" s="183">
        <f>SUM(H7:I7)</f>
        <v>5447</v>
      </c>
      <c r="H7" s="238">
        <f>SUM(H8,H9,H22,'48-2'!H7,'48-2'!H14,'48-2'!H21,'48-2'!H29,'48-2'!H30,'48-2'!H37,'48-2'!H27)</f>
        <v>2581</v>
      </c>
      <c r="I7" s="238">
        <f>SUM(I8,I9,I22,'48-2'!I7,'48-2'!I14,'48-2'!I21,'48-2'!I29,'48-2'!I30,'48-2'!I37,'48-2'!I27)</f>
        <v>2866</v>
      </c>
      <c r="J7" s="183">
        <f>SUM(K7:L7)</f>
        <v>639</v>
      </c>
      <c r="K7" s="238">
        <f>SUM(K8,K9,K22,'48-2'!K7,'48-2'!K14,'48-2'!K21,'48-2'!K29,'48-2'!K30,'48-2'!K37,'48-2'!K27)</f>
        <v>330</v>
      </c>
      <c r="L7" s="238">
        <f>SUM(L8,L9,L22,'48-2'!L7,'48-2'!L14,'48-2'!L21,'48-2'!L29,'48-2'!L30,'48-2'!L37,'48-2'!L27)</f>
        <v>309</v>
      </c>
      <c r="M7" s="183">
        <f>SUM(N7:O7)</f>
        <v>250</v>
      </c>
      <c r="N7" s="238">
        <f>SUM(N8,N9,N22,'48-2'!N7,'48-2'!N14,'48-2'!N21,'48-2'!N29,'48-2'!N30,'48-2'!N37,'48-2'!N27)</f>
        <v>167</v>
      </c>
      <c r="O7" s="238">
        <f>SUM(O8,O9,O22,'48-2'!O7,'48-2'!O14,'48-2'!O21,'48-2'!O29,'48-2'!O30,'48-2'!O37,'48-2'!O27)</f>
        <v>83</v>
      </c>
      <c r="P7" s="4"/>
    </row>
    <row r="8" spans="1:16" s="3" customFormat="1" ht="21" customHeight="1">
      <c r="A8" s="704" t="s">
        <v>288</v>
      </c>
      <c r="B8" s="705"/>
      <c r="C8" s="315">
        <f>SUM(D8,G8,J8,M8)</f>
        <v>15005</v>
      </c>
      <c r="D8" s="316">
        <f>SUM(E8:F8)</f>
        <v>10539</v>
      </c>
      <c r="E8" s="317">
        <v>5432</v>
      </c>
      <c r="F8" s="317">
        <v>5107</v>
      </c>
      <c r="G8" s="316">
        <f>SUM(H8:I8)</f>
        <v>3850</v>
      </c>
      <c r="H8" s="317">
        <v>1785</v>
      </c>
      <c r="I8" s="219">
        <v>2065</v>
      </c>
      <c r="J8" s="318">
        <f>SUM(K8:L8)</f>
        <v>616</v>
      </c>
      <c r="K8" s="317">
        <v>315</v>
      </c>
      <c r="L8" s="219">
        <v>301</v>
      </c>
      <c r="M8" s="318">
        <f>SUM(N8:O8)</f>
        <v>0</v>
      </c>
      <c r="N8" s="317">
        <v>0</v>
      </c>
      <c r="O8" s="317">
        <v>0</v>
      </c>
      <c r="P8" s="4"/>
    </row>
    <row r="9" spans="1:16" s="3" customFormat="1" ht="21" customHeight="1">
      <c r="A9" s="4"/>
      <c r="B9" s="60" t="s">
        <v>1</v>
      </c>
      <c r="C9" s="319">
        <f>SUM(D9,G9,J9,M9)</f>
        <v>863</v>
      </c>
      <c r="D9" s="226">
        <f>SUM(E9:F9)</f>
        <v>863</v>
      </c>
      <c r="E9" s="225">
        <f>SUM(E10:E21)</f>
        <v>394</v>
      </c>
      <c r="F9" s="225">
        <f>SUM(F10:F21)</f>
        <v>469</v>
      </c>
      <c r="G9" s="226" t="s">
        <v>146</v>
      </c>
      <c r="H9" s="225" t="s">
        <v>146</v>
      </c>
      <c r="I9" s="320" t="s">
        <v>146</v>
      </c>
      <c r="J9" s="224" t="s">
        <v>146</v>
      </c>
      <c r="K9" s="225" t="s">
        <v>146</v>
      </c>
      <c r="L9" s="320" t="s">
        <v>146</v>
      </c>
      <c r="M9" s="224" t="s">
        <v>146</v>
      </c>
      <c r="N9" s="225" t="s">
        <v>146</v>
      </c>
      <c r="O9" s="225" t="s">
        <v>146</v>
      </c>
      <c r="P9" s="4"/>
    </row>
    <row r="10" spans="1:16" s="3" customFormat="1" ht="21" customHeight="1">
      <c r="A10" s="4"/>
      <c r="B10" s="61" t="s">
        <v>84</v>
      </c>
      <c r="C10" s="168">
        <f>SUM(D10,G10,J10,M10)</f>
        <v>189</v>
      </c>
      <c r="D10" s="171">
        <f>SUM(E10:F10)</f>
        <v>189</v>
      </c>
      <c r="E10" s="218">
        <v>120</v>
      </c>
      <c r="F10" s="218">
        <v>69</v>
      </c>
      <c r="G10" s="321">
        <f>SUM(H10:I10)</f>
        <v>0</v>
      </c>
      <c r="H10" s="322">
        <v>0</v>
      </c>
      <c r="I10" s="235">
        <v>0</v>
      </c>
      <c r="J10" s="321">
        <f>SUM(K10:L10)</f>
        <v>0</v>
      </c>
      <c r="K10" s="322" t="s">
        <v>146</v>
      </c>
      <c r="L10" s="235" t="s">
        <v>146</v>
      </c>
      <c r="M10" s="321">
        <f>SUM(N10:O10)</f>
        <v>0</v>
      </c>
      <c r="N10" s="322" t="s">
        <v>146</v>
      </c>
      <c r="O10" s="322" t="s">
        <v>146</v>
      </c>
      <c r="P10" s="4"/>
    </row>
    <row r="11" spans="1:16" s="3" customFormat="1" ht="21" customHeight="1">
      <c r="A11" s="4" t="s">
        <v>73</v>
      </c>
      <c r="B11" s="61" t="s">
        <v>86</v>
      </c>
      <c r="C11" s="168">
        <f aca="true" t="shared" si="0" ref="C11:C21">SUM(D11,G11,J11,M11)</f>
        <v>0</v>
      </c>
      <c r="D11" s="171">
        <f aca="true" t="shared" si="1" ref="D11:D21">SUM(E11:F11)</f>
        <v>0</v>
      </c>
      <c r="E11" s="218">
        <v>0</v>
      </c>
      <c r="F11" s="218">
        <v>0</v>
      </c>
      <c r="G11" s="171">
        <f aca="true" t="shared" si="2" ref="G11:G21">SUM(H11:I11)</f>
        <v>0</v>
      </c>
      <c r="H11" s="218">
        <v>0</v>
      </c>
      <c r="I11" s="227">
        <v>0</v>
      </c>
      <c r="J11" s="171">
        <f aca="true" t="shared" si="3" ref="J11:J21">SUM(K11:L11)</f>
        <v>0</v>
      </c>
      <c r="K11" s="218" t="s">
        <v>146</v>
      </c>
      <c r="L11" s="227" t="s">
        <v>146</v>
      </c>
      <c r="M11" s="171">
        <f aca="true" t="shared" si="4" ref="M11:M21">SUM(N11:O11)</f>
        <v>0</v>
      </c>
      <c r="N11" s="218" t="s">
        <v>146</v>
      </c>
      <c r="O11" s="218" t="s">
        <v>146</v>
      </c>
      <c r="P11" s="4"/>
    </row>
    <row r="12" spans="1:16" s="3" customFormat="1" ht="21" customHeight="1">
      <c r="A12" s="4" t="s">
        <v>70</v>
      </c>
      <c r="B12" s="61" t="s">
        <v>88</v>
      </c>
      <c r="C12" s="168">
        <f t="shared" si="0"/>
        <v>0</v>
      </c>
      <c r="D12" s="171">
        <f t="shared" si="1"/>
        <v>0</v>
      </c>
      <c r="E12" s="218">
        <v>0</v>
      </c>
      <c r="F12" s="218">
        <v>0</v>
      </c>
      <c r="G12" s="171">
        <f t="shared" si="2"/>
        <v>0</v>
      </c>
      <c r="H12" s="218">
        <v>0</v>
      </c>
      <c r="I12" s="227">
        <v>0</v>
      </c>
      <c r="J12" s="171">
        <f t="shared" si="3"/>
        <v>0</v>
      </c>
      <c r="K12" s="218" t="s">
        <v>146</v>
      </c>
      <c r="L12" s="227" t="s">
        <v>146</v>
      </c>
      <c r="M12" s="171">
        <f t="shared" si="4"/>
        <v>0</v>
      </c>
      <c r="N12" s="218" t="s">
        <v>146</v>
      </c>
      <c r="O12" s="218" t="s">
        <v>146</v>
      </c>
      <c r="P12" s="4"/>
    </row>
    <row r="13" spans="1:16" s="3" customFormat="1" ht="21" customHeight="1">
      <c r="A13" s="4" t="s">
        <v>71</v>
      </c>
      <c r="B13" s="61" t="s">
        <v>90</v>
      </c>
      <c r="C13" s="168">
        <f t="shared" si="0"/>
        <v>90</v>
      </c>
      <c r="D13" s="171">
        <f t="shared" si="1"/>
        <v>90</v>
      </c>
      <c r="E13" s="218">
        <v>6</v>
      </c>
      <c r="F13" s="218">
        <v>84</v>
      </c>
      <c r="G13" s="171">
        <f t="shared" si="2"/>
        <v>0</v>
      </c>
      <c r="H13" s="218">
        <v>0</v>
      </c>
      <c r="I13" s="227">
        <v>0</v>
      </c>
      <c r="J13" s="171">
        <f t="shared" si="3"/>
        <v>0</v>
      </c>
      <c r="K13" s="218" t="s">
        <v>146</v>
      </c>
      <c r="L13" s="227" t="s">
        <v>146</v>
      </c>
      <c r="M13" s="171">
        <f t="shared" si="4"/>
        <v>0</v>
      </c>
      <c r="N13" s="218" t="s">
        <v>146</v>
      </c>
      <c r="O13" s="218" t="s">
        <v>146</v>
      </c>
      <c r="P13" s="4"/>
    </row>
    <row r="14" spans="1:16" s="3" customFormat="1" ht="21" customHeight="1">
      <c r="A14" s="4" t="s">
        <v>72</v>
      </c>
      <c r="B14" s="61" t="s">
        <v>92</v>
      </c>
      <c r="C14" s="168">
        <f t="shared" si="0"/>
        <v>184</v>
      </c>
      <c r="D14" s="171">
        <f t="shared" si="1"/>
        <v>184</v>
      </c>
      <c r="E14" s="218">
        <v>177</v>
      </c>
      <c r="F14" s="218">
        <v>7</v>
      </c>
      <c r="G14" s="171">
        <f t="shared" si="2"/>
        <v>0</v>
      </c>
      <c r="H14" s="218">
        <v>0</v>
      </c>
      <c r="I14" s="227">
        <v>0</v>
      </c>
      <c r="J14" s="171">
        <f t="shared" si="3"/>
        <v>0</v>
      </c>
      <c r="K14" s="218" t="s">
        <v>146</v>
      </c>
      <c r="L14" s="227" t="s">
        <v>146</v>
      </c>
      <c r="M14" s="171">
        <f t="shared" si="4"/>
        <v>0</v>
      </c>
      <c r="N14" s="218" t="s">
        <v>146</v>
      </c>
      <c r="O14" s="218" t="s">
        <v>146</v>
      </c>
      <c r="P14" s="4"/>
    </row>
    <row r="15" spans="1:16" s="3" customFormat="1" ht="21" customHeight="1">
      <c r="A15" s="4" t="s">
        <v>74</v>
      </c>
      <c r="B15" s="61" t="s">
        <v>93</v>
      </c>
      <c r="C15" s="168">
        <f t="shared" si="0"/>
        <v>0</v>
      </c>
      <c r="D15" s="171">
        <f t="shared" si="1"/>
        <v>0</v>
      </c>
      <c r="E15" s="218">
        <v>0</v>
      </c>
      <c r="F15" s="218">
        <v>0</v>
      </c>
      <c r="G15" s="171">
        <f t="shared" si="2"/>
        <v>0</v>
      </c>
      <c r="H15" s="218">
        <v>0</v>
      </c>
      <c r="I15" s="227">
        <v>0</v>
      </c>
      <c r="J15" s="171">
        <f t="shared" si="3"/>
        <v>0</v>
      </c>
      <c r="K15" s="218" t="s">
        <v>146</v>
      </c>
      <c r="L15" s="227" t="s">
        <v>146</v>
      </c>
      <c r="M15" s="171">
        <f t="shared" si="4"/>
        <v>0</v>
      </c>
      <c r="N15" s="218" t="s">
        <v>146</v>
      </c>
      <c r="O15" s="218" t="s">
        <v>146</v>
      </c>
      <c r="P15" s="4"/>
    </row>
    <row r="16" spans="1:16" s="3" customFormat="1" ht="21" customHeight="1">
      <c r="A16" s="4" t="s">
        <v>75</v>
      </c>
      <c r="B16" s="61" t="s">
        <v>95</v>
      </c>
      <c r="C16" s="168">
        <f t="shared" si="0"/>
        <v>0</v>
      </c>
      <c r="D16" s="171">
        <f t="shared" si="1"/>
        <v>0</v>
      </c>
      <c r="E16" s="218">
        <v>0</v>
      </c>
      <c r="F16" s="218">
        <v>0</v>
      </c>
      <c r="G16" s="171">
        <f t="shared" si="2"/>
        <v>0</v>
      </c>
      <c r="H16" s="218">
        <v>0</v>
      </c>
      <c r="I16" s="227">
        <v>0</v>
      </c>
      <c r="J16" s="171">
        <f t="shared" si="3"/>
        <v>0</v>
      </c>
      <c r="K16" s="218" t="s">
        <v>146</v>
      </c>
      <c r="L16" s="227" t="s">
        <v>146</v>
      </c>
      <c r="M16" s="171">
        <f t="shared" si="4"/>
        <v>0</v>
      </c>
      <c r="N16" s="218" t="s">
        <v>146</v>
      </c>
      <c r="O16" s="218" t="s">
        <v>146</v>
      </c>
      <c r="P16" s="4"/>
    </row>
    <row r="17" spans="1:16" s="3" customFormat="1" ht="21" customHeight="1">
      <c r="A17" s="4" t="s">
        <v>76</v>
      </c>
      <c r="B17" s="61" t="s">
        <v>97</v>
      </c>
      <c r="C17" s="168">
        <f t="shared" si="0"/>
        <v>0</v>
      </c>
      <c r="D17" s="171">
        <f t="shared" si="1"/>
        <v>0</v>
      </c>
      <c r="E17" s="218">
        <v>0</v>
      </c>
      <c r="F17" s="218">
        <v>0</v>
      </c>
      <c r="G17" s="171">
        <f t="shared" si="2"/>
        <v>0</v>
      </c>
      <c r="H17" s="218">
        <v>0</v>
      </c>
      <c r="I17" s="227">
        <v>0</v>
      </c>
      <c r="J17" s="171">
        <f t="shared" si="3"/>
        <v>0</v>
      </c>
      <c r="K17" s="218" t="s">
        <v>146</v>
      </c>
      <c r="L17" s="227" t="s">
        <v>146</v>
      </c>
      <c r="M17" s="171">
        <f t="shared" si="4"/>
        <v>0</v>
      </c>
      <c r="N17" s="218" t="s">
        <v>146</v>
      </c>
      <c r="O17" s="218" t="s">
        <v>146</v>
      </c>
      <c r="P17" s="4"/>
    </row>
    <row r="18" spans="1:16" s="3" customFormat="1" ht="21" customHeight="1">
      <c r="A18" s="4" t="s">
        <v>77</v>
      </c>
      <c r="B18" s="61" t="s">
        <v>99</v>
      </c>
      <c r="C18" s="168">
        <f t="shared" si="0"/>
        <v>200</v>
      </c>
      <c r="D18" s="171">
        <f t="shared" si="1"/>
        <v>200</v>
      </c>
      <c r="E18" s="218">
        <v>0</v>
      </c>
      <c r="F18" s="218">
        <v>200</v>
      </c>
      <c r="G18" s="171">
        <f t="shared" si="2"/>
        <v>0</v>
      </c>
      <c r="H18" s="218">
        <v>0</v>
      </c>
      <c r="I18" s="227">
        <v>0</v>
      </c>
      <c r="J18" s="171">
        <f t="shared" si="3"/>
        <v>0</v>
      </c>
      <c r="K18" s="218" t="s">
        <v>146</v>
      </c>
      <c r="L18" s="227" t="s">
        <v>146</v>
      </c>
      <c r="M18" s="171">
        <f t="shared" si="4"/>
        <v>0</v>
      </c>
      <c r="N18" s="218" t="s">
        <v>146</v>
      </c>
      <c r="O18" s="218" t="s">
        <v>146</v>
      </c>
      <c r="P18" s="4"/>
    </row>
    <row r="19" spans="1:16" s="3" customFormat="1" ht="21" customHeight="1">
      <c r="A19" s="4"/>
      <c r="B19" s="61" t="s">
        <v>101</v>
      </c>
      <c r="C19" s="168">
        <f t="shared" si="0"/>
        <v>100</v>
      </c>
      <c r="D19" s="171">
        <f t="shared" si="1"/>
        <v>100</v>
      </c>
      <c r="E19" s="218">
        <v>21</v>
      </c>
      <c r="F19" s="218">
        <v>79</v>
      </c>
      <c r="G19" s="171">
        <f t="shared" si="2"/>
        <v>0</v>
      </c>
      <c r="H19" s="218">
        <v>0</v>
      </c>
      <c r="I19" s="227">
        <v>0</v>
      </c>
      <c r="J19" s="171">
        <f t="shared" si="3"/>
        <v>0</v>
      </c>
      <c r="K19" s="218" t="s">
        <v>146</v>
      </c>
      <c r="L19" s="227" t="s">
        <v>146</v>
      </c>
      <c r="M19" s="171">
        <f t="shared" si="4"/>
        <v>0</v>
      </c>
      <c r="N19" s="218" t="s">
        <v>146</v>
      </c>
      <c r="O19" s="218" t="s">
        <v>146</v>
      </c>
      <c r="P19" s="4"/>
    </row>
    <row r="20" spans="1:16" s="3" customFormat="1" ht="21" customHeight="1">
      <c r="A20" s="4"/>
      <c r="B20" s="61" t="s">
        <v>103</v>
      </c>
      <c r="C20" s="168">
        <f t="shared" si="0"/>
        <v>0</v>
      </c>
      <c r="D20" s="171">
        <f t="shared" si="1"/>
        <v>0</v>
      </c>
      <c r="E20" s="218">
        <v>0</v>
      </c>
      <c r="F20" s="218">
        <v>0</v>
      </c>
      <c r="G20" s="171">
        <f t="shared" si="2"/>
        <v>0</v>
      </c>
      <c r="H20" s="218">
        <v>0</v>
      </c>
      <c r="I20" s="227">
        <v>0</v>
      </c>
      <c r="J20" s="171">
        <f t="shared" si="3"/>
        <v>0</v>
      </c>
      <c r="K20" s="218" t="s">
        <v>146</v>
      </c>
      <c r="L20" s="227" t="s">
        <v>146</v>
      </c>
      <c r="M20" s="171">
        <f t="shared" si="4"/>
        <v>0</v>
      </c>
      <c r="N20" s="218" t="s">
        <v>146</v>
      </c>
      <c r="O20" s="218" t="s">
        <v>146</v>
      </c>
      <c r="P20" s="4"/>
    </row>
    <row r="21" spans="1:16" s="3" customFormat="1" ht="21" customHeight="1">
      <c r="A21" s="57"/>
      <c r="B21" s="62" t="s">
        <v>91</v>
      </c>
      <c r="C21" s="323">
        <f t="shared" si="0"/>
        <v>100</v>
      </c>
      <c r="D21" s="231">
        <f t="shared" si="1"/>
        <v>100</v>
      </c>
      <c r="E21" s="229">
        <v>70</v>
      </c>
      <c r="F21" s="229">
        <v>30</v>
      </c>
      <c r="G21" s="244">
        <f t="shared" si="2"/>
        <v>0</v>
      </c>
      <c r="H21" s="229">
        <v>0</v>
      </c>
      <c r="I21" s="230">
        <v>0</v>
      </c>
      <c r="J21" s="244">
        <f t="shared" si="3"/>
        <v>0</v>
      </c>
      <c r="K21" s="229" t="s">
        <v>146</v>
      </c>
      <c r="L21" s="230" t="s">
        <v>146</v>
      </c>
      <c r="M21" s="244">
        <f t="shared" si="4"/>
        <v>0</v>
      </c>
      <c r="N21" s="229" t="s">
        <v>146</v>
      </c>
      <c r="O21" s="229" t="s">
        <v>146</v>
      </c>
      <c r="P21" s="4"/>
    </row>
    <row r="22" spans="1:16" s="3" customFormat="1" ht="21" customHeight="1">
      <c r="A22" s="677" t="s">
        <v>238</v>
      </c>
      <c r="B22" s="51" t="s">
        <v>253</v>
      </c>
      <c r="C22" s="319">
        <f>SUM(D22,G22,J22,M22)</f>
        <v>2482</v>
      </c>
      <c r="D22" s="226">
        <f>SUM(E22:F22)</f>
        <v>2082</v>
      </c>
      <c r="E22" s="225">
        <f>SUM(E23:E46)</f>
        <v>1857</v>
      </c>
      <c r="F22" s="225">
        <f>SUM(F23:F46)</f>
        <v>225</v>
      </c>
      <c r="G22" s="226">
        <f>SUM(H22:I22)</f>
        <v>400</v>
      </c>
      <c r="H22" s="225">
        <f>SUM(H23:H46)</f>
        <v>397</v>
      </c>
      <c r="I22" s="320">
        <f>SUM(I23:I46)</f>
        <v>3</v>
      </c>
      <c r="J22" s="226">
        <f>SUM(K22:L22)</f>
        <v>0</v>
      </c>
      <c r="K22" s="225">
        <f>SUM(K23:K46)</f>
        <v>0</v>
      </c>
      <c r="L22" s="320">
        <f>SUM(L23:L46)</f>
        <v>0</v>
      </c>
      <c r="M22" s="226">
        <f>SUM(N22:O22)</f>
        <v>0</v>
      </c>
      <c r="N22" s="225">
        <f>SUM(N23:N46)</f>
        <v>0</v>
      </c>
      <c r="O22" s="233">
        <f>SUM(O23:O46)</f>
        <v>0</v>
      </c>
      <c r="P22" s="4"/>
    </row>
    <row r="23" spans="1:16" s="3" customFormat="1" ht="21" customHeight="1">
      <c r="A23" s="696"/>
      <c r="B23" s="63" t="s">
        <v>105</v>
      </c>
      <c r="C23" s="168">
        <f>SUM(D23,G23,J23,M23)</f>
        <v>96</v>
      </c>
      <c r="D23" s="171">
        <f>SUM(E23:F23)</f>
        <v>96</v>
      </c>
      <c r="E23" s="218">
        <v>96</v>
      </c>
      <c r="F23" s="218">
        <v>0</v>
      </c>
      <c r="G23" s="171">
        <f>SUM(H23:I23)</f>
        <v>0</v>
      </c>
      <c r="H23" s="218">
        <v>0</v>
      </c>
      <c r="I23" s="227">
        <v>0</v>
      </c>
      <c r="J23" s="171">
        <f>SUM(K23:L23)</f>
        <v>0</v>
      </c>
      <c r="K23" s="218">
        <v>0</v>
      </c>
      <c r="L23" s="227">
        <v>0</v>
      </c>
      <c r="M23" s="171">
        <f>SUM(N23:O23)</f>
        <v>0</v>
      </c>
      <c r="N23" s="218">
        <v>0</v>
      </c>
      <c r="O23" s="218">
        <v>0</v>
      </c>
      <c r="P23" s="4"/>
    </row>
    <row r="24" spans="1:16" s="3" customFormat="1" ht="21" customHeight="1">
      <c r="A24" s="696"/>
      <c r="B24" s="63" t="s">
        <v>107</v>
      </c>
      <c r="C24" s="168">
        <f aca="true" t="shared" si="5" ref="C24:C46">SUM(D24,G24,J24,M24)</f>
        <v>463</v>
      </c>
      <c r="D24" s="171">
        <f aca="true" t="shared" si="6" ref="D24:D46">SUM(E24:F24)</f>
        <v>463</v>
      </c>
      <c r="E24" s="218">
        <v>460</v>
      </c>
      <c r="F24" s="218">
        <v>3</v>
      </c>
      <c r="G24" s="171">
        <f aca="true" t="shared" si="7" ref="G24:G46">SUM(H24:I24)</f>
        <v>0</v>
      </c>
      <c r="H24" s="218">
        <v>0</v>
      </c>
      <c r="I24" s="227">
        <v>0</v>
      </c>
      <c r="J24" s="171">
        <f aca="true" t="shared" si="8" ref="J24:J46">SUM(K24:L24)</f>
        <v>0</v>
      </c>
      <c r="K24" s="218">
        <v>0</v>
      </c>
      <c r="L24" s="227">
        <v>0</v>
      </c>
      <c r="M24" s="171">
        <f aca="true" t="shared" si="9" ref="M24:M46">SUM(N24:O24)</f>
        <v>0</v>
      </c>
      <c r="N24" s="218">
        <v>0</v>
      </c>
      <c r="O24" s="218">
        <v>0</v>
      </c>
      <c r="P24" s="4"/>
    </row>
    <row r="25" spans="1:16" s="3" customFormat="1" ht="21" customHeight="1">
      <c r="A25" s="696"/>
      <c r="B25" s="63" t="s">
        <v>109</v>
      </c>
      <c r="C25" s="168">
        <f t="shared" si="5"/>
        <v>123</v>
      </c>
      <c r="D25" s="171">
        <f t="shared" si="6"/>
        <v>94</v>
      </c>
      <c r="E25" s="218">
        <v>92</v>
      </c>
      <c r="F25" s="218">
        <v>2</v>
      </c>
      <c r="G25" s="171">
        <f t="shared" si="7"/>
        <v>29</v>
      </c>
      <c r="H25" s="218">
        <v>29</v>
      </c>
      <c r="I25" s="227">
        <v>0</v>
      </c>
      <c r="J25" s="171">
        <f t="shared" si="8"/>
        <v>0</v>
      </c>
      <c r="K25" s="218">
        <v>0</v>
      </c>
      <c r="L25" s="227">
        <v>0</v>
      </c>
      <c r="M25" s="171">
        <f t="shared" si="9"/>
        <v>0</v>
      </c>
      <c r="N25" s="218">
        <v>0</v>
      </c>
      <c r="O25" s="218">
        <v>0</v>
      </c>
      <c r="P25" s="4"/>
    </row>
    <row r="26" spans="1:16" s="3" customFormat="1" ht="21" customHeight="1">
      <c r="A26" s="696"/>
      <c r="B26" s="63" t="s">
        <v>111</v>
      </c>
      <c r="C26" s="168">
        <f t="shared" si="5"/>
        <v>0</v>
      </c>
      <c r="D26" s="171">
        <f t="shared" si="6"/>
        <v>0</v>
      </c>
      <c r="E26" s="218">
        <v>0</v>
      </c>
      <c r="F26" s="218">
        <v>0</v>
      </c>
      <c r="G26" s="171">
        <f t="shared" si="7"/>
        <v>0</v>
      </c>
      <c r="H26" s="218">
        <v>0</v>
      </c>
      <c r="I26" s="227">
        <v>0</v>
      </c>
      <c r="J26" s="171">
        <f t="shared" si="8"/>
        <v>0</v>
      </c>
      <c r="K26" s="218">
        <v>0</v>
      </c>
      <c r="L26" s="227">
        <v>0</v>
      </c>
      <c r="M26" s="171">
        <f t="shared" si="9"/>
        <v>0</v>
      </c>
      <c r="N26" s="218">
        <v>0</v>
      </c>
      <c r="O26" s="218">
        <v>0</v>
      </c>
      <c r="P26" s="4"/>
    </row>
    <row r="27" spans="1:16" s="3" customFormat="1" ht="21" customHeight="1">
      <c r="A27" s="696"/>
      <c r="B27" s="63" t="s">
        <v>112</v>
      </c>
      <c r="C27" s="168">
        <f t="shared" si="5"/>
        <v>452</v>
      </c>
      <c r="D27" s="171">
        <f t="shared" si="6"/>
        <v>452</v>
      </c>
      <c r="E27" s="218">
        <v>450</v>
      </c>
      <c r="F27" s="218">
        <v>2</v>
      </c>
      <c r="G27" s="171">
        <f t="shared" si="7"/>
        <v>0</v>
      </c>
      <c r="H27" s="218">
        <v>0</v>
      </c>
      <c r="I27" s="227">
        <v>0</v>
      </c>
      <c r="J27" s="171">
        <f t="shared" si="8"/>
        <v>0</v>
      </c>
      <c r="K27" s="218">
        <v>0</v>
      </c>
      <c r="L27" s="227">
        <v>0</v>
      </c>
      <c r="M27" s="171">
        <f t="shared" si="9"/>
        <v>0</v>
      </c>
      <c r="N27" s="218">
        <v>0</v>
      </c>
      <c r="O27" s="218">
        <v>0</v>
      </c>
      <c r="P27" s="4"/>
    </row>
    <row r="28" spans="1:16" s="3" customFormat="1" ht="21" customHeight="1">
      <c r="A28" s="696"/>
      <c r="B28" s="63" t="s">
        <v>114</v>
      </c>
      <c r="C28" s="168">
        <f t="shared" si="5"/>
        <v>105</v>
      </c>
      <c r="D28" s="171">
        <f t="shared" si="6"/>
        <v>105</v>
      </c>
      <c r="E28" s="218">
        <v>104</v>
      </c>
      <c r="F28" s="218">
        <v>1</v>
      </c>
      <c r="G28" s="171">
        <f t="shared" si="7"/>
        <v>0</v>
      </c>
      <c r="H28" s="218">
        <v>0</v>
      </c>
      <c r="I28" s="227">
        <v>0</v>
      </c>
      <c r="J28" s="171">
        <f t="shared" si="8"/>
        <v>0</v>
      </c>
      <c r="K28" s="218">
        <v>0</v>
      </c>
      <c r="L28" s="227">
        <v>0</v>
      </c>
      <c r="M28" s="171">
        <f t="shared" si="9"/>
        <v>0</v>
      </c>
      <c r="N28" s="218">
        <v>0</v>
      </c>
      <c r="O28" s="218">
        <v>0</v>
      </c>
      <c r="P28" s="4"/>
    </row>
    <row r="29" spans="1:16" s="3" customFormat="1" ht="21" customHeight="1">
      <c r="A29" s="696"/>
      <c r="B29" s="63" t="s">
        <v>115</v>
      </c>
      <c r="C29" s="168">
        <f t="shared" si="5"/>
        <v>384</v>
      </c>
      <c r="D29" s="171">
        <f t="shared" si="6"/>
        <v>384</v>
      </c>
      <c r="E29" s="218">
        <v>329</v>
      </c>
      <c r="F29" s="218">
        <v>55</v>
      </c>
      <c r="G29" s="171">
        <f t="shared" si="7"/>
        <v>0</v>
      </c>
      <c r="H29" s="218">
        <v>0</v>
      </c>
      <c r="I29" s="227">
        <v>0</v>
      </c>
      <c r="J29" s="171">
        <f t="shared" si="8"/>
        <v>0</v>
      </c>
      <c r="K29" s="218">
        <v>0</v>
      </c>
      <c r="L29" s="227">
        <v>0</v>
      </c>
      <c r="M29" s="171">
        <f t="shared" si="9"/>
        <v>0</v>
      </c>
      <c r="N29" s="218">
        <v>0</v>
      </c>
      <c r="O29" s="218">
        <v>0</v>
      </c>
      <c r="P29" s="4"/>
    </row>
    <row r="30" spans="1:16" s="3" customFormat="1" ht="21" customHeight="1">
      <c r="A30" s="696"/>
      <c r="B30" s="63" t="s">
        <v>117</v>
      </c>
      <c r="C30" s="168">
        <f t="shared" si="5"/>
        <v>90</v>
      </c>
      <c r="D30" s="171">
        <f t="shared" si="6"/>
        <v>90</v>
      </c>
      <c r="E30" s="218">
        <v>47</v>
      </c>
      <c r="F30" s="218">
        <v>43</v>
      </c>
      <c r="G30" s="171">
        <f t="shared" si="7"/>
        <v>0</v>
      </c>
      <c r="H30" s="218">
        <v>0</v>
      </c>
      <c r="I30" s="227">
        <v>0</v>
      </c>
      <c r="J30" s="171">
        <f t="shared" si="8"/>
        <v>0</v>
      </c>
      <c r="K30" s="218">
        <v>0</v>
      </c>
      <c r="L30" s="227">
        <v>0</v>
      </c>
      <c r="M30" s="171">
        <f t="shared" si="9"/>
        <v>0</v>
      </c>
      <c r="N30" s="218">
        <v>0</v>
      </c>
      <c r="O30" s="218">
        <v>0</v>
      </c>
      <c r="P30" s="4"/>
    </row>
    <row r="31" spans="1:16" s="3" customFormat="1" ht="21" customHeight="1">
      <c r="A31" s="696"/>
      <c r="B31" s="63" t="s">
        <v>119</v>
      </c>
      <c r="C31" s="168">
        <f t="shared" si="5"/>
        <v>0</v>
      </c>
      <c r="D31" s="171">
        <f t="shared" si="6"/>
        <v>0</v>
      </c>
      <c r="E31" s="218">
        <v>0</v>
      </c>
      <c r="F31" s="218">
        <v>0</v>
      </c>
      <c r="G31" s="171">
        <f t="shared" si="7"/>
        <v>0</v>
      </c>
      <c r="H31" s="218">
        <v>0</v>
      </c>
      <c r="I31" s="227">
        <v>0</v>
      </c>
      <c r="J31" s="171">
        <f t="shared" si="8"/>
        <v>0</v>
      </c>
      <c r="K31" s="218">
        <v>0</v>
      </c>
      <c r="L31" s="227">
        <v>0</v>
      </c>
      <c r="M31" s="171">
        <f t="shared" si="9"/>
        <v>0</v>
      </c>
      <c r="N31" s="218">
        <v>0</v>
      </c>
      <c r="O31" s="218">
        <v>0</v>
      </c>
      <c r="P31" s="4"/>
    </row>
    <row r="32" spans="1:16" s="3" customFormat="1" ht="21" customHeight="1">
      <c r="A32" s="696"/>
      <c r="B32" s="63" t="s">
        <v>120</v>
      </c>
      <c r="C32" s="168">
        <f t="shared" si="5"/>
        <v>93</v>
      </c>
      <c r="D32" s="171">
        <f t="shared" si="6"/>
        <v>93</v>
      </c>
      <c r="E32" s="218">
        <v>88</v>
      </c>
      <c r="F32" s="218">
        <v>5</v>
      </c>
      <c r="G32" s="171">
        <f t="shared" si="7"/>
        <v>0</v>
      </c>
      <c r="H32" s="218">
        <v>0</v>
      </c>
      <c r="I32" s="227">
        <v>0</v>
      </c>
      <c r="J32" s="171">
        <f t="shared" si="8"/>
        <v>0</v>
      </c>
      <c r="K32" s="218">
        <v>0</v>
      </c>
      <c r="L32" s="227">
        <v>0</v>
      </c>
      <c r="M32" s="171">
        <f t="shared" si="9"/>
        <v>0</v>
      </c>
      <c r="N32" s="218">
        <v>0</v>
      </c>
      <c r="O32" s="218">
        <v>0</v>
      </c>
      <c r="P32" s="4"/>
    </row>
    <row r="33" spans="1:16" s="3" customFormat="1" ht="21" customHeight="1">
      <c r="A33" s="696"/>
      <c r="B33" s="63" t="s">
        <v>122</v>
      </c>
      <c r="C33" s="168">
        <f t="shared" si="5"/>
        <v>0</v>
      </c>
      <c r="D33" s="171">
        <f t="shared" si="6"/>
        <v>0</v>
      </c>
      <c r="E33" s="218">
        <v>0</v>
      </c>
      <c r="F33" s="218">
        <v>0</v>
      </c>
      <c r="G33" s="171">
        <f t="shared" si="7"/>
        <v>0</v>
      </c>
      <c r="H33" s="218">
        <v>0</v>
      </c>
      <c r="I33" s="227">
        <v>0</v>
      </c>
      <c r="J33" s="171">
        <f t="shared" si="8"/>
        <v>0</v>
      </c>
      <c r="K33" s="218">
        <v>0</v>
      </c>
      <c r="L33" s="227">
        <v>0</v>
      </c>
      <c r="M33" s="171">
        <f t="shared" si="9"/>
        <v>0</v>
      </c>
      <c r="N33" s="218">
        <v>0</v>
      </c>
      <c r="O33" s="218">
        <v>0</v>
      </c>
      <c r="P33" s="4"/>
    </row>
    <row r="34" spans="1:16" s="3" customFormat="1" ht="21" customHeight="1">
      <c r="A34" s="696"/>
      <c r="B34" s="63" t="s">
        <v>123</v>
      </c>
      <c r="C34" s="168">
        <f t="shared" si="5"/>
        <v>199</v>
      </c>
      <c r="D34" s="171">
        <f t="shared" si="6"/>
        <v>199</v>
      </c>
      <c r="E34" s="218">
        <v>184</v>
      </c>
      <c r="F34" s="218">
        <v>15</v>
      </c>
      <c r="G34" s="171">
        <f t="shared" si="7"/>
        <v>0</v>
      </c>
      <c r="H34" s="218">
        <v>0</v>
      </c>
      <c r="I34" s="227">
        <v>0</v>
      </c>
      <c r="J34" s="171">
        <f t="shared" si="8"/>
        <v>0</v>
      </c>
      <c r="K34" s="218">
        <v>0</v>
      </c>
      <c r="L34" s="227">
        <v>0</v>
      </c>
      <c r="M34" s="171">
        <f t="shared" si="9"/>
        <v>0</v>
      </c>
      <c r="N34" s="218">
        <v>0</v>
      </c>
      <c r="O34" s="218">
        <v>0</v>
      </c>
      <c r="P34" s="4"/>
    </row>
    <row r="35" spans="1:16" s="3" customFormat="1" ht="21" customHeight="1">
      <c r="A35" s="696"/>
      <c r="B35" s="63" t="s">
        <v>124</v>
      </c>
      <c r="C35" s="168">
        <f t="shared" si="5"/>
        <v>0</v>
      </c>
      <c r="D35" s="171">
        <f t="shared" si="6"/>
        <v>0</v>
      </c>
      <c r="E35" s="218">
        <v>0</v>
      </c>
      <c r="F35" s="218">
        <v>0</v>
      </c>
      <c r="G35" s="171">
        <f t="shared" si="7"/>
        <v>0</v>
      </c>
      <c r="H35" s="218">
        <v>0</v>
      </c>
      <c r="I35" s="227">
        <v>0</v>
      </c>
      <c r="J35" s="171">
        <f t="shared" si="8"/>
        <v>0</v>
      </c>
      <c r="K35" s="218">
        <v>0</v>
      </c>
      <c r="L35" s="227">
        <v>0</v>
      </c>
      <c r="M35" s="171">
        <f t="shared" si="9"/>
        <v>0</v>
      </c>
      <c r="N35" s="218">
        <v>0</v>
      </c>
      <c r="O35" s="218">
        <v>0</v>
      </c>
      <c r="P35" s="4"/>
    </row>
    <row r="36" spans="1:16" s="3" customFormat="1" ht="21" customHeight="1">
      <c r="A36" s="696"/>
      <c r="B36" s="63" t="s">
        <v>125</v>
      </c>
      <c r="C36" s="168">
        <f t="shared" si="5"/>
        <v>0</v>
      </c>
      <c r="D36" s="171">
        <f t="shared" si="6"/>
        <v>0</v>
      </c>
      <c r="E36" s="218">
        <v>0</v>
      </c>
      <c r="F36" s="218">
        <v>0</v>
      </c>
      <c r="G36" s="171">
        <f t="shared" si="7"/>
        <v>0</v>
      </c>
      <c r="H36" s="218">
        <v>0</v>
      </c>
      <c r="I36" s="227">
        <v>0</v>
      </c>
      <c r="J36" s="171">
        <f t="shared" si="8"/>
        <v>0</v>
      </c>
      <c r="K36" s="218">
        <v>0</v>
      </c>
      <c r="L36" s="227">
        <v>0</v>
      </c>
      <c r="M36" s="171">
        <f t="shared" si="9"/>
        <v>0</v>
      </c>
      <c r="N36" s="218">
        <v>0</v>
      </c>
      <c r="O36" s="218">
        <v>0</v>
      </c>
      <c r="P36" s="4"/>
    </row>
    <row r="37" spans="1:16" s="3" customFormat="1" ht="21" customHeight="1">
      <c r="A37" s="696"/>
      <c r="B37" s="63" t="s">
        <v>126</v>
      </c>
      <c r="C37" s="168">
        <f t="shared" si="5"/>
        <v>0</v>
      </c>
      <c r="D37" s="171">
        <f t="shared" si="6"/>
        <v>0</v>
      </c>
      <c r="E37" s="218">
        <v>0</v>
      </c>
      <c r="F37" s="218">
        <v>0</v>
      </c>
      <c r="G37" s="171">
        <f t="shared" si="7"/>
        <v>0</v>
      </c>
      <c r="H37" s="218">
        <v>0</v>
      </c>
      <c r="I37" s="227">
        <v>0</v>
      </c>
      <c r="J37" s="171">
        <f t="shared" si="8"/>
        <v>0</v>
      </c>
      <c r="K37" s="218">
        <v>0</v>
      </c>
      <c r="L37" s="227">
        <v>0</v>
      </c>
      <c r="M37" s="171">
        <f t="shared" si="9"/>
        <v>0</v>
      </c>
      <c r="N37" s="218">
        <v>0</v>
      </c>
      <c r="O37" s="218">
        <v>0</v>
      </c>
      <c r="P37" s="4"/>
    </row>
    <row r="38" spans="1:16" s="3" customFormat="1" ht="21" customHeight="1">
      <c r="A38" s="696"/>
      <c r="B38" s="63" t="s">
        <v>127</v>
      </c>
      <c r="C38" s="168">
        <f t="shared" si="5"/>
        <v>0</v>
      </c>
      <c r="D38" s="171">
        <f t="shared" si="6"/>
        <v>0</v>
      </c>
      <c r="E38" s="218">
        <v>0</v>
      </c>
      <c r="F38" s="218">
        <v>0</v>
      </c>
      <c r="G38" s="171">
        <f t="shared" si="7"/>
        <v>0</v>
      </c>
      <c r="H38" s="218">
        <v>0</v>
      </c>
      <c r="I38" s="227">
        <v>0</v>
      </c>
      <c r="J38" s="171">
        <f t="shared" si="8"/>
        <v>0</v>
      </c>
      <c r="K38" s="218">
        <v>0</v>
      </c>
      <c r="L38" s="227">
        <v>0</v>
      </c>
      <c r="M38" s="171">
        <f t="shared" si="9"/>
        <v>0</v>
      </c>
      <c r="N38" s="218">
        <v>0</v>
      </c>
      <c r="O38" s="218">
        <v>0</v>
      </c>
      <c r="P38" s="4"/>
    </row>
    <row r="39" spans="1:16" s="3" customFormat="1" ht="21" customHeight="1">
      <c r="A39" s="696"/>
      <c r="B39" s="63" t="s">
        <v>128</v>
      </c>
      <c r="C39" s="168">
        <f t="shared" si="5"/>
        <v>106</v>
      </c>
      <c r="D39" s="171">
        <f t="shared" si="6"/>
        <v>106</v>
      </c>
      <c r="E39" s="218">
        <v>7</v>
      </c>
      <c r="F39" s="218">
        <v>99</v>
      </c>
      <c r="G39" s="171">
        <f t="shared" si="7"/>
        <v>0</v>
      </c>
      <c r="H39" s="218">
        <v>0</v>
      </c>
      <c r="I39" s="227">
        <v>0</v>
      </c>
      <c r="J39" s="171">
        <f t="shared" si="8"/>
        <v>0</v>
      </c>
      <c r="K39" s="218">
        <v>0</v>
      </c>
      <c r="L39" s="227">
        <v>0</v>
      </c>
      <c r="M39" s="171">
        <f t="shared" si="9"/>
        <v>0</v>
      </c>
      <c r="N39" s="218">
        <v>0</v>
      </c>
      <c r="O39" s="218">
        <v>0</v>
      </c>
      <c r="P39" s="4"/>
    </row>
    <row r="40" spans="1:16" s="3" customFormat="1" ht="21" customHeight="1">
      <c r="A40" s="696"/>
      <c r="B40" s="63" t="s">
        <v>129</v>
      </c>
      <c r="C40" s="168">
        <f t="shared" si="5"/>
        <v>0</v>
      </c>
      <c r="D40" s="171">
        <f t="shared" si="6"/>
        <v>0</v>
      </c>
      <c r="E40" s="218">
        <v>0</v>
      </c>
      <c r="F40" s="218">
        <v>0</v>
      </c>
      <c r="G40" s="171">
        <f t="shared" si="7"/>
        <v>0</v>
      </c>
      <c r="H40" s="218">
        <v>0</v>
      </c>
      <c r="I40" s="227">
        <v>0</v>
      </c>
      <c r="J40" s="171">
        <f t="shared" si="8"/>
        <v>0</v>
      </c>
      <c r="K40" s="218">
        <v>0</v>
      </c>
      <c r="L40" s="227">
        <v>0</v>
      </c>
      <c r="M40" s="171">
        <f t="shared" si="9"/>
        <v>0</v>
      </c>
      <c r="N40" s="218">
        <v>0</v>
      </c>
      <c r="O40" s="218">
        <v>0</v>
      </c>
      <c r="P40" s="4"/>
    </row>
    <row r="41" spans="1:16" s="3" customFormat="1" ht="21" customHeight="1">
      <c r="A41" s="696"/>
      <c r="B41" s="63" t="s">
        <v>130</v>
      </c>
      <c r="C41" s="168">
        <f t="shared" si="5"/>
        <v>0</v>
      </c>
      <c r="D41" s="171">
        <f t="shared" si="6"/>
        <v>0</v>
      </c>
      <c r="E41" s="218">
        <v>0</v>
      </c>
      <c r="F41" s="218">
        <v>0</v>
      </c>
      <c r="G41" s="171">
        <f t="shared" si="7"/>
        <v>0</v>
      </c>
      <c r="H41" s="218">
        <v>0</v>
      </c>
      <c r="I41" s="227">
        <v>0</v>
      </c>
      <c r="J41" s="171">
        <f t="shared" si="8"/>
        <v>0</v>
      </c>
      <c r="K41" s="218">
        <v>0</v>
      </c>
      <c r="L41" s="227">
        <v>0</v>
      </c>
      <c r="M41" s="171">
        <f t="shared" si="9"/>
        <v>0</v>
      </c>
      <c r="N41" s="218">
        <v>0</v>
      </c>
      <c r="O41" s="218">
        <v>0</v>
      </c>
      <c r="P41" s="4"/>
    </row>
    <row r="42" spans="1:16" s="3" customFormat="1" ht="21" customHeight="1">
      <c r="A42" s="696"/>
      <c r="B42" s="63" t="s">
        <v>131</v>
      </c>
      <c r="C42" s="168">
        <f t="shared" si="5"/>
        <v>0</v>
      </c>
      <c r="D42" s="171">
        <f t="shared" si="6"/>
        <v>0</v>
      </c>
      <c r="E42" s="218">
        <v>0</v>
      </c>
      <c r="F42" s="218">
        <v>0</v>
      </c>
      <c r="G42" s="171">
        <f t="shared" si="7"/>
        <v>0</v>
      </c>
      <c r="H42" s="218">
        <v>0</v>
      </c>
      <c r="I42" s="227">
        <v>0</v>
      </c>
      <c r="J42" s="171">
        <f t="shared" si="8"/>
        <v>0</v>
      </c>
      <c r="K42" s="218">
        <v>0</v>
      </c>
      <c r="L42" s="227">
        <v>0</v>
      </c>
      <c r="M42" s="171">
        <f t="shared" si="9"/>
        <v>0</v>
      </c>
      <c r="N42" s="218">
        <v>0</v>
      </c>
      <c r="O42" s="218">
        <v>0</v>
      </c>
      <c r="P42" s="4"/>
    </row>
    <row r="43" spans="1:16" s="3" customFormat="1" ht="21" customHeight="1">
      <c r="A43" s="696"/>
      <c r="B43" s="63" t="s">
        <v>132</v>
      </c>
      <c r="C43" s="168">
        <f t="shared" si="5"/>
        <v>0</v>
      </c>
      <c r="D43" s="171">
        <f t="shared" si="6"/>
        <v>0</v>
      </c>
      <c r="E43" s="218">
        <v>0</v>
      </c>
      <c r="F43" s="218">
        <v>0</v>
      </c>
      <c r="G43" s="171">
        <f t="shared" si="7"/>
        <v>0</v>
      </c>
      <c r="H43" s="218">
        <v>0</v>
      </c>
      <c r="I43" s="227">
        <v>0</v>
      </c>
      <c r="J43" s="171">
        <f t="shared" si="8"/>
        <v>0</v>
      </c>
      <c r="K43" s="218">
        <v>0</v>
      </c>
      <c r="L43" s="227">
        <v>0</v>
      </c>
      <c r="M43" s="171">
        <f t="shared" si="9"/>
        <v>0</v>
      </c>
      <c r="N43" s="218">
        <v>0</v>
      </c>
      <c r="O43" s="218">
        <v>0</v>
      </c>
      <c r="P43" s="4"/>
    </row>
    <row r="44" spans="1:16" s="3" customFormat="1" ht="21" customHeight="1">
      <c r="A44" s="696"/>
      <c r="B44" s="63" t="s">
        <v>133</v>
      </c>
      <c r="C44" s="168">
        <f t="shared" si="5"/>
        <v>0</v>
      </c>
      <c r="D44" s="171">
        <f t="shared" si="6"/>
        <v>0</v>
      </c>
      <c r="E44" s="218">
        <v>0</v>
      </c>
      <c r="F44" s="218">
        <v>0</v>
      </c>
      <c r="G44" s="171">
        <f t="shared" si="7"/>
        <v>0</v>
      </c>
      <c r="H44" s="218">
        <v>0</v>
      </c>
      <c r="I44" s="227">
        <v>0</v>
      </c>
      <c r="J44" s="171">
        <f t="shared" si="8"/>
        <v>0</v>
      </c>
      <c r="K44" s="218">
        <v>0</v>
      </c>
      <c r="L44" s="227">
        <v>0</v>
      </c>
      <c r="M44" s="171">
        <f t="shared" si="9"/>
        <v>0</v>
      </c>
      <c r="N44" s="218">
        <v>0</v>
      </c>
      <c r="O44" s="218">
        <v>0</v>
      </c>
      <c r="P44" s="4"/>
    </row>
    <row r="45" spans="1:16" s="3" customFormat="1" ht="21" customHeight="1">
      <c r="A45" s="696"/>
      <c r="B45" s="63" t="s">
        <v>134</v>
      </c>
      <c r="C45" s="168">
        <f t="shared" si="5"/>
        <v>0</v>
      </c>
      <c r="D45" s="171">
        <f t="shared" si="6"/>
        <v>0</v>
      </c>
      <c r="E45" s="218">
        <v>0</v>
      </c>
      <c r="F45" s="218">
        <v>0</v>
      </c>
      <c r="G45" s="171">
        <f t="shared" si="7"/>
        <v>0</v>
      </c>
      <c r="H45" s="218">
        <v>0</v>
      </c>
      <c r="I45" s="227">
        <v>0</v>
      </c>
      <c r="J45" s="171">
        <f t="shared" si="8"/>
        <v>0</v>
      </c>
      <c r="K45" s="218">
        <v>0</v>
      </c>
      <c r="L45" s="227">
        <v>0</v>
      </c>
      <c r="M45" s="171">
        <f t="shared" si="9"/>
        <v>0</v>
      </c>
      <c r="N45" s="218">
        <v>0</v>
      </c>
      <c r="O45" s="218">
        <v>0</v>
      </c>
      <c r="P45" s="4"/>
    </row>
    <row r="46" spans="1:16" s="3" customFormat="1" ht="21" customHeight="1" thickBot="1">
      <c r="A46" s="697"/>
      <c r="B46" s="64" t="s">
        <v>91</v>
      </c>
      <c r="C46" s="180">
        <f t="shared" si="5"/>
        <v>371</v>
      </c>
      <c r="D46" s="183">
        <f t="shared" si="6"/>
        <v>0</v>
      </c>
      <c r="E46" s="238" t="s">
        <v>9</v>
      </c>
      <c r="F46" s="238" t="s">
        <v>146</v>
      </c>
      <c r="G46" s="183">
        <f t="shared" si="7"/>
        <v>371</v>
      </c>
      <c r="H46" s="238">
        <v>368</v>
      </c>
      <c r="I46" s="236">
        <v>3</v>
      </c>
      <c r="J46" s="183">
        <f t="shared" si="8"/>
        <v>0</v>
      </c>
      <c r="K46" s="238">
        <v>0</v>
      </c>
      <c r="L46" s="236">
        <v>0</v>
      </c>
      <c r="M46" s="183">
        <f t="shared" si="9"/>
        <v>0</v>
      </c>
      <c r="N46" s="238">
        <v>0</v>
      </c>
      <c r="O46" s="238">
        <v>0</v>
      </c>
      <c r="P46" s="4"/>
    </row>
  </sheetData>
  <sheetProtection/>
  <mergeCells count="10">
    <mergeCell ref="A22:A46"/>
    <mergeCell ref="A5:B5"/>
    <mergeCell ref="D4:I4"/>
    <mergeCell ref="J4:O4"/>
    <mergeCell ref="D5:F5"/>
    <mergeCell ref="G5:I5"/>
    <mergeCell ref="J5:L5"/>
    <mergeCell ref="M5:O5"/>
    <mergeCell ref="A7:B7"/>
    <mergeCell ref="A8:B8"/>
  </mergeCells>
  <printOptions/>
  <pageMargins left="0.5905511811023623" right="0.3937007874015748" top="0.8267716535433072" bottom="0.4724409448818898" header="0.5118110236220472" footer="0.2755905511811024"/>
  <pageSetup horizontalDpi="600" verticalDpi="600" orientation="portrait" paperSize="9" scale="84" r:id="rId1"/>
  <headerFooter scaleWithDoc="0" alignWithMargins="0">
    <oddHeader>&amp;L高等学校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37"/>
  <sheetViews>
    <sheetView showGridLines="0" zoomScalePageLayoutView="0" workbookViewId="0" topLeftCell="A1">
      <selection activeCell="A1" sqref="A1"/>
    </sheetView>
  </sheetViews>
  <sheetFormatPr defaultColWidth="8.625" defaultRowHeight="21" customHeight="1"/>
  <cols>
    <col min="1" max="1" width="4.00390625" style="3" customWidth="1"/>
    <col min="2" max="2" width="14.00390625" style="3" customWidth="1"/>
    <col min="3" max="9" width="7.75390625" style="3" customWidth="1"/>
    <col min="10" max="15" width="6.875" style="3" customWidth="1"/>
    <col min="16" max="16" width="1.00390625" style="3" customWidth="1"/>
    <col min="17" max="16384" width="8.625" style="3" customWidth="1"/>
  </cols>
  <sheetData>
    <row r="1" ht="13.5" customHeight="1">
      <c r="O1" s="19"/>
    </row>
    <row r="2" ht="13.5" customHeight="1"/>
    <row r="3" spans="1:15" ht="21" customHeight="1" thickBot="1">
      <c r="A3" s="82" t="s">
        <v>331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6" ht="22.5" customHeight="1">
      <c r="A4" s="13"/>
      <c r="B4" s="13"/>
      <c r="C4" s="7"/>
      <c r="D4" s="477" t="s">
        <v>149</v>
      </c>
      <c r="E4" s="478"/>
      <c r="F4" s="478"/>
      <c r="G4" s="478"/>
      <c r="H4" s="478"/>
      <c r="I4" s="507"/>
      <c r="J4" s="478" t="s">
        <v>150</v>
      </c>
      <c r="K4" s="478"/>
      <c r="L4" s="478"/>
      <c r="M4" s="478"/>
      <c r="N4" s="478"/>
      <c r="O4" s="478"/>
      <c r="P4" s="4"/>
    </row>
    <row r="5" spans="1:16" ht="22.5" customHeight="1">
      <c r="A5" s="475" t="s">
        <v>155</v>
      </c>
      <c r="B5" s="502"/>
      <c r="C5" s="5" t="s">
        <v>152</v>
      </c>
      <c r="D5" s="694" t="s">
        <v>153</v>
      </c>
      <c r="E5" s="687"/>
      <c r="F5" s="687"/>
      <c r="G5" s="694" t="s">
        <v>154</v>
      </c>
      <c r="H5" s="687"/>
      <c r="I5" s="695"/>
      <c r="J5" s="685" t="s">
        <v>153</v>
      </c>
      <c r="K5" s="687"/>
      <c r="L5" s="695"/>
      <c r="M5" s="685" t="s">
        <v>154</v>
      </c>
      <c r="N5" s="687"/>
      <c r="O5" s="687"/>
      <c r="P5" s="4"/>
    </row>
    <row r="6" spans="1:16" ht="22.5" customHeight="1" thickBot="1">
      <c r="A6" s="12"/>
      <c r="B6" s="12"/>
      <c r="C6" s="10"/>
      <c r="D6" s="43" t="s">
        <v>136</v>
      </c>
      <c r="E6" s="70" t="s">
        <v>137</v>
      </c>
      <c r="F6" s="70" t="s">
        <v>138</v>
      </c>
      <c r="G6" s="43" t="s">
        <v>136</v>
      </c>
      <c r="H6" s="70" t="s">
        <v>137</v>
      </c>
      <c r="I6" s="71" t="s">
        <v>138</v>
      </c>
      <c r="J6" s="52" t="s">
        <v>136</v>
      </c>
      <c r="K6" s="70" t="s">
        <v>137</v>
      </c>
      <c r="L6" s="71" t="s">
        <v>138</v>
      </c>
      <c r="M6" s="52" t="s">
        <v>136</v>
      </c>
      <c r="N6" s="70" t="s">
        <v>137</v>
      </c>
      <c r="O6" s="70" t="s">
        <v>138</v>
      </c>
      <c r="P6" s="4"/>
    </row>
    <row r="7" spans="1:16" ht="21" customHeight="1">
      <c r="A7" s="711" t="s">
        <v>232</v>
      </c>
      <c r="B7" s="65" t="s">
        <v>1</v>
      </c>
      <c r="C7" s="324">
        <f>SUM(D7,G7,J7,M7)</f>
        <v>2828</v>
      </c>
      <c r="D7" s="241">
        <f>SUM(D8:D13)</f>
        <v>2190</v>
      </c>
      <c r="E7" s="240">
        <f>SUM(E8:E13)</f>
        <v>721</v>
      </c>
      <c r="F7" s="240">
        <f>SUM(F8:F13)</f>
        <v>1469</v>
      </c>
      <c r="G7" s="241">
        <f>SUM(G8:G13)</f>
        <v>615</v>
      </c>
      <c r="H7" s="240">
        <f aca="true" t="shared" si="0" ref="H7:O7">SUM(H8:H13)</f>
        <v>328</v>
      </c>
      <c r="I7" s="242">
        <f t="shared" si="0"/>
        <v>287</v>
      </c>
      <c r="J7" s="241">
        <f>SUM(J8:J13)</f>
        <v>23</v>
      </c>
      <c r="K7" s="240">
        <f t="shared" si="0"/>
        <v>15</v>
      </c>
      <c r="L7" s="242">
        <f t="shared" si="0"/>
        <v>8</v>
      </c>
      <c r="M7" s="241">
        <f>SUM(M8:M13)</f>
        <v>0</v>
      </c>
      <c r="N7" s="240">
        <f t="shared" si="0"/>
        <v>0</v>
      </c>
      <c r="O7" s="240">
        <f t="shared" si="0"/>
        <v>0</v>
      </c>
      <c r="P7" s="4"/>
    </row>
    <row r="8" spans="1:16" ht="21" customHeight="1">
      <c r="A8" s="696"/>
      <c r="B8" s="53" t="s">
        <v>82</v>
      </c>
      <c r="C8" s="168">
        <f>SUM(D8,G8,J8,M8)</f>
        <v>1035</v>
      </c>
      <c r="D8" s="171">
        <f aca="true" t="shared" si="1" ref="D8:D13">SUM(E8:F8)</f>
        <v>803</v>
      </c>
      <c r="E8" s="218">
        <v>263</v>
      </c>
      <c r="F8" s="218">
        <v>540</v>
      </c>
      <c r="G8" s="171">
        <f aca="true" t="shared" si="2" ref="G8:G13">SUM(H8:I8)</f>
        <v>209</v>
      </c>
      <c r="H8" s="218">
        <v>73</v>
      </c>
      <c r="I8" s="227">
        <v>136</v>
      </c>
      <c r="J8" s="171">
        <f aca="true" t="shared" si="3" ref="J8:J13">SUM(K8:L8)</f>
        <v>23</v>
      </c>
      <c r="K8" s="218">
        <v>15</v>
      </c>
      <c r="L8" s="227">
        <v>8</v>
      </c>
      <c r="M8" s="171">
        <f aca="true" t="shared" si="4" ref="M8:M13">SUM(N8:O8)</f>
        <v>0</v>
      </c>
      <c r="N8" s="218">
        <v>0</v>
      </c>
      <c r="O8" s="218">
        <v>0</v>
      </c>
      <c r="P8" s="4"/>
    </row>
    <row r="9" spans="1:16" ht="21" customHeight="1">
      <c r="A9" s="696"/>
      <c r="B9" s="53" t="s">
        <v>83</v>
      </c>
      <c r="C9" s="168">
        <f aca="true" t="shared" si="5" ref="C9:C14">SUM(D9,G9,J9,M9)</f>
        <v>216</v>
      </c>
      <c r="D9" s="171">
        <f t="shared" si="1"/>
        <v>216</v>
      </c>
      <c r="E9" s="218">
        <v>99</v>
      </c>
      <c r="F9" s="218">
        <v>117</v>
      </c>
      <c r="G9" s="171">
        <f t="shared" si="2"/>
        <v>0</v>
      </c>
      <c r="H9" s="218">
        <v>0</v>
      </c>
      <c r="I9" s="227">
        <v>0</v>
      </c>
      <c r="J9" s="171">
        <f t="shared" si="3"/>
        <v>0</v>
      </c>
      <c r="K9" s="218">
        <v>0</v>
      </c>
      <c r="L9" s="227">
        <v>0</v>
      </c>
      <c r="M9" s="171">
        <f t="shared" si="4"/>
        <v>0</v>
      </c>
      <c r="N9" s="218">
        <v>0</v>
      </c>
      <c r="O9" s="218">
        <v>0</v>
      </c>
      <c r="P9" s="4"/>
    </row>
    <row r="10" spans="1:16" ht="21" customHeight="1">
      <c r="A10" s="696"/>
      <c r="B10" s="53" t="s">
        <v>85</v>
      </c>
      <c r="C10" s="168">
        <f t="shared" si="5"/>
        <v>106</v>
      </c>
      <c r="D10" s="171">
        <f t="shared" si="1"/>
        <v>106</v>
      </c>
      <c r="E10" s="218">
        <v>10</v>
      </c>
      <c r="F10" s="218">
        <v>96</v>
      </c>
      <c r="G10" s="171">
        <f t="shared" si="2"/>
        <v>0</v>
      </c>
      <c r="H10" s="218">
        <v>0</v>
      </c>
      <c r="I10" s="227">
        <v>0</v>
      </c>
      <c r="J10" s="171">
        <f t="shared" si="3"/>
        <v>0</v>
      </c>
      <c r="K10" s="218">
        <v>0</v>
      </c>
      <c r="L10" s="227">
        <v>0</v>
      </c>
      <c r="M10" s="171">
        <f t="shared" si="4"/>
        <v>0</v>
      </c>
      <c r="N10" s="218">
        <v>0</v>
      </c>
      <c r="O10" s="218">
        <v>0</v>
      </c>
      <c r="P10" s="4"/>
    </row>
    <row r="11" spans="1:16" ht="21" customHeight="1">
      <c r="A11" s="696"/>
      <c r="B11" s="53" t="s">
        <v>87</v>
      </c>
      <c r="C11" s="168">
        <f t="shared" si="5"/>
        <v>218</v>
      </c>
      <c r="D11" s="171">
        <f t="shared" si="1"/>
        <v>218</v>
      </c>
      <c r="E11" s="218">
        <v>18</v>
      </c>
      <c r="F11" s="218">
        <v>200</v>
      </c>
      <c r="G11" s="171">
        <f t="shared" si="2"/>
        <v>0</v>
      </c>
      <c r="H11" s="218">
        <v>0</v>
      </c>
      <c r="I11" s="227">
        <v>0</v>
      </c>
      <c r="J11" s="171">
        <f t="shared" si="3"/>
        <v>0</v>
      </c>
      <c r="K11" s="218">
        <v>0</v>
      </c>
      <c r="L11" s="227">
        <v>0</v>
      </c>
      <c r="M11" s="171">
        <f t="shared" si="4"/>
        <v>0</v>
      </c>
      <c r="N11" s="218">
        <v>0</v>
      </c>
      <c r="O11" s="218">
        <v>0</v>
      </c>
      <c r="P11" s="4"/>
    </row>
    <row r="12" spans="1:16" ht="21" customHeight="1">
      <c r="A12" s="696"/>
      <c r="B12" s="53" t="s">
        <v>89</v>
      </c>
      <c r="C12" s="168">
        <f t="shared" si="5"/>
        <v>1253</v>
      </c>
      <c r="D12" s="171">
        <f t="shared" si="1"/>
        <v>847</v>
      </c>
      <c r="E12" s="218">
        <v>331</v>
      </c>
      <c r="F12" s="218">
        <v>516</v>
      </c>
      <c r="G12" s="171">
        <f t="shared" si="2"/>
        <v>406</v>
      </c>
      <c r="H12" s="218">
        <v>255</v>
      </c>
      <c r="I12" s="227">
        <v>151</v>
      </c>
      <c r="J12" s="171">
        <f t="shared" si="3"/>
        <v>0</v>
      </c>
      <c r="K12" s="218">
        <v>0</v>
      </c>
      <c r="L12" s="227">
        <v>0</v>
      </c>
      <c r="M12" s="171">
        <f t="shared" si="4"/>
        <v>0</v>
      </c>
      <c r="N12" s="218">
        <v>0</v>
      </c>
      <c r="O12" s="218">
        <v>0</v>
      </c>
      <c r="P12" s="4"/>
    </row>
    <row r="13" spans="1:16" ht="21" customHeight="1">
      <c r="A13" s="706"/>
      <c r="B13" s="56" t="s">
        <v>91</v>
      </c>
      <c r="C13" s="323">
        <f t="shared" si="5"/>
        <v>0</v>
      </c>
      <c r="D13" s="244">
        <f t="shared" si="1"/>
        <v>0</v>
      </c>
      <c r="E13" s="229">
        <v>0</v>
      </c>
      <c r="F13" s="229">
        <v>0</v>
      </c>
      <c r="G13" s="244">
        <f t="shared" si="2"/>
        <v>0</v>
      </c>
      <c r="H13" s="229">
        <v>0</v>
      </c>
      <c r="I13" s="230">
        <v>0</v>
      </c>
      <c r="J13" s="244">
        <f t="shared" si="3"/>
        <v>0</v>
      </c>
      <c r="K13" s="229">
        <v>0</v>
      </c>
      <c r="L13" s="230">
        <v>0</v>
      </c>
      <c r="M13" s="244">
        <f t="shared" si="4"/>
        <v>0</v>
      </c>
      <c r="N13" s="229">
        <v>0</v>
      </c>
      <c r="O13" s="229">
        <v>0</v>
      </c>
      <c r="P13" s="57"/>
    </row>
    <row r="14" spans="1:16" ht="21" customHeight="1">
      <c r="A14" s="677" t="s">
        <v>233</v>
      </c>
      <c r="B14" s="51" t="s">
        <v>289</v>
      </c>
      <c r="C14" s="319">
        <f t="shared" si="5"/>
        <v>218</v>
      </c>
      <c r="D14" s="226">
        <f aca="true" t="shared" si="6" ref="D14:O14">SUM(D15:D20)</f>
        <v>218</v>
      </c>
      <c r="E14" s="225">
        <f t="shared" si="6"/>
        <v>120</v>
      </c>
      <c r="F14" s="225">
        <f t="shared" si="6"/>
        <v>98</v>
      </c>
      <c r="G14" s="226">
        <f t="shared" si="6"/>
        <v>0</v>
      </c>
      <c r="H14" s="225">
        <f t="shared" si="6"/>
        <v>0</v>
      </c>
      <c r="I14" s="320">
        <f t="shared" si="6"/>
        <v>0</v>
      </c>
      <c r="J14" s="226">
        <f t="shared" si="6"/>
        <v>0</v>
      </c>
      <c r="K14" s="225">
        <f t="shared" si="6"/>
        <v>0</v>
      </c>
      <c r="L14" s="320">
        <f t="shared" si="6"/>
        <v>0</v>
      </c>
      <c r="M14" s="226">
        <f t="shared" si="6"/>
        <v>0</v>
      </c>
      <c r="N14" s="225">
        <f t="shared" si="6"/>
        <v>0</v>
      </c>
      <c r="O14" s="225">
        <f t="shared" si="6"/>
        <v>0</v>
      </c>
      <c r="P14" s="4"/>
    </row>
    <row r="15" spans="1:16" ht="21" customHeight="1">
      <c r="A15" s="696"/>
      <c r="B15" s="53" t="s">
        <v>291</v>
      </c>
      <c r="C15" s="168">
        <f aca="true" t="shared" si="7" ref="C15:C37">SUM(D15,G15,J15,M15)</f>
        <v>71</v>
      </c>
      <c r="D15" s="171">
        <f aca="true" t="shared" si="8" ref="D15:D20">SUM(E15:F15)</f>
        <v>71</v>
      </c>
      <c r="E15" s="218">
        <v>66</v>
      </c>
      <c r="F15" s="218">
        <v>5</v>
      </c>
      <c r="G15" s="171">
        <f aca="true" t="shared" si="9" ref="G15:G20">SUM(H15:I15)</f>
        <v>0</v>
      </c>
      <c r="H15" s="218">
        <v>0</v>
      </c>
      <c r="I15" s="227">
        <v>0</v>
      </c>
      <c r="J15" s="171">
        <f aca="true" t="shared" si="10" ref="J15:J20">SUM(K15:L15)</f>
        <v>0</v>
      </c>
      <c r="K15" s="218">
        <v>0</v>
      </c>
      <c r="L15" s="227">
        <v>0</v>
      </c>
      <c r="M15" s="171">
        <f aca="true" t="shared" si="11" ref="M15:M20">SUM(N15:O15)</f>
        <v>0</v>
      </c>
      <c r="N15" s="218" t="s">
        <v>9</v>
      </c>
      <c r="O15" s="218" t="s">
        <v>9</v>
      </c>
      <c r="P15" s="4"/>
    </row>
    <row r="16" spans="1:16" ht="21" customHeight="1">
      <c r="A16" s="696"/>
      <c r="B16" s="53" t="s">
        <v>292</v>
      </c>
      <c r="C16" s="168">
        <f t="shared" si="7"/>
        <v>77</v>
      </c>
      <c r="D16" s="171">
        <f t="shared" si="8"/>
        <v>77</v>
      </c>
      <c r="E16" s="218">
        <v>18</v>
      </c>
      <c r="F16" s="218">
        <v>59</v>
      </c>
      <c r="G16" s="171">
        <f t="shared" si="9"/>
        <v>0</v>
      </c>
      <c r="H16" s="218">
        <v>0</v>
      </c>
      <c r="I16" s="227">
        <v>0</v>
      </c>
      <c r="J16" s="171">
        <f t="shared" si="10"/>
        <v>0</v>
      </c>
      <c r="K16" s="218">
        <v>0</v>
      </c>
      <c r="L16" s="227">
        <v>0</v>
      </c>
      <c r="M16" s="171">
        <f t="shared" si="11"/>
        <v>0</v>
      </c>
      <c r="N16" s="218" t="s">
        <v>9</v>
      </c>
      <c r="O16" s="218" t="s">
        <v>9</v>
      </c>
      <c r="P16" s="4"/>
    </row>
    <row r="17" spans="1:16" ht="21" customHeight="1">
      <c r="A17" s="696"/>
      <c r="B17" s="53" t="s">
        <v>293</v>
      </c>
      <c r="C17" s="168">
        <f t="shared" si="7"/>
        <v>0</v>
      </c>
      <c r="D17" s="171">
        <f t="shared" si="8"/>
        <v>0</v>
      </c>
      <c r="E17" s="218">
        <v>0</v>
      </c>
      <c r="F17" s="218">
        <v>0</v>
      </c>
      <c r="G17" s="171">
        <f t="shared" si="9"/>
        <v>0</v>
      </c>
      <c r="H17" s="218">
        <v>0</v>
      </c>
      <c r="I17" s="227">
        <v>0</v>
      </c>
      <c r="J17" s="171">
        <f t="shared" si="10"/>
        <v>0</v>
      </c>
      <c r="K17" s="218">
        <v>0</v>
      </c>
      <c r="L17" s="227">
        <v>0</v>
      </c>
      <c r="M17" s="171">
        <f t="shared" si="11"/>
        <v>0</v>
      </c>
      <c r="N17" s="218" t="s">
        <v>9</v>
      </c>
      <c r="O17" s="218" t="s">
        <v>9</v>
      </c>
      <c r="P17" s="4"/>
    </row>
    <row r="18" spans="1:16" ht="21" customHeight="1">
      <c r="A18" s="696"/>
      <c r="B18" s="53" t="s">
        <v>294</v>
      </c>
      <c r="C18" s="168">
        <f t="shared" si="7"/>
        <v>0</v>
      </c>
      <c r="D18" s="171">
        <f t="shared" si="8"/>
        <v>0</v>
      </c>
      <c r="E18" s="218">
        <v>0</v>
      </c>
      <c r="F18" s="218">
        <v>0</v>
      </c>
      <c r="G18" s="171">
        <f t="shared" si="9"/>
        <v>0</v>
      </c>
      <c r="H18" s="218">
        <v>0</v>
      </c>
      <c r="I18" s="227">
        <v>0</v>
      </c>
      <c r="J18" s="171">
        <f t="shared" si="10"/>
        <v>0</v>
      </c>
      <c r="K18" s="218">
        <v>0</v>
      </c>
      <c r="L18" s="227">
        <v>0</v>
      </c>
      <c r="M18" s="171">
        <f t="shared" si="11"/>
        <v>0</v>
      </c>
      <c r="N18" s="218" t="s">
        <v>9</v>
      </c>
      <c r="O18" s="218" t="s">
        <v>9</v>
      </c>
      <c r="P18" s="4"/>
    </row>
    <row r="19" spans="1:16" ht="21" customHeight="1">
      <c r="A19" s="696"/>
      <c r="B19" s="53" t="s">
        <v>295</v>
      </c>
      <c r="C19" s="168">
        <f t="shared" si="7"/>
        <v>0</v>
      </c>
      <c r="D19" s="171">
        <f t="shared" si="8"/>
        <v>0</v>
      </c>
      <c r="E19" s="218">
        <v>0</v>
      </c>
      <c r="F19" s="218">
        <v>0</v>
      </c>
      <c r="G19" s="171">
        <f t="shared" si="9"/>
        <v>0</v>
      </c>
      <c r="H19" s="218">
        <v>0</v>
      </c>
      <c r="I19" s="227">
        <v>0</v>
      </c>
      <c r="J19" s="171">
        <f t="shared" si="10"/>
        <v>0</v>
      </c>
      <c r="K19" s="218">
        <v>0</v>
      </c>
      <c r="L19" s="227">
        <v>0</v>
      </c>
      <c r="M19" s="171">
        <f t="shared" si="11"/>
        <v>0</v>
      </c>
      <c r="N19" s="218" t="s">
        <v>9</v>
      </c>
      <c r="O19" s="218" t="s">
        <v>9</v>
      </c>
      <c r="P19" s="4"/>
    </row>
    <row r="20" spans="1:16" ht="21" customHeight="1">
      <c r="A20" s="696"/>
      <c r="B20" s="53" t="s">
        <v>296</v>
      </c>
      <c r="C20" s="323">
        <f t="shared" si="7"/>
        <v>70</v>
      </c>
      <c r="D20" s="244">
        <f t="shared" si="8"/>
        <v>70</v>
      </c>
      <c r="E20" s="229">
        <v>36</v>
      </c>
      <c r="F20" s="229">
        <v>34</v>
      </c>
      <c r="G20" s="244">
        <f t="shared" si="9"/>
        <v>0</v>
      </c>
      <c r="H20" s="229">
        <v>0</v>
      </c>
      <c r="I20" s="230">
        <v>0</v>
      </c>
      <c r="J20" s="244">
        <f t="shared" si="10"/>
        <v>0</v>
      </c>
      <c r="K20" s="229">
        <v>0</v>
      </c>
      <c r="L20" s="230">
        <v>0</v>
      </c>
      <c r="M20" s="244">
        <f t="shared" si="11"/>
        <v>0</v>
      </c>
      <c r="N20" s="229" t="s">
        <v>9</v>
      </c>
      <c r="O20" s="229" t="s">
        <v>9</v>
      </c>
      <c r="P20" s="4"/>
    </row>
    <row r="21" spans="1:16" ht="21" customHeight="1">
      <c r="A21" s="676" t="s">
        <v>234</v>
      </c>
      <c r="B21" s="55" t="s">
        <v>1</v>
      </c>
      <c r="C21" s="325">
        <f t="shared" si="7"/>
        <v>713</v>
      </c>
      <c r="D21" s="232">
        <f aca="true" t="shared" si="12" ref="D21:O21">SUM(D22:D26)</f>
        <v>384</v>
      </c>
      <c r="E21" s="233">
        <f t="shared" si="12"/>
        <v>44</v>
      </c>
      <c r="F21" s="233">
        <f t="shared" si="12"/>
        <v>340</v>
      </c>
      <c r="G21" s="232">
        <f t="shared" si="12"/>
        <v>329</v>
      </c>
      <c r="H21" s="233">
        <f t="shared" si="12"/>
        <v>54</v>
      </c>
      <c r="I21" s="234">
        <f t="shared" si="12"/>
        <v>275</v>
      </c>
      <c r="J21" s="232">
        <f t="shared" si="12"/>
        <v>0</v>
      </c>
      <c r="K21" s="233">
        <f t="shared" si="12"/>
        <v>0</v>
      </c>
      <c r="L21" s="234">
        <f t="shared" si="12"/>
        <v>0</v>
      </c>
      <c r="M21" s="232">
        <f t="shared" si="12"/>
        <v>0</v>
      </c>
      <c r="N21" s="233">
        <f t="shared" si="12"/>
        <v>0</v>
      </c>
      <c r="O21" s="233">
        <f t="shared" si="12"/>
        <v>0</v>
      </c>
      <c r="P21" s="4"/>
    </row>
    <row r="22" spans="1:16" ht="21" customHeight="1">
      <c r="A22" s="696"/>
      <c r="B22" s="53" t="s">
        <v>104</v>
      </c>
      <c r="C22" s="168">
        <f t="shared" si="7"/>
        <v>388</v>
      </c>
      <c r="D22" s="171">
        <f>SUM(E22:F22)</f>
        <v>167</v>
      </c>
      <c r="E22" s="218">
        <v>1</v>
      </c>
      <c r="F22" s="218">
        <v>166</v>
      </c>
      <c r="G22" s="171">
        <f>SUM(H22:I22)</f>
        <v>221</v>
      </c>
      <c r="H22" s="218">
        <v>0</v>
      </c>
      <c r="I22" s="227">
        <v>221</v>
      </c>
      <c r="J22" s="171">
        <f>SUM(K22:L22)</f>
        <v>0</v>
      </c>
      <c r="K22" s="218">
        <v>0</v>
      </c>
      <c r="L22" s="227">
        <v>0</v>
      </c>
      <c r="M22" s="171">
        <f>SUM(N22:O22)</f>
        <v>0</v>
      </c>
      <c r="N22" s="218">
        <v>0</v>
      </c>
      <c r="O22" s="322">
        <v>0</v>
      </c>
      <c r="P22" s="4"/>
    </row>
    <row r="23" spans="1:16" ht="21" customHeight="1">
      <c r="A23" s="696"/>
      <c r="B23" s="53" t="s">
        <v>106</v>
      </c>
      <c r="C23" s="168">
        <f t="shared" si="7"/>
        <v>0</v>
      </c>
      <c r="D23" s="171">
        <f>SUM(E23:F23)</f>
        <v>0</v>
      </c>
      <c r="E23" s="218">
        <v>0</v>
      </c>
      <c r="F23" s="218">
        <v>0</v>
      </c>
      <c r="G23" s="171">
        <f>SUM(H23:I23)</f>
        <v>0</v>
      </c>
      <c r="H23" s="218">
        <v>0</v>
      </c>
      <c r="I23" s="227">
        <v>0</v>
      </c>
      <c r="J23" s="171">
        <f>SUM(K23:L23)</f>
        <v>0</v>
      </c>
      <c r="K23" s="218">
        <v>0</v>
      </c>
      <c r="L23" s="227">
        <v>0</v>
      </c>
      <c r="M23" s="171">
        <f>SUM(N23:O23)</f>
        <v>0</v>
      </c>
      <c r="N23" s="218">
        <v>0</v>
      </c>
      <c r="O23" s="218">
        <v>0</v>
      </c>
      <c r="P23" s="4"/>
    </row>
    <row r="24" spans="1:16" ht="21" customHeight="1">
      <c r="A24" s="696"/>
      <c r="B24" s="53" t="s">
        <v>108</v>
      </c>
      <c r="C24" s="168">
        <f t="shared" si="7"/>
        <v>216</v>
      </c>
      <c r="D24" s="171">
        <f>SUM(E24:F24)</f>
        <v>108</v>
      </c>
      <c r="E24" s="218">
        <v>27</v>
      </c>
      <c r="F24" s="218">
        <v>81</v>
      </c>
      <c r="G24" s="171">
        <f>SUM(H24:I24)</f>
        <v>108</v>
      </c>
      <c r="H24" s="218">
        <v>54</v>
      </c>
      <c r="I24" s="227">
        <v>54</v>
      </c>
      <c r="J24" s="171">
        <f>SUM(K24:L24)</f>
        <v>0</v>
      </c>
      <c r="K24" s="218">
        <v>0</v>
      </c>
      <c r="L24" s="227">
        <v>0</v>
      </c>
      <c r="M24" s="171">
        <f>SUM(N24:O24)</f>
        <v>0</v>
      </c>
      <c r="N24" s="218">
        <v>0</v>
      </c>
      <c r="O24" s="218">
        <v>0</v>
      </c>
      <c r="P24" s="4"/>
    </row>
    <row r="25" spans="1:16" ht="21" customHeight="1">
      <c r="A25" s="696"/>
      <c r="B25" s="53" t="s">
        <v>110</v>
      </c>
      <c r="C25" s="168">
        <f t="shared" si="7"/>
        <v>0</v>
      </c>
      <c r="D25" s="171">
        <f>SUM(E25:F25)</f>
        <v>0</v>
      </c>
      <c r="E25" s="218">
        <v>0</v>
      </c>
      <c r="F25" s="218">
        <v>0</v>
      </c>
      <c r="G25" s="171">
        <f>SUM(H25:I25)</f>
        <v>0</v>
      </c>
      <c r="H25" s="218">
        <v>0</v>
      </c>
      <c r="I25" s="227">
        <v>0</v>
      </c>
      <c r="J25" s="171">
        <f>SUM(K25:L25)</f>
        <v>0</v>
      </c>
      <c r="K25" s="218">
        <v>0</v>
      </c>
      <c r="L25" s="227">
        <v>0</v>
      </c>
      <c r="M25" s="171">
        <f>SUM(N25:O25)</f>
        <v>0</v>
      </c>
      <c r="N25" s="218">
        <v>0</v>
      </c>
      <c r="O25" s="218">
        <v>0</v>
      </c>
      <c r="P25" s="4"/>
    </row>
    <row r="26" spans="1:16" ht="21" customHeight="1">
      <c r="A26" s="706"/>
      <c r="B26" s="56" t="s">
        <v>91</v>
      </c>
      <c r="C26" s="323">
        <f t="shared" si="7"/>
        <v>109</v>
      </c>
      <c r="D26" s="244">
        <f>SUM(E26:F26)</f>
        <v>109</v>
      </c>
      <c r="E26" s="229">
        <v>16</v>
      </c>
      <c r="F26" s="229">
        <v>93</v>
      </c>
      <c r="G26" s="244">
        <f>SUM(H26:I26)</f>
        <v>0</v>
      </c>
      <c r="H26" s="229">
        <v>0</v>
      </c>
      <c r="I26" s="230">
        <v>0</v>
      </c>
      <c r="J26" s="244">
        <f>SUM(K26:L26)</f>
        <v>0</v>
      </c>
      <c r="K26" s="229">
        <v>0</v>
      </c>
      <c r="L26" s="230">
        <v>0</v>
      </c>
      <c r="M26" s="244">
        <f>SUM(N26:O26)</f>
        <v>0</v>
      </c>
      <c r="N26" s="229">
        <v>0</v>
      </c>
      <c r="O26" s="229">
        <v>0</v>
      </c>
      <c r="P26" s="4"/>
    </row>
    <row r="27" spans="1:16" ht="21" customHeight="1">
      <c r="A27" s="707" t="s">
        <v>113</v>
      </c>
      <c r="B27" s="708"/>
      <c r="C27" s="323">
        <f t="shared" si="7"/>
        <v>101</v>
      </c>
      <c r="D27" s="244">
        <f>E27+F27</f>
        <v>0</v>
      </c>
      <c r="E27" s="229">
        <v>0</v>
      </c>
      <c r="F27" s="229">
        <v>0</v>
      </c>
      <c r="G27" s="244">
        <f>H27+I27</f>
        <v>101</v>
      </c>
      <c r="H27" s="229">
        <v>5</v>
      </c>
      <c r="I27" s="229">
        <v>96</v>
      </c>
      <c r="J27" s="244">
        <f>K27+L27</f>
        <v>0</v>
      </c>
      <c r="K27" s="229">
        <v>0</v>
      </c>
      <c r="L27" s="229">
        <v>0</v>
      </c>
      <c r="M27" s="244">
        <f>N27+O27</f>
        <v>0</v>
      </c>
      <c r="N27" s="229">
        <v>0</v>
      </c>
      <c r="O27" s="229">
        <v>0</v>
      </c>
      <c r="P27" s="4"/>
    </row>
    <row r="28" spans="1:16" ht="21" customHeight="1">
      <c r="A28" s="707" t="s">
        <v>342</v>
      </c>
      <c r="B28" s="708"/>
      <c r="C28" s="323">
        <f t="shared" si="7"/>
        <v>0</v>
      </c>
      <c r="D28" s="244">
        <f>E28+F28</f>
        <v>0</v>
      </c>
      <c r="E28" s="229">
        <v>0</v>
      </c>
      <c r="F28" s="229">
        <v>0</v>
      </c>
      <c r="G28" s="244">
        <f>H28+I28</f>
        <v>0</v>
      </c>
      <c r="H28" s="229">
        <v>0</v>
      </c>
      <c r="I28" s="229">
        <v>0</v>
      </c>
      <c r="J28" s="244">
        <f>K28+L28</f>
        <v>0</v>
      </c>
      <c r="K28" s="229">
        <v>0</v>
      </c>
      <c r="L28" s="229">
        <v>0</v>
      </c>
      <c r="M28" s="244">
        <f>N28+O28</f>
        <v>0</v>
      </c>
      <c r="N28" s="229">
        <v>0</v>
      </c>
      <c r="O28" s="229">
        <v>0</v>
      </c>
      <c r="P28" s="4"/>
    </row>
    <row r="29" spans="1:16" ht="21" customHeight="1">
      <c r="A29" s="707" t="s">
        <v>340</v>
      </c>
      <c r="B29" s="708"/>
      <c r="C29" s="323">
        <f t="shared" si="7"/>
        <v>60</v>
      </c>
      <c r="D29" s="244">
        <f>E29+F29</f>
        <v>0</v>
      </c>
      <c r="E29" s="229">
        <v>0</v>
      </c>
      <c r="F29" s="229">
        <v>0</v>
      </c>
      <c r="G29" s="244">
        <f>H29+I29</f>
        <v>60</v>
      </c>
      <c r="H29" s="229">
        <v>8</v>
      </c>
      <c r="I29" s="229">
        <v>52</v>
      </c>
      <c r="J29" s="244">
        <f>K29+L29</f>
        <v>0</v>
      </c>
      <c r="K29" s="229">
        <v>0</v>
      </c>
      <c r="L29" s="229">
        <v>0</v>
      </c>
      <c r="M29" s="244">
        <f>N29+O29</f>
        <v>0</v>
      </c>
      <c r="N29" s="229">
        <v>0</v>
      </c>
      <c r="O29" s="229">
        <v>0</v>
      </c>
      <c r="P29" s="4"/>
    </row>
    <row r="30" spans="1:16" ht="21" customHeight="1">
      <c r="A30" s="676" t="s">
        <v>235</v>
      </c>
      <c r="B30" s="55" t="s">
        <v>135</v>
      </c>
      <c r="C30" s="319">
        <f t="shared" si="7"/>
        <v>837</v>
      </c>
      <c r="D30" s="226">
        <f aca="true" t="shared" si="13" ref="D30:O30">SUM(D31:D36)</f>
        <v>745</v>
      </c>
      <c r="E30" s="225">
        <f t="shared" si="13"/>
        <v>309</v>
      </c>
      <c r="F30" s="225">
        <f t="shared" si="13"/>
        <v>436</v>
      </c>
      <c r="G30" s="226">
        <f t="shared" si="13"/>
        <v>92</v>
      </c>
      <c r="H30" s="225">
        <f t="shared" si="13"/>
        <v>4</v>
      </c>
      <c r="I30" s="320">
        <f t="shared" si="13"/>
        <v>88</v>
      </c>
      <c r="J30" s="226">
        <f t="shared" si="13"/>
        <v>0</v>
      </c>
      <c r="K30" s="225">
        <f t="shared" si="13"/>
        <v>0</v>
      </c>
      <c r="L30" s="320">
        <f t="shared" si="13"/>
        <v>0</v>
      </c>
      <c r="M30" s="226">
        <f t="shared" si="13"/>
        <v>0</v>
      </c>
      <c r="N30" s="225">
        <f t="shared" si="13"/>
        <v>0</v>
      </c>
      <c r="O30" s="225">
        <f t="shared" si="13"/>
        <v>0</v>
      </c>
      <c r="P30" s="4"/>
    </row>
    <row r="31" spans="1:16" ht="21" customHeight="1">
      <c r="A31" s="696"/>
      <c r="B31" s="53" t="s">
        <v>116</v>
      </c>
      <c r="C31" s="168">
        <f t="shared" si="7"/>
        <v>322</v>
      </c>
      <c r="D31" s="171">
        <f aca="true" t="shared" si="14" ref="D31:D36">SUM(E31:F31)</f>
        <v>322</v>
      </c>
      <c r="E31" s="218">
        <v>218</v>
      </c>
      <c r="F31" s="218">
        <v>104</v>
      </c>
      <c r="G31" s="171">
        <f aca="true" t="shared" si="15" ref="G31:G36">SUM(H31:I31)</f>
        <v>0</v>
      </c>
      <c r="H31" s="218">
        <v>0</v>
      </c>
      <c r="I31" s="227">
        <v>0</v>
      </c>
      <c r="J31" s="171">
        <f aca="true" t="shared" si="16" ref="J31:J36">SUM(K31:L31)</f>
        <v>0</v>
      </c>
      <c r="K31" s="218">
        <v>0</v>
      </c>
      <c r="L31" s="227">
        <v>0</v>
      </c>
      <c r="M31" s="171">
        <f aca="true" t="shared" si="17" ref="M31:M36">SUM(N31:O31)</f>
        <v>0</v>
      </c>
      <c r="N31" s="218">
        <v>0</v>
      </c>
      <c r="O31" s="218">
        <v>0</v>
      </c>
      <c r="P31" s="4"/>
    </row>
    <row r="32" spans="1:16" ht="21" customHeight="1">
      <c r="A32" s="696"/>
      <c r="B32" s="53" t="s">
        <v>118</v>
      </c>
      <c r="C32" s="168">
        <f t="shared" si="7"/>
        <v>0</v>
      </c>
      <c r="D32" s="171">
        <f t="shared" si="14"/>
        <v>0</v>
      </c>
      <c r="E32" s="218">
        <v>0</v>
      </c>
      <c r="F32" s="218">
        <v>0</v>
      </c>
      <c r="G32" s="171">
        <f t="shared" si="15"/>
        <v>0</v>
      </c>
      <c r="H32" s="218">
        <v>0</v>
      </c>
      <c r="I32" s="227">
        <v>0</v>
      </c>
      <c r="J32" s="171">
        <f t="shared" si="16"/>
        <v>0</v>
      </c>
      <c r="K32" s="218">
        <v>0</v>
      </c>
      <c r="L32" s="227">
        <v>0</v>
      </c>
      <c r="M32" s="171">
        <f t="shared" si="17"/>
        <v>0</v>
      </c>
      <c r="N32" s="218">
        <v>0</v>
      </c>
      <c r="O32" s="218">
        <v>0</v>
      </c>
      <c r="P32" s="4"/>
    </row>
    <row r="33" spans="1:16" ht="21" customHeight="1">
      <c r="A33" s="696"/>
      <c r="B33" s="53" t="s">
        <v>290</v>
      </c>
      <c r="C33" s="168">
        <f t="shared" si="7"/>
        <v>92</v>
      </c>
      <c r="D33" s="171">
        <f t="shared" si="14"/>
        <v>0</v>
      </c>
      <c r="E33" s="218">
        <v>0</v>
      </c>
      <c r="F33" s="218">
        <v>0</v>
      </c>
      <c r="G33" s="171">
        <f t="shared" si="15"/>
        <v>92</v>
      </c>
      <c r="H33" s="218">
        <v>4</v>
      </c>
      <c r="I33" s="227">
        <v>88</v>
      </c>
      <c r="J33" s="171">
        <f t="shared" si="16"/>
        <v>0</v>
      </c>
      <c r="K33" s="218">
        <v>0</v>
      </c>
      <c r="L33" s="227">
        <v>0</v>
      </c>
      <c r="M33" s="171">
        <f t="shared" si="17"/>
        <v>0</v>
      </c>
      <c r="N33" s="218">
        <v>0</v>
      </c>
      <c r="O33" s="218">
        <v>0</v>
      </c>
      <c r="P33" s="4"/>
    </row>
    <row r="34" spans="1:16" ht="21" customHeight="1">
      <c r="A34" s="696"/>
      <c r="B34" s="53" t="s">
        <v>121</v>
      </c>
      <c r="C34" s="168">
        <f t="shared" si="7"/>
        <v>0</v>
      </c>
      <c r="D34" s="171">
        <f t="shared" si="14"/>
        <v>0</v>
      </c>
      <c r="E34" s="218">
        <v>0</v>
      </c>
      <c r="F34" s="218">
        <v>0</v>
      </c>
      <c r="G34" s="171">
        <f t="shared" si="15"/>
        <v>0</v>
      </c>
      <c r="H34" s="218">
        <v>0</v>
      </c>
      <c r="I34" s="227">
        <v>0</v>
      </c>
      <c r="J34" s="171">
        <f t="shared" si="16"/>
        <v>0</v>
      </c>
      <c r="K34" s="218">
        <v>0</v>
      </c>
      <c r="L34" s="227">
        <v>0</v>
      </c>
      <c r="M34" s="171">
        <f t="shared" si="17"/>
        <v>0</v>
      </c>
      <c r="N34" s="218">
        <v>0</v>
      </c>
      <c r="O34" s="218">
        <v>0</v>
      </c>
      <c r="P34" s="4"/>
    </row>
    <row r="35" spans="1:16" ht="21" customHeight="1">
      <c r="A35" s="696"/>
      <c r="B35" s="53" t="s">
        <v>417</v>
      </c>
      <c r="C35" s="168">
        <f t="shared" si="7"/>
        <v>0</v>
      </c>
      <c r="D35" s="171">
        <f t="shared" si="14"/>
        <v>0</v>
      </c>
      <c r="E35" s="218">
        <v>0</v>
      </c>
      <c r="F35" s="218">
        <v>0</v>
      </c>
      <c r="G35" s="171">
        <f t="shared" si="15"/>
        <v>0</v>
      </c>
      <c r="H35" s="218">
        <v>0</v>
      </c>
      <c r="I35" s="227">
        <v>0</v>
      </c>
      <c r="J35" s="171">
        <f t="shared" si="16"/>
        <v>0</v>
      </c>
      <c r="K35" s="218">
        <v>0</v>
      </c>
      <c r="L35" s="227">
        <v>0</v>
      </c>
      <c r="M35" s="171">
        <f t="shared" si="17"/>
        <v>0</v>
      </c>
      <c r="N35" s="218">
        <v>0</v>
      </c>
      <c r="O35" s="218">
        <v>0</v>
      </c>
      <c r="P35" s="4"/>
    </row>
    <row r="36" spans="1:16" ht="21" customHeight="1">
      <c r="A36" s="706"/>
      <c r="B36" s="56" t="s">
        <v>91</v>
      </c>
      <c r="C36" s="323">
        <f t="shared" si="7"/>
        <v>423</v>
      </c>
      <c r="D36" s="244">
        <f t="shared" si="14"/>
        <v>423</v>
      </c>
      <c r="E36" s="229">
        <v>91</v>
      </c>
      <c r="F36" s="229">
        <v>332</v>
      </c>
      <c r="G36" s="244">
        <f t="shared" si="15"/>
        <v>0</v>
      </c>
      <c r="H36" s="229">
        <v>0</v>
      </c>
      <c r="I36" s="230">
        <v>0</v>
      </c>
      <c r="J36" s="244">
        <f t="shared" si="16"/>
        <v>0</v>
      </c>
      <c r="K36" s="229">
        <v>0</v>
      </c>
      <c r="L36" s="230">
        <v>0</v>
      </c>
      <c r="M36" s="244">
        <f t="shared" si="17"/>
        <v>0</v>
      </c>
      <c r="N36" s="229">
        <v>0</v>
      </c>
      <c r="O36" s="229">
        <v>0</v>
      </c>
      <c r="P36" s="4"/>
    </row>
    <row r="37" spans="1:16" ht="21" customHeight="1" thickBot="1">
      <c r="A37" s="709" t="s">
        <v>255</v>
      </c>
      <c r="B37" s="710"/>
      <c r="C37" s="326">
        <f t="shared" si="7"/>
        <v>775</v>
      </c>
      <c r="D37" s="247">
        <f>E37+F37</f>
        <v>525</v>
      </c>
      <c r="E37" s="248">
        <v>168</v>
      </c>
      <c r="F37" s="248">
        <v>357</v>
      </c>
      <c r="G37" s="247">
        <f>H37+I37</f>
        <v>0</v>
      </c>
      <c r="H37" s="248">
        <v>0</v>
      </c>
      <c r="I37" s="248">
        <v>0</v>
      </c>
      <c r="J37" s="247">
        <f>K37+L37</f>
        <v>0</v>
      </c>
      <c r="K37" s="248">
        <v>0</v>
      </c>
      <c r="L37" s="248">
        <v>0</v>
      </c>
      <c r="M37" s="247">
        <f>N37+O37</f>
        <v>250</v>
      </c>
      <c r="N37" s="248">
        <v>167</v>
      </c>
      <c r="O37" s="248">
        <v>83</v>
      </c>
      <c r="P37" s="4"/>
    </row>
  </sheetData>
  <sheetProtection/>
  <mergeCells count="15">
    <mergeCell ref="A21:A26"/>
    <mergeCell ref="A30:A36"/>
    <mergeCell ref="A29:B29"/>
    <mergeCell ref="A37:B37"/>
    <mergeCell ref="A27:B27"/>
    <mergeCell ref="A7:A13"/>
    <mergeCell ref="A14:A20"/>
    <mergeCell ref="A28:B28"/>
    <mergeCell ref="A5:B5"/>
    <mergeCell ref="D4:I4"/>
    <mergeCell ref="J4:O4"/>
    <mergeCell ref="D5:F5"/>
    <mergeCell ref="G5:I5"/>
    <mergeCell ref="J5:L5"/>
    <mergeCell ref="M5:O5"/>
  </mergeCells>
  <printOptions/>
  <pageMargins left="0.5905511811023623" right="0.3937007874015748" top="0.8267716535433072" bottom="0.4724409448818898" header="0.5118110236220472" footer="0.2755905511811024"/>
  <pageSetup horizontalDpi="600" verticalDpi="600" orientation="portrait" paperSize="9" scale="84" r:id="rId1"/>
  <headerFooter scaleWithDoc="0" alignWithMargins="0">
    <oddHeader>&amp;R&amp;11高等学校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S51"/>
  <sheetViews>
    <sheetView showGridLines="0" zoomScalePageLayoutView="0" workbookViewId="0" topLeftCell="A1">
      <selection activeCell="A1" sqref="A1"/>
    </sheetView>
  </sheetViews>
  <sheetFormatPr defaultColWidth="8.625" defaultRowHeight="19.5" customHeight="1"/>
  <cols>
    <col min="1" max="1" width="3.625" style="1" customWidth="1"/>
    <col min="2" max="2" width="12.00390625" style="1" customWidth="1"/>
    <col min="3" max="6" width="6.75390625" style="1" bestFit="1" customWidth="1"/>
    <col min="7" max="8" width="5.75390625" style="1" customWidth="1"/>
    <col min="9" max="10" width="4.75390625" style="1" customWidth="1"/>
    <col min="11" max="12" width="6.75390625" style="1" bestFit="1" customWidth="1"/>
    <col min="13" max="14" width="4.75390625" style="1" bestFit="1" customWidth="1"/>
    <col min="15" max="16" width="5.75390625" style="1" customWidth="1"/>
    <col min="17" max="18" width="4.75390625" style="1" customWidth="1"/>
    <col min="19" max="19" width="1.00390625" style="1" customWidth="1"/>
    <col min="20" max="20" width="8.625" style="1" customWidth="1"/>
    <col min="21" max="21" width="7.875" style="1" customWidth="1"/>
    <col min="22" max="16384" width="8.625" style="1" customWidth="1"/>
  </cols>
  <sheetData>
    <row r="1" ht="15.75" customHeight="1"/>
    <row r="2" ht="15.75" customHeight="1"/>
    <row r="3" spans="1:18" s="3" customFormat="1" ht="19.5" customHeight="1" thickBot="1">
      <c r="A3" s="66" t="s">
        <v>246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9" s="3" customFormat="1" ht="19.5" customHeight="1">
      <c r="A4" s="663" t="s">
        <v>147</v>
      </c>
      <c r="B4" s="501"/>
      <c r="C4" s="504" t="s">
        <v>309</v>
      </c>
      <c r="D4" s="478"/>
      <c r="E4" s="478"/>
      <c r="F4" s="478"/>
      <c r="G4" s="478"/>
      <c r="H4" s="478"/>
      <c r="I4" s="478"/>
      <c r="J4" s="507"/>
      <c r="K4" s="478" t="s">
        <v>310</v>
      </c>
      <c r="L4" s="478"/>
      <c r="M4" s="478"/>
      <c r="N4" s="478"/>
      <c r="O4" s="478"/>
      <c r="P4" s="478"/>
      <c r="Q4" s="478"/>
      <c r="R4" s="478"/>
      <c r="S4" s="4"/>
    </row>
    <row r="5" spans="1:19" s="3" customFormat="1" ht="19.5" customHeight="1">
      <c r="A5" s="475"/>
      <c r="B5" s="502"/>
      <c r="C5" s="719" t="s">
        <v>149</v>
      </c>
      <c r="D5" s="712"/>
      <c r="E5" s="712"/>
      <c r="F5" s="712"/>
      <c r="G5" s="720" t="s">
        <v>150</v>
      </c>
      <c r="H5" s="712"/>
      <c r="I5" s="712"/>
      <c r="J5" s="721"/>
      <c r="K5" s="712" t="s">
        <v>149</v>
      </c>
      <c r="L5" s="712"/>
      <c r="M5" s="712"/>
      <c r="N5" s="721"/>
      <c r="O5" s="712" t="s">
        <v>150</v>
      </c>
      <c r="P5" s="712"/>
      <c r="Q5" s="712"/>
      <c r="R5" s="712"/>
      <c r="S5" s="4"/>
    </row>
    <row r="6" spans="1:19" s="3" customFormat="1" ht="19.5" customHeight="1">
      <c r="A6" s="475"/>
      <c r="B6" s="502"/>
      <c r="C6" s="717" t="s">
        <v>161</v>
      </c>
      <c r="D6" s="714"/>
      <c r="E6" s="715" t="s">
        <v>162</v>
      </c>
      <c r="F6" s="713"/>
      <c r="G6" s="718" t="s">
        <v>161</v>
      </c>
      <c r="H6" s="714"/>
      <c r="I6" s="715" t="s">
        <v>162</v>
      </c>
      <c r="J6" s="716"/>
      <c r="K6" s="713" t="s">
        <v>161</v>
      </c>
      <c r="L6" s="714"/>
      <c r="M6" s="715" t="s">
        <v>162</v>
      </c>
      <c r="N6" s="716"/>
      <c r="O6" s="713" t="s">
        <v>161</v>
      </c>
      <c r="P6" s="714"/>
      <c r="Q6" s="715" t="s">
        <v>162</v>
      </c>
      <c r="R6" s="713"/>
      <c r="S6" s="4"/>
    </row>
    <row r="7" spans="1:19" s="3" customFormat="1" ht="19.5" customHeight="1" thickBot="1">
      <c r="A7" s="665"/>
      <c r="B7" s="503"/>
      <c r="C7" s="72" t="s">
        <v>137</v>
      </c>
      <c r="D7" s="70" t="s">
        <v>138</v>
      </c>
      <c r="E7" s="70" t="s">
        <v>137</v>
      </c>
      <c r="F7" s="70" t="s">
        <v>138</v>
      </c>
      <c r="G7" s="73" t="s">
        <v>137</v>
      </c>
      <c r="H7" s="70" t="s">
        <v>138</v>
      </c>
      <c r="I7" s="70" t="s">
        <v>137</v>
      </c>
      <c r="J7" s="71" t="s">
        <v>138</v>
      </c>
      <c r="K7" s="74" t="s">
        <v>137</v>
      </c>
      <c r="L7" s="70" t="s">
        <v>138</v>
      </c>
      <c r="M7" s="70" t="s">
        <v>137</v>
      </c>
      <c r="N7" s="71" t="s">
        <v>138</v>
      </c>
      <c r="O7" s="74" t="s">
        <v>137</v>
      </c>
      <c r="P7" s="70" t="s">
        <v>138</v>
      </c>
      <c r="Q7" s="70" t="s">
        <v>137</v>
      </c>
      <c r="R7" s="70" t="s">
        <v>138</v>
      </c>
      <c r="S7" s="4"/>
    </row>
    <row r="8" spans="1:19" s="3" customFormat="1" ht="24" customHeight="1" thickBot="1">
      <c r="A8" s="702" t="s">
        <v>163</v>
      </c>
      <c r="B8" s="703"/>
      <c r="C8" s="429">
        <f>C9+C10+C23+'49-2'!C8+'49-2'!C15+'49-2'!C22+'49-2'!C28+'49-2'!C29+'49-2'!C30+'49-2'!C31+'49-2'!C38</f>
        <v>3325</v>
      </c>
      <c r="D8" s="430">
        <f>D9+D10+D23+'49-2'!D8+'49-2'!D15+'49-2'!D22+'49-2'!D28+'49-2'!D29+'49-2'!D30+'49-2'!D31+'49-2'!D38</f>
        <v>3045</v>
      </c>
      <c r="E8" s="430">
        <f>E9+E10+E23+'49-2'!E8+'49-2'!E15+'49-2'!E22+'49-2'!E28+'49-2'!E29+'49-2'!E30+'49-2'!E31+'49-2'!E38</f>
        <v>3046</v>
      </c>
      <c r="F8" s="433">
        <f>F9+F10+F23+'49-2'!F8+'49-2'!F15+'49-2'!F22+'49-2'!F28+'49-2'!F29+'49-2'!F30+'49-2'!F31+'49-2'!F38</f>
        <v>2800</v>
      </c>
      <c r="G8" s="432">
        <f>G9+G10+G23+'49-2'!G8+'49-2'!G15+'49-2'!G22+'49-2'!G28+'49-2'!G29+'49-2'!G30+'49-2'!G31+'49-2'!G38</f>
        <v>145</v>
      </c>
      <c r="H8" s="430">
        <f>H9+H10+H23+'49-2'!H8+'49-2'!H15+'49-2'!H22+'49-2'!H28+'49-2'!H29+'49-2'!H30+'49-2'!H31+'49-2'!H38</f>
        <v>123</v>
      </c>
      <c r="I8" s="430">
        <f>I9+I10+I23+'49-2'!I8+'49-2'!I15+'49-2'!I22+'49-2'!I28+'49-2'!I29+'49-2'!I30+'49-2'!I31+'49-2'!I38</f>
        <v>98</v>
      </c>
      <c r="J8" s="433">
        <f>J9+J10+J23+'49-2'!J8+'49-2'!J15+'49-2'!J22+'49-2'!J28+'49-2'!J29+'49-2'!J30+'49-2'!J31+'49-2'!J38</f>
        <v>98</v>
      </c>
      <c r="K8" s="432">
        <f>K9+K10+K23+'49-2'!K8+'49-2'!K15+'49-2'!K22+'49-2'!K28+'49-2'!K29+'49-2'!K30+'49-2'!K31+'49-2'!K38</f>
        <v>2447</v>
      </c>
      <c r="L8" s="430">
        <f>L9+L10+L23+'49-2'!L8+'49-2'!L15+'49-2'!L22+'49-2'!L28+'49-2'!L29+'49-2'!L30+'49-2'!L31+'49-2'!L38</f>
        <v>2339</v>
      </c>
      <c r="M8" s="430">
        <f>M9+M10+M23+'49-2'!M8+'49-2'!M15+'49-2'!M22+'49-2'!M28+'49-2'!M29+'49-2'!M30+'49-2'!M31+'49-2'!M38</f>
        <v>895</v>
      </c>
      <c r="N8" s="433">
        <f>N9+N10+N23+'49-2'!N8+'49-2'!N15+'49-2'!N22+'49-2'!N28+'49-2'!N29+'49-2'!N30+'49-2'!N31+'49-2'!N38</f>
        <v>980</v>
      </c>
      <c r="O8" s="432">
        <f>O9+O10+O23+'49-2'!O8+'49-2'!O15+'49-2'!O22+'49-2'!O28+'49-2'!O29+'49-2'!O30+'49-2'!O31+'49-2'!O38</f>
        <v>71</v>
      </c>
      <c r="P8" s="430">
        <f>P9+P10+P23+'49-2'!P8+'49-2'!P15+'49-2'!P22+'49-2'!P28+'49-2'!P29+'49-2'!P30+'49-2'!P31+'49-2'!P38</f>
        <v>33</v>
      </c>
      <c r="Q8" s="430">
        <f>Q9+Q10+Q23+'49-2'!Q8+'49-2'!Q15+'49-2'!Q22+'49-2'!Q28+'49-2'!Q29+'49-2'!Q30+'49-2'!Q31+'49-2'!Q38</f>
        <v>61</v>
      </c>
      <c r="R8" s="431">
        <f>R9+R10+R23+'49-2'!R8+'49-2'!R15+'49-2'!R22+'49-2'!R28+'49-2'!R29+'49-2'!R30+'49-2'!R31+'49-2'!R38</f>
        <v>30</v>
      </c>
      <c r="S8" s="4">
        <v>44</v>
      </c>
    </row>
    <row r="9" spans="1:19" s="3" customFormat="1" ht="19.5" customHeight="1">
      <c r="A9" s="704" t="s">
        <v>442</v>
      </c>
      <c r="B9" s="705"/>
      <c r="C9" s="315">
        <v>1986</v>
      </c>
      <c r="D9" s="317">
        <v>1802</v>
      </c>
      <c r="E9" s="317">
        <v>1784</v>
      </c>
      <c r="F9" s="317">
        <v>1635</v>
      </c>
      <c r="G9" s="316">
        <v>141</v>
      </c>
      <c r="H9" s="317">
        <v>121</v>
      </c>
      <c r="I9" s="317">
        <v>94</v>
      </c>
      <c r="J9" s="219">
        <v>96</v>
      </c>
      <c r="K9" s="318">
        <v>2129</v>
      </c>
      <c r="L9" s="317">
        <v>2079</v>
      </c>
      <c r="M9" s="317">
        <v>624</v>
      </c>
      <c r="N9" s="219">
        <v>737</v>
      </c>
      <c r="O9" s="318">
        <v>0</v>
      </c>
      <c r="P9" s="317">
        <v>0</v>
      </c>
      <c r="Q9" s="317">
        <v>0</v>
      </c>
      <c r="R9" s="317">
        <v>0</v>
      </c>
      <c r="S9" s="4"/>
    </row>
    <row r="10" spans="1:19" s="3" customFormat="1" ht="19.5" customHeight="1">
      <c r="A10" s="724" t="s">
        <v>156</v>
      </c>
      <c r="B10" s="55" t="s">
        <v>164</v>
      </c>
      <c r="C10" s="325">
        <f>SUM(C11:C22)</f>
        <v>159</v>
      </c>
      <c r="D10" s="233">
        <f>SUM(D11:D22)</f>
        <v>173</v>
      </c>
      <c r="E10" s="233">
        <f>SUM(E11:E22)</f>
        <v>144</v>
      </c>
      <c r="F10" s="234">
        <f>SUM(F11:F22)</f>
        <v>166</v>
      </c>
      <c r="G10" s="246">
        <f aca="true" t="shared" si="0" ref="G10:R10">SUM(G11:G22)</f>
        <v>0</v>
      </c>
      <c r="H10" s="233">
        <f t="shared" si="0"/>
        <v>0</v>
      </c>
      <c r="I10" s="233">
        <f t="shared" si="0"/>
        <v>0</v>
      </c>
      <c r="J10" s="234">
        <f t="shared" si="0"/>
        <v>0</v>
      </c>
      <c r="K10" s="246">
        <f t="shared" si="0"/>
        <v>0</v>
      </c>
      <c r="L10" s="233">
        <f t="shared" si="0"/>
        <v>0</v>
      </c>
      <c r="M10" s="233">
        <f t="shared" si="0"/>
        <v>0</v>
      </c>
      <c r="N10" s="234">
        <f t="shared" si="0"/>
        <v>0</v>
      </c>
      <c r="O10" s="246">
        <f t="shared" si="0"/>
        <v>0</v>
      </c>
      <c r="P10" s="233">
        <f t="shared" si="0"/>
        <v>0</v>
      </c>
      <c r="Q10" s="233">
        <f t="shared" si="0"/>
        <v>0</v>
      </c>
      <c r="R10" s="233">
        <f t="shared" si="0"/>
        <v>0</v>
      </c>
      <c r="S10" s="4"/>
    </row>
    <row r="11" spans="1:19" s="3" customFormat="1" ht="18" customHeight="1">
      <c r="A11" s="722"/>
      <c r="B11" s="53" t="s">
        <v>297</v>
      </c>
      <c r="C11" s="168">
        <v>55</v>
      </c>
      <c r="D11" s="218">
        <v>23</v>
      </c>
      <c r="E11" s="218">
        <v>48</v>
      </c>
      <c r="F11" s="218">
        <v>20</v>
      </c>
      <c r="G11" s="171">
        <v>0</v>
      </c>
      <c r="H11" s="218">
        <v>0</v>
      </c>
      <c r="I11" s="218">
        <v>0</v>
      </c>
      <c r="J11" s="227">
        <v>0</v>
      </c>
      <c r="K11" s="170">
        <v>0</v>
      </c>
      <c r="L11" s="218">
        <v>0</v>
      </c>
      <c r="M11" s="218">
        <v>0</v>
      </c>
      <c r="N11" s="227">
        <v>0</v>
      </c>
      <c r="O11" s="170">
        <v>0</v>
      </c>
      <c r="P11" s="218">
        <v>0</v>
      </c>
      <c r="Q11" s="218">
        <v>0</v>
      </c>
      <c r="R11" s="218">
        <v>0</v>
      </c>
      <c r="S11" s="4"/>
    </row>
    <row r="12" spans="1:19" s="3" customFormat="1" ht="18" customHeight="1">
      <c r="A12" s="722"/>
      <c r="B12" s="53" t="s">
        <v>298</v>
      </c>
      <c r="C12" s="168">
        <v>0</v>
      </c>
      <c r="D12" s="218">
        <v>0</v>
      </c>
      <c r="E12" s="218">
        <v>0</v>
      </c>
      <c r="F12" s="218">
        <v>0</v>
      </c>
      <c r="G12" s="171">
        <v>0</v>
      </c>
      <c r="H12" s="218">
        <v>0</v>
      </c>
      <c r="I12" s="218">
        <v>0</v>
      </c>
      <c r="J12" s="227">
        <v>0</v>
      </c>
      <c r="K12" s="170">
        <v>0</v>
      </c>
      <c r="L12" s="218">
        <v>0</v>
      </c>
      <c r="M12" s="218">
        <v>0</v>
      </c>
      <c r="N12" s="227">
        <v>0</v>
      </c>
      <c r="O12" s="170">
        <v>0</v>
      </c>
      <c r="P12" s="218">
        <v>0</v>
      </c>
      <c r="Q12" s="218">
        <v>0</v>
      </c>
      <c r="R12" s="218">
        <v>0</v>
      </c>
      <c r="S12" s="4"/>
    </row>
    <row r="13" spans="1:19" s="3" customFormat="1" ht="18" customHeight="1">
      <c r="A13" s="722"/>
      <c r="B13" s="53" t="s">
        <v>299</v>
      </c>
      <c r="C13" s="168">
        <v>0</v>
      </c>
      <c r="D13" s="218">
        <v>0</v>
      </c>
      <c r="E13" s="218">
        <v>0</v>
      </c>
      <c r="F13" s="218">
        <v>0</v>
      </c>
      <c r="G13" s="171">
        <v>0</v>
      </c>
      <c r="H13" s="218">
        <v>0</v>
      </c>
      <c r="I13" s="218">
        <v>0</v>
      </c>
      <c r="J13" s="227">
        <v>0</v>
      </c>
      <c r="K13" s="170">
        <v>0</v>
      </c>
      <c r="L13" s="218">
        <v>0</v>
      </c>
      <c r="M13" s="218">
        <v>0</v>
      </c>
      <c r="N13" s="227">
        <v>0</v>
      </c>
      <c r="O13" s="170">
        <v>0</v>
      </c>
      <c r="P13" s="218">
        <v>0</v>
      </c>
      <c r="Q13" s="218">
        <v>0</v>
      </c>
      <c r="R13" s="218">
        <v>0</v>
      </c>
      <c r="S13" s="4"/>
    </row>
    <row r="14" spans="1:19" s="3" customFormat="1" ht="18" customHeight="1">
      <c r="A14" s="722"/>
      <c r="B14" s="53" t="s">
        <v>300</v>
      </c>
      <c r="C14" s="168">
        <v>1</v>
      </c>
      <c r="D14" s="218">
        <v>31</v>
      </c>
      <c r="E14" s="218">
        <v>1</v>
      </c>
      <c r="F14" s="218">
        <v>30</v>
      </c>
      <c r="G14" s="171">
        <v>0</v>
      </c>
      <c r="H14" s="218">
        <v>0</v>
      </c>
      <c r="I14" s="218">
        <v>0</v>
      </c>
      <c r="J14" s="227">
        <v>0</v>
      </c>
      <c r="K14" s="170">
        <v>0</v>
      </c>
      <c r="L14" s="218">
        <v>0</v>
      </c>
      <c r="M14" s="218">
        <v>0</v>
      </c>
      <c r="N14" s="227">
        <v>0</v>
      </c>
      <c r="O14" s="170">
        <v>0</v>
      </c>
      <c r="P14" s="218">
        <v>0</v>
      </c>
      <c r="Q14" s="218">
        <v>0</v>
      </c>
      <c r="R14" s="218">
        <v>0</v>
      </c>
      <c r="S14" s="4"/>
    </row>
    <row r="15" spans="1:19" s="3" customFormat="1" ht="18" customHeight="1">
      <c r="A15" s="722"/>
      <c r="B15" s="53" t="s">
        <v>301</v>
      </c>
      <c r="C15" s="168">
        <v>74</v>
      </c>
      <c r="D15" s="218">
        <v>0</v>
      </c>
      <c r="E15" s="218">
        <v>67</v>
      </c>
      <c r="F15" s="218">
        <v>0</v>
      </c>
      <c r="G15" s="171">
        <v>0</v>
      </c>
      <c r="H15" s="218">
        <v>0</v>
      </c>
      <c r="I15" s="218">
        <v>0</v>
      </c>
      <c r="J15" s="227">
        <v>0</v>
      </c>
      <c r="K15" s="170">
        <v>0</v>
      </c>
      <c r="L15" s="218">
        <v>0</v>
      </c>
      <c r="M15" s="218">
        <v>0</v>
      </c>
      <c r="N15" s="227">
        <v>0</v>
      </c>
      <c r="O15" s="170">
        <v>0</v>
      </c>
      <c r="P15" s="218">
        <v>0</v>
      </c>
      <c r="Q15" s="218">
        <v>0</v>
      </c>
      <c r="R15" s="218">
        <v>0</v>
      </c>
      <c r="S15" s="4"/>
    </row>
    <row r="16" spans="1:19" s="3" customFormat="1" ht="18" customHeight="1">
      <c r="A16" s="722"/>
      <c r="B16" s="53" t="s">
        <v>302</v>
      </c>
      <c r="C16" s="168">
        <v>0</v>
      </c>
      <c r="D16" s="218">
        <v>0</v>
      </c>
      <c r="E16" s="218">
        <v>0</v>
      </c>
      <c r="F16" s="218">
        <v>0</v>
      </c>
      <c r="G16" s="171">
        <v>0</v>
      </c>
      <c r="H16" s="218">
        <v>0</v>
      </c>
      <c r="I16" s="218">
        <v>0</v>
      </c>
      <c r="J16" s="227">
        <v>0</v>
      </c>
      <c r="K16" s="170">
        <v>0</v>
      </c>
      <c r="L16" s="218">
        <v>0</v>
      </c>
      <c r="M16" s="218">
        <v>0</v>
      </c>
      <c r="N16" s="227">
        <v>0</v>
      </c>
      <c r="O16" s="170">
        <v>0</v>
      </c>
      <c r="P16" s="218">
        <v>0</v>
      </c>
      <c r="Q16" s="218">
        <v>0</v>
      </c>
      <c r="R16" s="218">
        <v>0</v>
      </c>
      <c r="S16" s="4"/>
    </row>
    <row r="17" spans="1:19" s="3" customFormat="1" ht="18" customHeight="1">
      <c r="A17" s="722"/>
      <c r="B17" s="53" t="s">
        <v>303</v>
      </c>
      <c r="C17" s="168">
        <v>0</v>
      </c>
      <c r="D17" s="218">
        <v>0</v>
      </c>
      <c r="E17" s="218">
        <v>0</v>
      </c>
      <c r="F17" s="218">
        <v>0</v>
      </c>
      <c r="G17" s="171">
        <v>0</v>
      </c>
      <c r="H17" s="218">
        <v>0</v>
      </c>
      <c r="I17" s="218">
        <v>0</v>
      </c>
      <c r="J17" s="227">
        <v>0</v>
      </c>
      <c r="K17" s="170">
        <v>0</v>
      </c>
      <c r="L17" s="218">
        <v>0</v>
      </c>
      <c r="M17" s="218">
        <v>0</v>
      </c>
      <c r="N17" s="227">
        <v>0</v>
      </c>
      <c r="O17" s="170">
        <v>0</v>
      </c>
      <c r="P17" s="218">
        <v>0</v>
      </c>
      <c r="Q17" s="218">
        <v>0</v>
      </c>
      <c r="R17" s="218">
        <v>0</v>
      </c>
      <c r="S17" s="4"/>
    </row>
    <row r="18" spans="1:19" s="3" customFormat="1" ht="18" customHeight="1">
      <c r="A18" s="722"/>
      <c r="B18" s="53" t="s">
        <v>304</v>
      </c>
      <c r="C18" s="168">
        <v>0</v>
      </c>
      <c r="D18" s="218">
        <v>0</v>
      </c>
      <c r="E18" s="218">
        <v>0</v>
      </c>
      <c r="F18" s="218">
        <v>0</v>
      </c>
      <c r="G18" s="171">
        <v>0</v>
      </c>
      <c r="H18" s="218">
        <v>0</v>
      </c>
      <c r="I18" s="218">
        <v>0</v>
      </c>
      <c r="J18" s="227">
        <v>0</v>
      </c>
      <c r="K18" s="170">
        <v>0</v>
      </c>
      <c r="L18" s="218">
        <v>0</v>
      </c>
      <c r="M18" s="218">
        <v>0</v>
      </c>
      <c r="N18" s="227">
        <v>0</v>
      </c>
      <c r="O18" s="170">
        <v>0</v>
      </c>
      <c r="P18" s="218">
        <v>0</v>
      </c>
      <c r="Q18" s="218">
        <v>0</v>
      </c>
      <c r="R18" s="218">
        <v>0</v>
      </c>
      <c r="S18" s="4"/>
    </row>
    <row r="19" spans="1:19" s="3" customFormat="1" ht="18" customHeight="1">
      <c r="A19" s="722"/>
      <c r="B19" s="53" t="s">
        <v>305</v>
      </c>
      <c r="C19" s="168">
        <v>0</v>
      </c>
      <c r="D19" s="218">
        <v>73</v>
      </c>
      <c r="E19" s="218">
        <v>0</v>
      </c>
      <c r="F19" s="218">
        <v>72</v>
      </c>
      <c r="G19" s="171">
        <v>0</v>
      </c>
      <c r="H19" s="218">
        <v>0</v>
      </c>
      <c r="I19" s="218">
        <v>0</v>
      </c>
      <c r="J19" s="227">
        <v>0</v>
      </c>
      <c r="K19" s="170">
        <v>0</v>
      </c>
      <c r="L19" s="218">
        <v>0</v>
      </c>
      <c r="M19" s="218">
        <v>0</v>
      </c>
      <c r="N19" s="227">
        <v>0</v>
      </c>
      <c r="O19" s="170">
        <v>0</v>
      </c>
      <c r="P19" s="218">
        <v>0</v>
      </c>
      <c r="Q19" s="218">
        <v>0</v>
      </c>
      <c r="R19" s="218">
        <v>0</v>
      </c>
      <c r="S19" s="4"/>
    </row>
    <row r="20" spans="1:19" s="3" customFormat="1" ht="18" customHeight="1">
      <c r="A20" s="722"/>
      <c r="B20" s="53" t="s">
        <v>306</v>
      </c>
      <c r="C20" s="168">
        <v>5</v>
      </c>
      <c r="D20" s="218">
        <v>35</v>
      </c>
      <c r="E20" s="218">
        <v>4</v>
      </c>
      <c r="F20" s="218">
        <v>33</v>
      </c>
      <c r="G20" s="171">
        <v>0</v>
      </c>
      <c r="H20" s="218">
        <v>0</v>
      </c>
      <c r="I20" s="218">
        <v>0</v>
      </c>
      <c r="J20" s="227">
        <v>0</v>
      </c>
      <c r="K20" s="170">
        <v>0</v>
      </c>
      <c r="L20" s="218">
        <v>0</v>
      </c>
      <c r="M20" s="218">
        <v>0</v>
      </c>
      <c r="N20" s="227">
        <v>0</v>
      </c>
      <c r="O20" s="170">
        <v>0</v>
      </c>
      <c r="P20" s="218">
        <v>0</v>
      </c>
      <c r="Q20" s="218">
        <v>0</v>
      </c>
      <c r="R20" s="218">
        <v>0</v>
      </c>
      <c r="S20" s="4"/>
    </row>
    <row r="21" spans="1:19" s="3" customFormat="1" ht="18" customHeight="1">
      <c r="A21" s="722"/>
      <c r="B21" s="53" t="s">
        <v>307</v>
      </c>
      <c r="C21" s="168">
        <v>0</v>
      </c>
      <c r="D21" s="218">
        <v>0</v>
      </c>
      <c r="E21" s="218">
        <v>0</v>
      </c>
      <c r="F21" s="218">
        <v>0</v>
      </c>
      <c r="G21" s="171">
        <v>0</v>
      </c>
      <c r="H21" s="218">
        <v>0</v>
      </c>
      <c r="I21" s="218">
        <v>0</v>
      </c>
      <c r="J21" s="227">
        <v>0</v>
      </c>
      <c r="K21" s="170">
        <v>0</v>
      </c>
      <c r="L21" s="218">
        <v>0</v>
      </c>
      <c r="M21" s="218">
        <v>0</v>
      </c>
      <c r="N21" s="227">
        <v>0</v>
      </c>
      <c r="O21" s="170">
        <v>0</v>
      </c>
      <c r="P21" s="218">
        <v>0</v>
      </c>
      <c r="Q21" s="218">
        <v>0</v>
      </c>
      <c r="R21" s="218">
        <v>0</v>
      </c>
      <c r="S21" s="4"/>
    </row>
    <row r="22" spans="1:19" s="3" customFormat="1" ht="18" customHeight="1">
      <c r="A22" s="725"/>
      <c r="B22" s="56" t="s">
        <v>308</v>
      </c>
      <c r="C22" s="323">
        <v>24</v>
      </c>
      <c r="D22" s="229">
        <v>11</v>
      </c>
      <c r="E22" s="229">
        <v>24</v>
      </c>
      <c r="F22" s="229">
        <v>11</v>
      </c>
      <c r="G22" s="244">
        <v>0</v>
      </c>
      <c r="H22" s="229">
        <v>0</v>
      </c>
      <c r="I22" s="229">
        <v>0</v>
      </c>
      <c r="J22" s="230">
        <v>0</v>
      </c>
      <c r="K22" s="228">
        <v>0</v>
      </c>
      <c r="L22" s="229">
        <v>0</v>
      </c>
      <c r="M22" s="229">
        <v>0</v>
      </c>
      <c r="N22" s="230">
        <v>0</v>
      </c>
      <c r="O22" s="244">
        <v>0</v>
      </c>
      <c r="P22" s="229">
        <v>0</v>
      </c>
      <c r="Q22" s="229">
        <v>0</v>
      </c>
      <c r="R22" s="229">
        <v>0</v>
      </c>
      <c r="S22" s="4"/>
    </row>
    <row r="23" spans="1:19" s="3" customFormat="1" ht="19.5" customHeight="1">
      <c r="A23" s="722" t="s">
        <v>239</v>
      </c>
      <c r="B23" s="51" t="s">
        <v>1</v>
      </c>
      <c r="C23" s="319">
        <f>SUM(C24:C47)</f>
        <v>670</v>
      </c>
      <c r="D23" s="225">
        <f aca="true" t="shared" si="1" ref="D23:R23">SUM(D24:D47)</f>
        <v>82</v>
      </c>
      <c r="E23" s="225">
        <f t="shared" si="1"/>
        <v>647</v>
      </c>
      <c r="F23" s="234">
        <f t="shared" si="1"/>
        <v>79</v>
      </c>
      <c r="G23" s="224">
        <f>SUM(G24:G47)</f>
        <v>0</v>
      </c>
      <c r="H23" s="225">
        <f t="shared" si="1"/>
        <v>0</v>
      </c>
      <c r="I23" s="225">
        <f t="shared" si="1"/>
        <v>0</v>
      </c>
      <c r="J23" s="234">
        <f t="shared" si="1"/>
        <v>0</v>
      </c>
      <c r="K23" s="224">
        <f>SUM(K24:K47)</f>
        <v>152</v>
      </c>
      <c r="L23" s="225">
        <f t="shared" si="1"/>
        <v>1</v>
      </c>
      <c r="M23" s="225">
        <f t="shared" si="1"/>
        <v>123</v>
      </c>
      <c r="N23" s="234">
        <f t="shared" si="1"/>
        <v>1</v>
      </c>
      <c r="O23" s="224">
        <f>SUM(O24:O47)</f>
        <v>0</v>
      </c>
      <c r="P23" s="225">
        <f t="shared" si="1"/>
        <v>0</v>
      </c>
      <c r="Q23" s="225">
        <f t="shared" si="1"/>
        <v>0</v>
      </c>
      <c r="R23" s="225">
        <f t="shared" si="1"/>
        <v>0</v>
      </c>
      <c r="S23" s="4"/>
    </row>
    <row r="24" spans="1:19" s="3" customFormat="1" ht="18" customHeight="1">
      <c r="A24" s="722"/>
      <c r="B24" s="53" t="s">
        <v>105</v>
      </c>
      <c r="C24" s="168">
        <v>37</v>
      </c>
      <c r="D24" s="218">
        <v>0</v>
      </c>
      <c r="E24" s="218">
        <v>31</v>
      </c>
      <c r="F24" s="218">
        <v>0</v>
      </c>
      <c r="G24" s="171">
        <v>0</v>
      </c>
      <c r="H24" s="218">
        <v>0</v>
      </c>
      <c r="I24" s="218">
        <v>0</v>
      </c>
      <c r="J24" s="227">
        <v>0</v>
      </c>
      <c r="K24" s="170">
        <v>0</v>
      </c>
      <c r="L24" s="218">
        <v>0</v>
      </c>
      <c r="M24" s="218">
        <v>0</v>
      </c>
      <c r="N24" s="227">
        <v>0</v>
      </c>
      <c r="O24" s="170">
        <v>0</v>
      </c>
      <c r="P24" s="218">
        <v>0</v>
      </c>
      <c r="Q24" s="218">
        <v>0</v>
      </c>
      <c r="R24" s="218">
        <v>0</v>
      </c>
      <c r="S24" s="4"/>
    </row>
    <row r="25" spans="1:19" s="3" customFormat="1" ht="18" customHeight="1">
      <c r="A25" s="722"/>
      <c r="B25" s="53" t="s">
        <v>107</v>
      </c>
      <c r="C25" s="168">
        <v>159</v>
      </c>
      <c r="D25" s="218">
        <v>3</v>
      </c>
      <c r="E25" s="218">
        <v>157</v>
      </c>
      <c r="F25" s="218">
        <v>3</v>
      </c>
      <c r="G25" s="171">
        <v>0</v>
      </c>
      <c r="H25" s="218">
        <v>0</v>
      </c>
      <c r="I25" s="218">
        <v>0</v>
      </c>
      <c r="J25" s="227">
        <v>0</v>
      </c>
      <c r="K25" s="170">
        <v>0</v>
      </c>
      <c r="L25" s="218">
        <v>0</v>
      </c>
      <c r="M25" s="218">
        <v>0</v>
      </c>
      <c r="N25" s="227">
        <v>0</v>
      </c>
      <c r="O25" s="170">
        <v>0</v>
      </c>
      <c r="P25" s="218">
        <v>0</v>
      </c>
      <c r="Q25" s="218">
        <v>0</v>
      </c>
      <c r="R25" s="218">
        <v>0</v>
      </c>
      <c r="S25" s="4"/>
    </row>
    <row r="26" spans="1:19" s="3" customFormat="1" ht="18" customHeight="1">
      <c r="A26" s="722"/>
      <c r="B26" s="53" t="s">
        <v>109</v>
      </c>
      <c r="C26" s="168">
        <v>34</v>
      </c>
      <c r="D26" s="218">
        <v>1</v>
      </c>
      <c r="E26" s="218">
        <v>31</v>
      </c>
      <c r="F26" s="218">
        <v>1</v>
      </c>
      <c r="G26" s="171">
        <v>0</v>
      </c>
      <c r="H26" s="218">
        <v>0</v>
      </c>
      <c r="I26" s="218">
        <v>0</v>
      </c>
      <c r="J26" s="227">
        <v>0</v>
      </c>
      <c r="K26" s="170">
        <v>0</v>
      </c>
      <c r="L26" s="218">
        <v>0</v>
      </c>
      <c r="M26" s="218">
        <v>0</v>
      </c>
      <c r="N26" s="227">
        <v>0</v>
      </c>
      <c r="O26" s="170">
        <v>0</v>
      </c>
      <c r="P26" s="218">
        <v>0</v>
      </c>
      <c r="Q26" s="218">
        <v>0</v>
      </c>
      <c r="R26" s="218">
        <v>0</v>
      </c>
      <c r="S26" s="4"/>
    </row>
    <row r="27" spans="1:19" s="3" customFormat="1" ht="18" customHeight="1">
      <c r="A27" s="722"/>
      <c r="B27" s="53" t="s">
        <v>111</v>
      </c>
      <c r="C27" s="168">
        <v>0</v>
      </c>
      <c r="D27" s="218">
        <v>0</v>
      </c>
      <c r="E27" s="218">
        <v>0</v>
      </c>
      <c r="F27" s="218">
        <v>0</v>
      </c>
      <c r="G27" s="171">
        <v>0</v>
      </c>
      <c r="H27" s="218">
        <v>0</v>
      </c>
      <c r="I27" s="218">
        <v>0</v>
      </c>
      <c r="J27" s="227">
        <v>0</v>
      </c>
      <c r="K27" s="170">
        <v>0</v>
      </c>
      <c r="L27" s="218">
        <v>0</v>
      </c>
      <c r="M27" s="218">
        <v>0</v>
      </c>
      <c r="N27" s="227">
        <v>0</v>
      </c>
      <c r="O27" s="170">
        <v>0</v>
      </c>
      <c r="P27" s="218">
        <v>0</v>
      </c>
      <c r="Q27" s="218">
        <v>0</v>
      </c>
      <c r="R27" s="218">
        <v>0</v>
      </c>
      <c r="S27" s="4"/>
    </row>
    <row r="28" spans="1:19" s="3" customFormat="1" ht="18" customHeight="1">
      <c r="A28" s="722"/>
      <c r="B28" s="53" t="s">
        <v>112</v>
      </c>
      <c r="C28" s="168">
        <v>161</v>
      </c>
      <c r="D28" s="218">
        <v>1</v>
      </c>
      <c r="E28" s="218">
        <v>158</v>
      </c>
      <c r="F28" s="218">
        <v>1</v>
      </c>
      <c r="G28" s="171">
        <v>0</v>
      </c>
      <c r="H28" s="218">
        <v>0</v>
      </c>
      <c r="I28" s="218">
        <v>0</v>
      </c>
      <c r="J28" s="227">
        <v>0</v>
      </c>
      <c r="K28" s="170">
        <v>0</v>
      </c>
      <c r="L28" s="218">
        <v>0</v>
      </c>
      <c r="M28" s="218">
        <v>0</v>
      </c>
      <c r="N28" s="227">
        <v>0</v>
      </c>
      <c r="O28" s="170">
        <v>0</v>
      </c>
      <c r="P28" s="218">
        <v>0</v>
      </c>
      <c r="Q28" s="218">
        <v>0</v>
      </c>
      <c r="R28" s="218">
        <v>0</v>
      </c>
      <c r="S28" s="4"/>
    </row>
    <row r="29" spans="1:19" s="3" customFormat="1" ht="18" customHeight="1">
      <c r="A29" s="722"/>
      <c r="B29" s="53" t="s">
        <v>114</v>
      </c>
      <c r="C29" s="168">
        <v>38</v>
      </c>
      <c r="D29" s="218">
        <v>0</v>
      </c>
      <c r="E29" s="218">
        <v>37</v>
      </c>
      <c r="F29" s="218">
        <v>0</v>
      </c>
      <c r="G29" s="171">
        <v>0</v>
      </c>
      <c r="H29" s="218">
        <v>0</v>
      </c>
      <c r="I29" s="218">
        <v>0</v>
      </c>
      <c r="J29" s="227">
        <v>0</v>
      </c>
      <c r="K29" s="170">
        <v>0</v>
      </c>
      <c r="L29" s="218">
        <v>0</v>
      </c>
      <c r="M29" s="218">
        <v>0</v>
      </c>
      <c r="N29" s="227">
        <v>0</v>
      </c>
      <c r="O29" s="170">
        <v>0</v>
      </c>
      <c r="P29" s="218">
        <v>0</v>
      </c>
      <c r="Q29" s="218">
        <v>0</v>
      </c>
      <c r="R29" s="218">
        <v>0</v>
      </c>
      <c r="S29" s="4"/>
    </row>
    <row r="30" spans="1:19" s="3" customFormat="1" ht="18" customHeight="1">
      <c r="A30" s="722"/>
      <c r="B30" s="53" t="s">
        <v>115</v>
      </c>
      <c r="C30" s="168">
        <v>118</v>
      </c>
      <c r="D30" s="218">
        <v>20</v>
      </c>
      <c r="E30" s="218">
        <v>115</v>
      </c>
      <c r="F30" s="218">
        <v>19</v>
      </c>
      <c r="G30" s="171">
        <v>0</v>
      </c>
      <c r="H30" s="218">
        <v>0</v>
      </c>
      <c r="I30" s="218">
        <v>0</v>
      </c>
      <c r="J30" s="227">
        <v>0</v>
      </c>
      <c r="K30" s="170">
        <v>0</v>
      </c>
      <c r="L30" s="218">
        <v>0</v>
      </c>
      <c r="M30" s="218">
        <v>0</v>
      </c>
      <c r="N30" s="227">
        <v>0</v>
      </c>
      <c r="O30" s="170">
        <v>0</v>
      </c>
      <c r="P30" s="218">
        <v>0</v>
      </c>
      <c r="Q30" s="218">
        <v>0</v>
      </c>
      <c r="R30" s="218">
        <v>0</v>
      </c>
      <c r="S30" s="4"/>
    </row>
    <row r="31" spans="1:19" s="3" customFormat="1" ht="18" customHeight="1">
      <c r="A31" s="722"/>
      <c r="B31" s="53" t="s">
        <v>117</v>
      </c>
      <c r="C31" s="168">
        <v>17</v>
      </c>
      <c r="D31" s="218">
        <v>12</v>
      </c>
      <c r="E31" s="218">
        <v>17</v>
      </c>
      <c r="F31" s="218">
        <v>12</v>
      </c>
      <c r="G31" s="171">
        <v>0</v>
      </c>
      <c r="H31" s="218">
        <v>0</v>
      </c>
      <c r="I31" s="218">
        <v>0</v>
      </c>
      <c r="J31" s="227">
        <v>0</v>
      </c>
      <c r="K31" s="170">
        <v>0</v>
      </c>
      <c r="L31" s="218">
        <v>0</v>
      </c>
      <c r="M31" s="218">
        <v>0</v>
      </c>
      <c r="N31" s="227">
        <v>0</v>
      </c>
      <c r="O31" s="170">
        <v>0</v>
      </c>
      <c r="P31" s="218">
        <v>0</v>
      </c>
      <c r="Q31" s="218">
        <v>0</v>
      </c>
      <c r="R31" s="218">
        <v>0</v>
      </c>
      <c r="S31" s="4"/>
    </row>
    <row r="32" spans="1:19" s="3" customFormat="1" ht="18" customHeight="1">
      <c r="A32" s="722"/>
      <c r="B32" s="53" t="s">
        <v>119</v>
      </c>
      <c r="C32" s="168">
        <v>0</v>
      </c>
      <c r="D32" s="218">
        <v>0</v>
      </c>
      <c r="E32" s="218">
        <v>0</v>
      </c>
      <c r="F32" s="218">
        <v>0</v>
      </c>
      <c r="G32" s="171">
        <v>0</v>
      </c>
      <c r="H32" s="218">
        <v>0</v>
      </c>
      <c r="I32" s="218">
        <v>0</v>
      </c>
      <c r="J32" s="227">
        <v>0</v>
      </c>
      <c r="K32" s="170">
        <v>0</v>
      </c>
      <c r="L32" s="218">
        <v>0</v>
      </c>
      <c r="M32" s="218">
        <v>0</v>
      </c>
      <c r="N32" s="227">
        <v>0</v>
      </c>
      <c r="O32" s="170">
        <v>0</v>
      </c>
      <c r="P32" s="218">
        <v>0</v>
      </c>
      <c r="Q32" s="218">
        <v>0</v>
      </c>
      <c r="R32" s="218">
        <v>0</v>
      </c>
      <c r="S32" s="4"/>
    </row>
    <row r="33" spans="1:19" s="3" customFormat="1" ht="18" customHeight="1">
      <c r="A33" s="722"/>
      <c r="B33" s="53" t="s">
        <v>120</v>
      </c>
      <c r="C33" s="168">
        <v>33</v>
      </c>
      <c r="D33" s="218">
        <v>2</v>
      </c>
      <c r="E33" s="218">
        <v>33</v>
      </c>
      <c r="F33" s="218">
        <v>2</v>
      </c>
      <c r="G33" s="171">
        <v>0</v>
      </c>
      <c r="H33" s="218">
        <v>0</v>
      </c>
      <c r="I33" s="218">
        <v>0</v>
      </c>
      <c r="J33" s="227">
        <v>0</v>
      </c>
      <c r="K33" s="170">
        <v>0</v>
      </c>
      <c r="L33" s="218">
        <v>0</v>
      </c>
      <c r="M33" s="218">
        <v>0</v>
      </c>
      <c r="N33" s="227">
        <v>0</v>
      </c>
      <c r="O33" s="170">
        <v>0</v>
      </c>
      <c r="P33" s="218">
        <v>0</v>
      </c>
      <c r="Q33" s="218">
        <v>0</v>
      </c>
      <c r="R33" s="218">
        <v>0</v>
      </c>
      <c r="S33" s="4"/>
    </row>
    <row r="34" spans="1:19" s="3" customFormat="1" ht="18" customHeight="1">
      <c r="A34" s="722"/>
      <c r="B34" s="53" t="s">
        <v>122</v>
      </c>
      <c r="C34" s="168">
        <v>0</v>
      </c>
      <c r="D34" s="218">
        <v>0</v>
      </c>
      <c r="E34" s="218">
        <v>0</v>
      </c>
      <c r="F34" s="218">
        <v>0</v>
      </c>
      <c r="G34" s="171">
        <v>0</v>
      </c>
      <c r="H34" s="218">
        <v>0</v>
      </c>
      <c r="I34" s="218">
        <v>0</v>
      </c>
      <c r="J34" s="227">
        <v>0</v>
      </c>
      <c r="K34" s="170">
        <v>0</v>
      </c>
      <c r="L34" s="218">
        <v>0</v>
      </c>
      <c r="M34" s="218">
        <v>0</v>
      </c>
      <c r="N34" s="227">
        <v>0</v>
      </c>
      <c r="O34" s="170">
        <v>0</v>
      </c>
      <c r="P34" s="218">
        <v>0</v>
      </c>
      <c r="Q34" s="218">
        <v>0</v>
      </c>
      <c r="R34" s="218">
        <v>0</v>
      </c>
      <c r="S34" s="4"/>
    </row>
    <row r="35" spans="1:19" s="3" customFormat="1" ht="18" customHeight="1">
      <c r="A35" s="722"/>
      <c r="B35" s="53" t="s">
        <v>123</v>
      </c>
      <c r="C35" s="168">
        <v>70</v>
      </c>
      <c r="D35" s="218">
        <v>8</v>
      </c>
      <c r="E35" s="218">
        <v>65</v>
      </c>
      <c r="F35" s="218">
        <v>7</v>
      </c>
      <c r="G35" s="171">
        <v>0</v>
      </c>
      <c r="H35" s="218">
        <v>0</v>
      </c>
      <c r="I35" s="218">
        <v>0</v>
      </c>
      <c r="J35" s="227">
        <v>0</v>
      </c>
      <c r="K35" s="170">
        <v>0</v>
      </c>
      <c r="L35" s="218">
        <v>0</v>
      </c>
      <c r="M35" s="218">
        <v>0</v>
      </c>
      <c r="N35" s="227">
        <v>0</v>
      </c>
      <c r="O35" s="170">
        <v>0</v>
      </c>
      <c r="P35" s="218">
        <v>0</v>
      </c>
      <c r="Q35" s="218">
        <v>0</v>
      </c>
      <c r="R35" s="218">
        <v>0</v>
      </c>
      <c r="S35" s="4"/>
    </row>
    <row r="36" spans="1:19" s="3" customFormat="1" ht="18" customHeight="1">
      <c r="A36" s="722"/>
      <c r="B36" s="53" t="s">
        <v>124</v>
      </c>
      <c r="C36" s="168">
        <v>0</v>
      </c>
      <c r="D36" s="218">
        <v>0</v>
      </c>
      <c r="E36" s="218">
        <v>0</v>
      </c>
      <c r="F36" s="218">
        <v>0</v>
      </c>
      <c r="G36" s="171">
        <v>0</v>
      </c>
      <c r="H36" s="218">
        <v>0</v>
      </c>
      <c r="I36" s="218">
        <v>0</v>
      </c>
      <c r="J36" s="227">
        <v>0</v>
      </c>
      <c r="K36" s="170">
        <v>0</v>
      </c>
      <c r="L36" s="218">
        <v>0</v>
      </c>
      <c r="M36" s="218">
        <v>0</v>
      </c>
      <c r="N36" s="227">
        <v>0</v>
      </c>
      <c r="O36" s="170">
        <v>0</v>
      </c>
      <c r="P36" s="218">
        <v>0</v>
      </c>
      <c r="Q36" s="218">
        <v>0</v>
      </c>
      <c r="R36" s="218">
        <v>0</v>
      </c>
      <c r="S36" s="4"/>
    </row>
    <row r="37" spans="1:19" s="3" customFormat="1" ht="18" customHeight="1">
      <c r="A37" s="722"/>
      <c r="B37" s="53" t="s">
        <v>125</v>
      </c>
      <c r="C37" s="168">
        <v>0</v>
      </c>
      <c r="D37" s="218">
        <v>0</v>
      </c>
      <c r="E37" s="218">
        <v>0</v>
      </c>
      <c r="F37" s="218">
        <v>0</v>
      </c>
      <c r="G37" s="171">
        <v>0</v>
      </c>
      <c r="H37" s="218">
        <v>0</v>
      </c>
      <c r="I37" s="218">
        <v>0</v>
      </c>
      <c r="J37" s="227">
        <v>0</v>
      </c>
      <c r="K37" s="170">
        <v>0</v>
      </c>
      <c r="L37" s="218">
        <v>0</v>
      </c>
      <c r="M37" s="218">
        <v>0</v>
      </c>
      <c r="N37" s="227">
        <v>0</v>
      </c>
      <c r="O37" s="170">
        <v>0</v>
      </c>
      <c r="P37" s="218">
        <v>0</v>
      </c>
      <c r="Q37" s="218">
        <v>0</v>
      </c>
      <c r="R37" s="218">
        <v>0</v>
      </c>
      <c r="S37" s="4"/>
    </row>
    <row r="38" spans="1:19" s="3" customFormat="1" ht="18" customHeight="1">
      <c r="A38" s="722"/>
      <c r="B38" s="53" t="s">
        <v>126</v>
      </c>
      <c r="C38" s="168">
        <v>0</v>
      </c>
      <c r="D38" s="218">
        <v>0</v>
      </c>
      <c r="E38" s="218">
        <v>0</v>
      </c>
      <c r="F38" s="218">
        <v>0</v>
      </c>
      <c r="G38" s="171">
        <v>0</v>
      </c>
      <c r="H38" s="218">
        <v>0</v>
      </c>
      <c r="I38" s="218">
        <v>0</v>
      </c>
      <c r="J38" s="227">
        <v>0</v>
      </c>
      <c r="K38" s="170">
        <v>0</v>
      </c>
      <c r="L38" s="218">
        <v>0</v>
      </c>
      <c r="M38" s="218">
        <v>0</v>
      </c>
      <c r="N38" s="227">
        <v>0</v>
      </c>
      <c r="O38" s="170">
        <v>0</v>
      </c>
      <c r="P38" s="218">
        <v>0</v>
      </c>
      <c r="Q38" s="218">
        <v>0</v>
      </c>
      <c r="R38" s="218">
        <v>0</v>
      </c>
      <c r="S38" s="4"/>
    </row>
    <row r="39" spans="1:19" s="3" customFormat="1" ht="18" customHeight="1">
      <c r="A39" s="722"/>
      <c r="B39" s="53" t="s">
        <v>127</v>
      </c>
      <c r="C39" s="168">
        <v>0</v>
      </c>
      <c r="D39" s="218">
        <v>0</v>
      </c>
      <c r="E39" s="218">
        <v>0</v>
      </c>
      <c r="F39" s="218">
        <v>0</v>
      </c>
      <c r="G39" s="171">
        <v>0</v>
      </c>
      <c r="H39" s="218">
        <v>0</v>
      </c>
      <c r="I39" s="218">
        <v>0</v>
      </c>
      <c r="J39" s="227">
        <v>0</v>
      </c>
      <c r="K39" s="170">
        <v>0</v>
      </c>
      <c r="L39" s="218">
        <v>0</v>
      </c>
      <c r="M39" s="218">
        <v>0</v>
      </c>
      <c r="N39" s="227">
        <v>0</v>
      </c>
      <c r="O39" s="170">
        <v>0</v>
      </c>
      <c r="P39" s="218">
        <v>0</v>
      </c>
      <c r="Q39" s="218">
        <v>0</v>
      </c>
      <c r="R39" s="218">
        <v>0</v>
      </c>
      <c r="S39" s="4"/>
    </row>
    <row r="40" spans="1:19" s="3" customFormat="1" ht="18" customHeight="1">
      <c r="A40" s="722"/>
      <c r="B40" s="53" t="s">
        <v>128</v>
      </c>
      <c r="C40" s="168">
        <v>3</v>
      </c>
      <c r="D40" s="218">
        <v>35</v>
      </c>
      <c r="E40" s="218">
        <v>3</v>
      </c>
      <c r="F40" s="218">
        <v>34</v>
      </c>
      <c r="G40" s="171">
        <v>0</v>
      </c>
      <c r="H40" s="218">
        <v>0</v>
      </c>
      <c r="I40" s="218">
        <v>0</v>
      </c>
      <c r="J40" s="227">
        <v>0</v>
      </c>
      <c r="K40" s="170">
        <v>0</v>
      </c>
      <c r="L40" s="218">
        <v>0</v>
      </c>
      <c r="M40" s="218">
        <v>0</v>
      </c>
      <c r="N40" s="227">
        <v>0</v>
      </c>
      <c r="O40" s="170">
        <v>0</v>
      </c>
      <c r="P40" s="218">
        <v>0</v>
      </c>
      <c r="Q40" s="218">
        <v>0</v>
      </c>
      <c r="R40" s="218">
        <v>0</v>
      </c>
      <c r="S40" s="4"/>
    </row>
    <row r="41" spans="1:19" s="3" customFormat="1" ht="18" customHeight="1">
      <c r="A41" s="722"/>
      <c r="B41" s="53" t="s">
        <v>129</v>
      </c>
      <c r="C41" s="168">
        <v>0</v>
      </c>
      <c r="D41" s="218">
        <v>0</v>
      </c>
      <c r="E41" s="218">
        <v>0</v>
      </c>
      <c r="F41" s="218">
        <v>0</v>
      </c>
      <c r="G41" s="171">
        <v>0</v>
      </c>
      <c r="H41" s="218">
        <v>0</v>
      </c>
      <c r="I41" s="218">
        <v>0</v>
      </c>
      <c r="J41" s="227">
        <v>0</v>
      </c>
      <c r="K41" s="170">
        <v>0</v>
      </c>
      <c r="L41" s="218">
        <v>0</v>
      </c>
      <c r="M41" s="218">
        <v>0</v>
      </c>
      <c r="N41" s="227">
        <v>0</v>
      </c>
      <c r="O41" s="170">
        <v>0</v>
      </c>
      <c r="P41" s="218">
        <v>0</v>
      </c>
      <c r="Q41" s="218">
        <v>0</v>
      </c>
      <c r="R41" s="218">
        <v>0</v>
      </c>
      <c r="S41" s="4"/>
    </row>
    <row r="42" spans="1:19" s="3" customFormat="1" ht="18" customHeight="1">
      <c r="A42" s="722"/>
      <c r="B42" s="53" t="s">
        <v>130</v>
      </c>
      <c r="C42" s="168">
        <v>0</v>
      </c>
      <c r="D42" s="218">
        <v>0</v>
      </c>
      <c r="E42" s="218">
        <v>0</v>
      </c>
      <c r="F42" s="218">
        <v>0</v>
      </c>
      <c r="G42" s="171">
        <v>0</v>
      </c>
      <c r="H42" s="218">
        <v>0</v>
      </c>
      <c r="I42" s="218">
        <v>0</v>
      </c>
      <c r="J42" s="227">
        <v>0</v>
      </c>
      <c r="K42" s="170">
        <v>0</v>
      </c>
      <c r="L42" s="218">
        <v>0</v>
      </c>
      <c r="M42" s="218">
        <v>0</v>
      </c>
      <c r="N42" s="227">
        <v>0</v>
      </c>
      <c r="O42" s="170">
        <v>0</v>
      </c>
      <c r="P42" s="218">
        <v>0</v>
      </c>
      <c r="Q42" s="218">
        <v>0</v>
      </c>
      <c r="R42" s="218">
        <v>0</v>
      </c>
      <c r="S42" s="4"/>
    </row>
    <row r="43" spans="1:19" s="3" customFormat="1" ht="18" customHeight="1">
      <c r="A43" s="722"/>
      <c r="B43" s="53" t="s">
        <v>131</v>
      </c>
      <c r="C43" s="168">
        <v>0</v>
      </c>
      <c r="D43" s="218">
        <v>0</v>
      </c>
      <c r="E43" s="218">
        <v>0</v>
      </c>
      <c r="F43" s="218">
        <v>0</v>
      </c>
      <c r="G43" s="171">
        <v>0</v>
      </c>
      <c r="H43" s="218">
        <v>0</v>
      </c>
      <c r="I43" s="218">
        <v>0</v>
      </c>
      <c r="J43" s="227">
        <v>0</v>
      </c>
      <c r="K43" s="170">
        <v>0</v>
      </c>
      <c r="L43" s="218">
        <v>0</v>
      </c>
      <c r="M43" s="218">
        <v>0</v>
      </c>
      <c r="N43" s="227">
        <v>0</v>
      </c>
      <c r="O43" s="170">
        <v>0</v>
      </c>
      <c r="P43" s="218">
        <v>0</v>
      </c>
      <c r="Q43" s="218">
        <v>0</v>
      </c>
      <c r="R43" s="218">
        <v>0</v>
      </c>
      <c r="S43" s="4"/>
    </row>
    <row r="44" spans="1:19" s="3" customFormat="1" ht="18" customHeight="1">
      <c r="A44" s="722"/>
      <c r="B44" s="53" t="s">
        <v>132</v>
      </c>
      <c r="C44" s="168">
        <v>0</v>
      </c>
      <c r="D44" s="218">
        <v>0</v>
      </c>
      <c r="E44" s="218">
        <v>0</v>
      </c>
      <c r="F44" s="218">
        <v>0</v>
      </c>
      <c r="G44" s="171">
        <v>0</v>
      </c>
      <c r="H44" s="218">
        <v>0</v>
      </c>
      <c r="I44" s="218">
        <v>0</v>
      </c>
      <c r="J44" s="227">
        <v>0</v>
      </c>
      <c r="K44" s="170">
        <v>0</v>
      </c>
      <c r="L44" s="218">
        <v>0</v>
      </c>
      <c r="M44" s="218">
        <v>0</v>
      </c>
      <c r="N44" s="227">
        <v>0</v>
      </c>
      <c r="O44" s="170">
        <v>0</v>
      </c>
      <c r="P44" s="218">
        <v>0</v>
      </c>
      <c r="Q44" s="218">
        <v>0</v>
      </c>
      <c r="R44" s="218">
        <v>0</v>
      </c>
      <c r="S44" s="4"/>
    </row>
    <row r="45" spans="1:19" s="3" customFormat="1" ht="18" customHeight="1">
      <c r="A45" s="722"/>
      <c r="B45" s="53" t="s">
        <v>133</v>
      </c>
      <c r="C45" s="168">
        <v>0</v>
      </c>
      <c r="D45" s="218">
        <v>0</v>
      </c>
      <c r="E45" s="218">
        <v>0</v>
      </c>
      <c r="F45" s="218">
        <v>0</v>
      </c>
      <c r="G45" s="171">
        <v>0</v>
      </c>
      <c r="H45" s="218">
        <v>0</v>
      </c>
      <c r="I45" s="218">
        <v>0</v>
      </c>
      <c r="J45" s="227">
        <v>0</v>
      </c>
      <c r="K45" s="170">
        <v>0</v>
      </c>
      <c r="L45" s="218">
        <v>0</v>
      </c>
      <c r="M45" s="218">
        <v>0</v>
      </c>
      <c r="N45" s="227">
        <v>0</v>
      </c>
      <c r="O45" s="170">
        <v>0</v>
      </c>
      <c r="P45" s="218">
        <v>0</v>
      </c>
      <c r="Q45" s="218">
        <v>0</v>
      </c>
      <c r="R45" s="218">
        <v>0</v>
      </c>
      <c r="S45" s="4"/>
    </row>
    <row r="46" spans="1:19" s="3" customFormat="1" ht="18" customHeight="1">
      <c r="A46" s="722"/>
      <c r="B46" s="53" t="s">
        <v>134</v>
      </c>
      <c r="C46" s="168">
        <v>0</v>
      </c>
      <c r="D46" s="218">
        <v>0</v>
      </c>
      <c r="E46" s="218">
        <v>0</v>
      </c>
      <c r="F46" s="218">
        <v>0</v>
      </c>
      <c r="G46" s="171">
        <v>0</v>
      </c>
      <c r="H46" s="218">
        <v>0</v>
      </c>
      <c r="I46" s="218">
        <v>0</v>
      </c>
      <c r="J46" s="227">
        <v>0</v>
      </c>
      <c r="K46" s="170">
        <v>0</v>
      </c>
      <c r="L46" s="218">
        <v>0</v>
      </c>
      <c r="M46" s="218">
        <v>0</v>
      </c>
      <c r="N46" s="227">
        <v>0</v>
      </c>
      <c r="O46" s="170">
        <v>0</v>
      </c>
      <c r="P46" s="218">
        <v>0</v>
      </c>
      <c r="Q46" s="218">
        <v>0</v>
      </c>
      <c r="R46" s="218">
        <v>0</v>
      </c>
      <c r="S46" s="4"/>
    </row>
    <row r="47" spans="1:19" s="3" customFormat="1" ht="18" customHeight="1" thickBot="1">
      <c r="A47" s="723"/>
      <c r="B47" s="54" t="s">
        <v>91</v>
      </c>
      <c r="C47" s="180">
        <v>0</v>
      </c>
      <c r="D47" s="238">
        <v>0</v>
      </c>
      <c r="E47" s="238">
        <v>0</v>
      </c>
      <c r="F47" s="238">
        <v>0</v>
      </c>
      <c r="G47" s="183">
        <v>0</v>
      </c>
      <c r="H47" s="238">
        <v>0</v>
      </c>
      <c r="I47" s="238">
        <v>0</v>
      </c>
      <c r="J47" s="236">
        <v>0</v>
      </c>
      <c r="K47" s="182">
        <v>152</v>
      </c>
      <c r="L47" s="238">
        <v>1</v>
      </c>
      <c r="M47" s="238">
        <v>123</v>
      </c>
      <c r="N47" s="236">
        <v>1</v>
      </c>
      <c r="O47" s="182">
        <v>0</v>
      </c>
      <c r="P47" s="238">
        <v>0</v>
      </c>
      <c r="Q47" s="238">
        <v>0</v>
      </c>
      <c r="R47" s="238">
        <v>0</v>
      </c>
      <c r="S47" s="4"/>
    </row>
    <row r="51" ht="19.5" customHeight="1">
      <c r="G51" s="20"/>
    </row>
  </sheetData>
  <sheetProtection/>
  <mergeCells count="19">
    <mergeCell ref="K4:R4"/>
    <mergeCell ref="C5:F5"/>
    <mergeCell ref="G5:J5"/>
    <mergeCell ref="A23:A47"/>
    <mergeCell ref="A4:B7"/>
    <mergeCell ref="A8:B8"/>
    <mergeCell ref="A9:B9"/>
    <mergeCell ref="A10:A22"/>
    <mergeCell ref="C4:J4"/>
    <mergeCell ref="K5:N5"/>
    <mergeCell ref="O5:R5"/>
    <mergeCell ref="K6:L6"/>
    <mergeCell ref="M6:N6"/>
    <mergeCell ref="O6:P6"/>
    <mergeCell ref="Q6:R6"/>
    <mergeCell ref="C6:D6"/>
    <mergeCell ref="E6:F6"/>
    <mergeCell ref="G6:H6"/>
    <mergeCell ref="I6:J6"/>
  </mergeCells>
  <printOptions/>
  <pageMargins left="0.3937007874015748" right="0.3937007874015748" top="0.8267716535433072" bottom="0.4724409448818898" header="0.5118110236220472" footer="0.2755905511811024"/>
  <pageSetup horizontalDpi="600" verticalDpi="600" orientation="portrait" paperSize="9" scale="92" r:id="rId1"/>
  <headerFooter scaleWithDoc="0" alignWithMargins="0">
    <oddHeader>&amp;L高等学校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38"/>
  <sheetViews>
    <sheetView showGridLines="0" zoomScalePageLayoutView="0" workbookViewId="0" topLeftCell="A1">
      <selection activeCell="A1" sqref="A1"/>
    </sheetView>
  </sheetViews>
  <sheetFormatPr defaultColWidth="8.625" defaultRowHeight="19.5" customHeight="1"/>
  <cols>
    <col min="1" max="1" width="3.625" style="1" customWidth="1"/>
    <col min="2" max="2" width="14.125" style="1" customWidth="1"/>
    <col min="3" max="6" width="6.75390625" style="1" bestFit="1" customWidth="1"/>
    <col min="7" max="8" width="5.75390625" style="1" customWidth="1"/>
    <col min="9" max="10" width="4.75390625" style="1" customWidth="1"/>
    <col min="11" max="12" width="5.75390625" style="1" customWidth="1"/>
    <col min="13" max="14" width="4.75390625" style="1" bestFit="1" customWidth="1"/>
    <col min="15" max="16" width="5.75390625" style="1" customWidth="1"/>
    <col min="17" max="18" width="4.75390625" style="1" customWidth="1"/>
    <col min="19" max="19" width="1.00390625" style="1" customWidth="1"/>
    <col min="20" max="16384" width="8.625" style="1" customWidth="1"/>
  </cols>
  <sheetData>
    <row r="1" ht="15.75" customHeight="1">
      <c r="R1" s="2"/>
    </row>
    <row r="2" ht="15.75" customHeight="1"/>
    <row r="3" spans="1:18" ht="19.5" customHeight="1" thickBot="1">
      <c r="A3" s="81" t="s">
        <v>331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9" s="3" customFormat="1" ht="19.5" customHeight="1">
      <c r="A4" s="663" t="s">
        <v>147</v>
      </c>
      <c r="B4" s="501"/>
      <c r="C4" s="504" t="s">
        <v>309</v>
      </c>
      <c r="D4" s="478"/>
      <c r="E4" s="478"/>
      <c r="F4" s="478"/>
      <c r="G4" s="478"/>
      <c r="H4" s="478"/>
      <c r="I4" s="478"/>
      <c r="J4" s="507"/>
      <c r="K4" s="478" t="s">
        <v>310</v>
      </c>
      <c r="L4" s="478"/>
      <c r="M4" s="478"/>
      <c r="N4" s="478"/>
      <c r="O4" s="478"/>
      <c r="P4" s="478"/>
      <c r="Q4" s="478"/>
      <c r="R4" s="478"/>
      <c r="S4" s="4"/>
    </row>
    <row r="5" spans="1:19" s="3" customFormat="1" ht="19.5" customHeight="1">
      <c r="A5" s="475"/>
      <c r="B5" s="502"/>
      <c r="C5" s="719" t="s">
        <v>149</v>
      </c>
      <c r="D5" s="712"/>
      <c r="E5" s="712"/>
      <c r="F5" s="712"/>
      <c r="G5" s="720" t="s">
        <v>150</v>
      </c>
      <c r="H5" s="712"/>
      <c r="I5" s="712"/>
      <c r="J5" s="721"/>
      <c r="K5" s="712" t="s">
        <v>149</v>
      </c>
      <c r="L5" s="712"/>
      <c r="M5" s="712"/>
      <c r="N5" s="721"/>
      <c r="O5" s="712" t="s">
        <v>150</v>
      </c>
      <c r="P5" s="712"/>
      <c r="Q5" s="712"/>
      <c r="R5" s="712"/>
      <c r="S5" s="4"/>
    </row>
    <row r="6" spans="1:19" s="3" customFormat="1" ht="19.5" customHeight="1">
      <c r="A6" s="475"/>
      <c r="B6" s="502"/>
      <c r="C6" s="717" t="s">
        <v>161</v>
      </c>
      <c r="D6" s="714"/>
      <c r="E6" s="715" t="s">
        <v>162</v>
      </c>
      <c r="F6" s="713"/>
      <c r="G6" s="718" t="s">
        <v>161</v>
      </c>
      <c r="H6" s="714"/>
      <c r="I6" s="715" t="s">
        <v>162</v>
      </c>
      <c r="J6" s="716"/>
      <c r="K6" s="713" t="s">
        <v>161</v>
      </c>
      <c r="L6" s="714"/>
      <c r="M6" s="715" t="s">
        <v>162</v>
      </c>
      <c r="N6" s="716"/>
      <c r="O6" s="713" t="s">
        <v>161</v>
      </c>
      <c r="P6" s="714"/>
      <c r="Q6" s="715" t="s">
        <v>162</v>
      </c>
      <c r="R6" s="713"/>
      <c r="S6" s="4"/>
    </row>
    <row r="7" spans="1:19" s="3" customFormat="1" ht="19.5" customHeight="1" thickBot="1">
      <c r="A7" s="665"/>
      <c r="B7" s="503"/>
      <c r="C7" s="72" t="s">
        <v>137</v>
      </c>
      <c r="D7" s="70" t="s">
        <v>138</v>
      </c>
      <c r="E7" s="70" t="s">
        <v>137</v>
      </c>
      <c r="F7" s="70" t="s">
        <v>138</v>
      </c>
      <c r="G7" s="73" t="s">
        <v>137</v>
      </c>
      <c r="H7" s="70" t="s">
        <v>138</v>
      </c>
      <c r="I7" s="70" t="s">
        <v>137</v>
      </c>
      <c r="J7" s="71" t="s">
        <v>138</v>
      </c>
      <c r="K7" s="74" t="s">
        <v>137</v>
      </c>
      <c r="L7" s="70" t="s">
        <v>138</v>
      </c>
      <c r="M7" s="70" t="s">
        <v>137</v>
      </c>
      <c r="N7" s="71" t="s">
        <v>138</v>
      </c>
      <c r="O7" s="74" t="s">
        <v>137</v>
      </c>
      <c r="P7" s="70" t="s">
        <v>138</v>
      </c>
      <c r="Q7" s="70" t="s">
        <v>137</v>
      </c>
      <c r="R7" s="70" t="s">
        <v>138</v>
      </c>
      <c r="S7" s="4"/>
    </row>
    <row r="8" spans="1:19" s="3" customFormat="1" ht="19.5" customHeight="1">
      <c r="A8" s="728" t="s">
        <v>157</v>
      </c>
      <c r="B8" s="51" t="s">
        <v>165</v>
      </c>
      <c r="C8" s="319">
        <f>SUM(C9:C14)</f>
        <v>255</v>
      </c>
      <c r="D8" s="225">
        <f aca="true" t="shared" si="0" ref="D8:R8">SUM(D9:D14)</f>
        <v>534</v>
      </c>
      <c r="E8" s="225">
        <f t="shared" si="0"/>
        <v>241</v>
      </c>
      <c r="F8" s="225">
        <f t="shared" si="0"/>
        <v>487</v>
      </c>
      <c r="G8" s="226">
        <f t="shared" si="0"/>
        <v>4</v>
      </c>
      <c r="H8" s="225">
        <f t="shared" si="0"/>
        <v>2</v>
      </c>
      <c r="I8" s="225">
        <f t="shared" si="0"/>
        <v>4</v>
      </c>
      <c r="J8" s="320">
        <f t="shared" si="0"/>
        <v>2</v>
      </c>
      <c r="K8" s="226">
        <f t="shared" si="0"/>
        <v>135</v>
      </c>
      <c r="L8" s="225">
        <f t="shared" si="0"/>
        <v>82</v>
      </c>
      <c r="M8" s="225">
        <f t="shared" si="0"/>
        <v>127</v>
      </c>
      <c r="N8" s="320">
        <f t="shared" si="0"/>
        <v>80</v>
      </c>
      <c r="O8" s="226">
        <f t="shared" si="0"/>
        <v>0</v>
      </c>
      <c r="P8" s="225">
        <f t="shared" si="0"/>
        <v>0</v>
      </c>
      <c r="Q8" s="225">
        <f t="shared" si="0"/>
        <v>0</v>
      </c>
      <c r="R8" s="240">
        <f t="shared" si="0"/>
        <v>0</v>
      </c>
      <c r="S8" s="4"/>
    </row>
    <row r="9" spans="1:19" s="3" customFormat="1" ht="18" customHeight="1">
      <c r="A9" s="670"/>
      <c r="B9" s="53" t="s">
        <v>443</v>
      </c>
      <c r="C9" s="168">
        <v>85</v>
      </c>
      <c r="D9" s="218">
        <v>209</v>
      </c>
      <c r="E9" s="218">
        <v>80</v>
      </c>
      <c r="F9" s="218">
        <v>187</v>
      </c>
      <c r="G9" s="171">
        <v>4</v>
      </c>
      <c r="H9" s="218">
        <v>2</v>
      </c>
      <c r="I9" s="218">
        <v>4</v>
      </c>
      <c r="J9" s="227">
        <v>2</v>
      </c>
      <c r="K9" s="170">
        <v>30</v>
      </c>
      <c r="L9" s="218">
        <v>40</v>
      </c>
      <c r="M9" s="218">
        <v>29</v>
      </c>
      <c r="N9" s="227">
        <v>40</v>
      </c>
      <c r="O9" s="170">
        <v>0</v>
      </c>
      <c r="P9" s="218">
        <v>0</v>
      </c>
      <c r="Q9" s="218">
        <v>0</v>
      </c>
      <c r="R9" s="218">
        <v>0</v>
      </c>
      <c r="S9" s="4"/>
    </row>
    <row r="10" spans="1:19" s="3" customFormat="1" ht="18" customHeight="1">
      <c r="A10" s="670"/>
      <c r="B10" s="53" t="s">
        <v>444</v>
      </c>
      <c r="C10" s="168">
        <v>34</v>
      </c>
      <c r="D10" s="218">
        <v>47</v>
      </c>
      <c r="E10" s="218">
        <v>31</v>
      </c>
      <c r="F10" s="218">
        <v>41</v>
      </c>
      <c r="G10" s="171">
        <v>0</v>
      </c>
      <c r="H10" s="218">
        <v>0</v>
      </c>
      <c r="I10" s="218">
        <v>0</v>
      </c>
      <c r="J10" s="227">
        <v>0</v>
      </c>
      <c r="K10" s="170">
        <v>0</v>
      </c>
      <c r="L10" s="218">
        <v>0</v>
      </c>
      <c r="M10" s="218">
        <v>0</v>
      </c>
      <c r="N10" s="227">
        <v>0</v>
      </c>
      <c r="O10" s="170">
        <v>0</v>
      </c>
      <c r="P10" s="218">
        <v>0</v>
      </c>
      <c r="Q10" s="218">
        <v>0</v>
      </c>
      <c r="R10" s="218">
        <v>0</v>
      </c>
      <c r="S10" s="4"/>
    </row>
    <row r="11" spans="1:19" s="3" customFormat="1" ht="18" customHeight="1">
      <c r="A11" s="670"/>
      <c r="B11" s="53" t="s">
        <v>445</v>
      </c>
      <c r="C11" s="168">
        <v>6</v>
      </c>
      <c r="D11" s="218">
        <v>30</v>
      </c>
      <c r="E11" s="218">
        <v>5</v>
      </c>
      <c r="F11" s="218">
        <v>28</v>
      </c>
      <c r="G11" s="171">
        <v>0</v>
      </c>
      <c r="H11" s="218">
        <v>0</v>
      </c>
      <c r="I11" s="218">
        <v>0</v>
      </c>
      <c r="J11" s="227">
        <v>0</v>
      </c>
      <c r="K11" s="170">
        <v>0</v>
      </c>
      <c r="L11" s="218">
        <v>0</v>
      </c>
      <c r="M11" s="218">
        <v>0</v>
      </c>
      <c r="N11" s="227">
        <v>0</v>
      </c>
      <c r="O11" s="170">
        <v>0</v>
      </c>
      <c r="P11" s="218">
        <v>0</v>
      </c>
      <c r="Q11" s="218">
        <v>0</v>
      </c>
      <c r="R11" s="218">
        <v>0</v>
      </c>
      <c r="S11" s="4"/>
    </row>
    <row r="12" spans="1:19" s="3" customFormat="1" ht="18" customHeight="1">
      <c r="A12" s="670"/>
      <c r="B12" s="53" t="s">
        <v>446</v>
      </c>
      <c r="C12" s="168">
        <v>5</v>
      </c>
      <c r="D12" s="218">
        <v>73</v>
      </c>
      <c r="E12" s="218">
        <v>5</v>
      </c>
      <c r="F12" s="218">
        <v>69</v>
      </c>
      <c r="G12" s="171">
        <v>0</v>
      </c>
      <c r="H12" s="218">
        <v>0</v>
      </c>
      <c r="I12" s="218">
        <v>0</v>
      </c>
      <c r="J12" s="227">
        <v>0</v>
      </c>
      <c r="K12" s="170">
        <v>0</v>
      </c>
      <c r="L12" s="218">
        <v>0</v>
      </c>
      <c r="M12" s="218">
        <v>0</v>
      </c>
      <c r="N12" s="227">
        <v>0</v>
      </c>
      <c r="O12" s="170">
        <v>0</v>
      </c>
      <c r="P12" s="218">
        <v>0</v>
      </c>
      <c r="Q12" s="218">
        <v>0</v>
      </c>
      <c r="R12" s="218">
        <v>0</v>
      </c>
      <c r="S12" s="4"/>
    </row>
    <row r="13" spans="1:19" s="3" customFormat="1" ht="18" customHeight="1">
      <c r="A13" s="670"/>
      <c r="B13" s="53" t="s">
        <v>447</v>
      </c>
      <c r="C13" s="168">
        <v>125</v>
      </c>
      <c r="D13" s="218">
        <v>175</v>
      </c>
      <c r="E13" s="218">
        <v>120</v>
      </c>
      <c r="F13" s="218">
        <v>162</v>
      </c>
      <c r="G13" s="171">
        <v>0</v>
      </c>
      <c r="H13" s="218">
        <v>0</v>
      </c>
      <c r="I13" s="218">
        <v>0</v>
      </c>
      <c r="J13" s="227">
        <v>0</v>
      </c>
      <c r="K13" s="170">
        <v>105</v>
      </c>
      <c r="L13" s="218">
        <v>42</v>
      </c>
      <c r="M13" s="218">
        <v>98</v>
      </c>
      <c r="N13" s="227">
        <v>40</v>
      </c>
      <c r="O13" s="170">
        <v>0</v>
      </c>
      <c r="P13" s="218">
        <v>0</v>
      </c>
      <c r="Q13" s="218">
        <v>0</v>
      </c>
      <c r="R13" s="218">
        <v>0</v>
      </c>
      <c r="S13" s="4"/>
    </row>
    <row r="14" spans="1:19" s="3" customFormat="1" ht="18" customHeight="1">
      <c r="A14" s="670"/>
      <c r="B14" s="53" t="s">
        <v>448</v>
      </c>
      <c r="C14" s="168">
        <v>0</v>
      </c>
      <c r="D14" s="218">
        <v>0</v>
      </c>
      <c r="E14" s="218">
        <v>0</v>
      </c>
      <c r="F14" s="218">
        <v>0</v>
      </c>
      <c r="G14" s="171">
        <v>0</v>
      </c>
      <c r="H14" s="218">
        <v>0</v>
      </c>
      <c r="I14" s="218">
        <v>0</v>
      </c>
      <c r="J14" s="227">
        <v>0</v>
      </c>
      <c r="K14" s="170">
        <v>0</v>
      </c>
      <c r="L14" s="218">
        <v>0</v>
      </c>
      <c r="M14" s="218">
        <v>0</v>
      </c>
      <c r="N14" s="227">
        <v>0</v>
      </c>
      <c r="O14" s="170">
        <v>0</v>
      </c>
      <c r="P14" s="218">
        <v>0</v>
      </c>
      <c r="Q14" s="218">
        <v>0</v>
      </c>
      <c r="R14" s="218">
        <v>0</v>
      </c>
      <c r="S14" s="4"/>
    </row>
    <row r="15" spans="1:19" s="3" customFormat="1" ht="19.5" customHeight="1">
      <c r="A15" s="727" t="s">
        <v>158</v>
      </c>
      <c r="B15" s="55" t="s">
        <v>1</v>
      </c>
      <c r="C15" s="325">
        <f aca="true" t="shared" si="1" ref="C15:R15">SUM(C16:C21)</f>
        <v>47</v>
      </c>
      <c r="D15" s="233">
        <f t="shared" si="1"/>
        <v>39</v>
      </c>
      <c r="E15" s="233">
        <f t="shared" si="1"/>
        <v>46</v>
      </c>
      <c r="F15" s="234">
        <f t="shared" si="1"/>
        <v>39</v>
      </c>
      <c r="G15" s="246">
        <f t="shared" si="1"/>
        <v>0</v>
      </c>
      <c r="H15" s="233">
        <f t="shared" si="1"/>
        <v>0</v>
      </c>
      <c r="I15" s="233">
        <f t="shared" si="1"/>
        <v>0</v>
      </c>
      <c r="J15" s="234">
        <f t="shared" si="1"/>
        <v>0</v>
      </c>
      <c r="K15" s="246">
        <f t="shared" si="1"/>
        <v>0</v>
      </c>
      <c r="L15" s="233">
        <f t="shared" si="1"/>
        <v>0</v>
      </c>
      <c r="M15" s="233">
        <f t="shared" si="1"/>
        <v>0</v>
      </c>
      <c r="N15" s="234">
        <f t="shared" si="1"/>
        <v>0</v>
      </c>
      <c r="O15" s="246">
        <f t="shared" si="1"/>
        <v>0</v>
      </c>
      <c r="P15" s="233">
        <f t="shared" si="1"/>
        <v>0</v>
      </c>
      <c r="Q15" s="233">
        <f t="shared" si="1"/>
        <v>0</v>
      </c>
      <c r="R15" s="233">
        <f t="shared" si="1"/>
        <v>0</v>
      </c>
      <c r="S15" s="4"/>
    </row>
    <row r="16" spans="1:19" s="3" customFormat="1" ht="18" customHeight="1">
      <c r="A16" s="670"/>
      <c r="B16" s="53" t="s">
        <v>449</v>
      </c>
      <c r="C16" s="168">
        <v>26</v>
      </c>
      <c r="D16" s="218">
        <v>1</v>
      </c>
      <c r="E16" s="218">
        <v>25</v>
      </c>
      <c r="F16" s="218">
        <v>1</v>
      </c>
      <c r="G16" s="171">
        <v>0</v>
      </c>
      <c r="H16" s="218">
        <v>0</v>
      </c>
      <c r="I16" s="218">
        <v>0</v>
      </c>
      <c r="J16" s="227">
        <v>0</v>
      </c>
      <c r="K16" s="170">
        <v>0</v>
      </c>
      <c r="L16" s="218">
        <v>0</v>
      </c>
      <c r="M16" s="218">
        <v>0</v>
      </c>
      <c r="N16" s="227">
        <v>0</v>
      </c>
      <c r="O16" s="170">
        <v>0</v>
      </c>
      <c r="P16" s="218">
        <v>0</v>
      </c>
      <c r="Q16" s="218">
        <v>0</v>
      </c>
      <c r="R16" s="218">
        <v>0</v>
      </c>
      <c r="S16" s="4"/>
    </row>
    <row r="17" spans="1:19" s="3" customFormat="1" ht="18" customHeight="1">
      <c r="A17" s="670"/>
      <c r="B17" s="53" t="s">
        <v>450</v>
      </c>
      <c r="C17" s="168">
        <v>8</v>
      </c>
      <c r="D17" s="218">
        <v>22</v>
      </c>
      <c r="E17" s="218">
        <v>8</v>
      </c>
      <c r="F17" s="218">
        <v>22</v>
      </c>
      <c r="G17" s="171">
        <v>0</v>
      </c>
      <c r="H17" s="218">
        <v>0</v>
      </c>
      <c r="I17" s="218">
        <v>0</v>
      </c>
      <c r="J17" s="227">
        <v>0</v>
      </c>
      <c r="K17" s="170">
        <v>0</v>
      </c>
      <c r="L17" s="218">
        <v>0</v>
      </c>
      <c r="M17" s="218">
        <v>0</v>
      </c>
      <c r="N17" s="227">
        <v>0</v>
      </c>
      <c r="O17" s="170">
        <v>0</v>
      </c>
      <c r="P17" s="218">
        <v>0</v>
      </c>
      <c r="Q17" s="218">
        <v>0</v>
      </c>
      <c r="R17" s="218">
        <v>0</v>
      </c>
      <c r="S17" s="4"/>
    </row>
    <row r="18" spans="1:19" s="3" customFormat="1" ht="18" customHeight="1">
      <c r="A18" s="670"/>
      <c r="B18" s="53" t="s">
        <v>451</v>
      </c>
      <c r="C18" s="168">
        <v>0</v>
      </c>
      <c r="D18" s="218">
        <v>0</v>
      </c>
      <c r="E18" s="218">
        <v>0</v>
      </c>
      <c r="F18" s="218">
        <v>0</v>
      </c>
      <c r="G18" s="171">
        <v>0</v>
      </c>
      <c r="H18" s="218">
        <v>0</v>
      </c>
      <c r="I18" s="218">
        <v>0</v>
      </c>
      <c r="J18" s="227">
        <v>0</v>
      </c>
      <c r="K18" s="170">
        <v>0</v>
      </c>
      <c r="L18" s="218">
        <v>0</v>
      </c>
      <c r="M18" s="218">
        <v>0</v>
      </c>
      <c r="N18" s="227">
        <v>0</v>
      </c>
      <c r="O18" s="170">
        <v>0</v>
      </c>
      <c r="P18" s="218">
        <v>0</v>
      </c>
      <c r="Q18" s="218">
        <v>0</v>
      </c>
      <c r="R18" s="218">
        <v>0</v>
      </c>
      <c r="S18" s="4"/>
    </row>
    <row r="19" spans="1:19" s="3" customFormat="1" ht="18" customHeight="1">
      <c r="A19" s="670"/>
      <c r="B19" s="53" t="s">
        <v>452</v>
      </c>
      <c r="C19" s="168">
        <v>0</v>
      </c>
      <c r="D19" s="218">
        <v>0</v>
      </c>
      <c r="E19" s="218">
        <v>0</v>
      </c>
      <c r="F19" s="218">
        <v>0</v>
      </c>
      <c r="G19" s="171">
        <v>0</v>
      </c>
      <c r="H19" s="218">
        <v>0</v>
      </c>
      <c r="I19" s="218">
        <v>0</v>
      </c>
      <c r="J19" s="227">
        <v>0</v>
      </c>
      <c r="K19" s="170">
        <v>0</v>
      </c>
      <c r="L19" s="218">
        <v>0</v>
      </c>
      <c r="M19" s="218">
        <v>0</v>
      </c>
      <c r="N19" s="227">
        <v>0</v>
      </c>
      <c r="O19" s="170">
        <v>0</v>
      </c>
      <c r="P19" s="218">
        <v>0</v>
      </c>
      <c r="Q19" s="218">
        <v>0</v>
      </c>
      <c r="R19" s="218">
        <v>0</v>
      </c>
      <c r="S19" s="4"/>
    </row>
    <row r="20" spans="1:19" s="3" customFormat="1" ht="18" customHeight="1">
      <c r="A20" s="670"/>
      <c r="B20" s="53" t="s">
        <v>453</v>
      </c>
      <c r="C20" s="168">
        <v>0</v>
      </c>
      <c r="D20" s="218">
        <v>0</v>
      </c>
      <c r="E20" s="218">
        <v>0</v>
      </c>
      <c r="F20" s="218">
        <v>0</v>
      </c>
      <c r="G20" s="171">
        <v>0</v>
      </c>
      <c r="H20" s="218">
        <v>0</v>
      </c>
      <c r="I20" s="218">
        <v>0</v>
      </c>
      <c r="J20" s="227">
        <v>0</v>
      </c>
      <c r="K20" s="170">
        <v>0</v>
      </c>
      <c r="L20" s="218">
        <v>0</v>
      </c>
      <c r="M20" s="218">
        <v>0</v>
      </c>
      <c r="N20" s="227">
        <v>0</v>
      </c>
      <c r="O20" s="170">
        <v>0</v>
      </c>
      <c r="P20" s="218">
        <v>0</v>
      </c>
      <c r="Q20" s="218">
        <v>0</v>
      </c>
      <c r="R20" s="218">
        <v>0</v>
      </c>
      <c r="S20" s="4"/>
    </row>
    <row r="21" spans="1:19" s="3" customFormat="1" ht="18" customHeight="1">
      <c r="A21" s="671"/>
      <c r="B21" s="56" t="s">
        <v>448</v>
      </c>
      <c r="C21" s="323">
        <v>13</v>
      </c>
      <c r="D21" s="229">
        <v>16</v>
      </c>
      <c r="E21" s="229">
        <v>13</v>
      </c>
      <c r="F21" s="229">
        <v>16</v>
      </c>
      <c r="G21" s="244">
        <v>0</v>
      </c>
      <c r="H21" s="229">
        <v>0</v>
      </c>
      <c r="I21" s="229">
        <v>0</v>
      </c>
      <c r="J21" s="230">
        <v>0</v>
      </c>
      <c r="K21" s="228">
        <v>0</v>
      </c>
      <c r="L21" s="229">
        <v>0</v>
      </c>
      <c r="M21" s="229">
        <v>0</v>
      </c>
      <c r="N21" s="230">
        <v>0</v>
      </c>
      <c r="O21" s="228">
        <v>0</v>
      </c>
      <c r="P21" s="229">
        <v>0</v>
      </c>
      <c r="Q21" s="229">
        <v>0</v>
      </c>
      <c r="R21" s="229">
        <v>0</v>
      </c>
      <c r="S21" s="4"/>
    </row>
    <row r="22" spans="1:19" s="3" customFormat="1" ht="19.5" customHeight="1">
      <c r="A22" s="670" t="s">
        <v>159</v>
      </c>
      <c r="B22" s="51" t="s">
        <v>135</v>
      </c>
      <c r="C22" s="319">
        <f>SUM(C23:C27)</f>
        <v>14</v>
      </c>
      <c r="D22" s="225">
        <f aca="true" t="shared" si="2" ref="D22:R22">SUM(D23:D27)</f>
        <v>125</v>
      </c>
      <c r="E22" s="225">
        <f t="shared" si="2"/>
        <v>14</v>
      </c>
      <c r="F22" s="234">
        <f t="shared" si="2"/>
        <v>124</v>
      </c>
      <c r="G22" s="224">
        <f t="shared" si="2"/>
        <v>0</v>
      </c>
      <c r="H22" s="225">
        <f t="shared" si="2"/>
        <v>0</v>
      </c>
      <c r="I22" s="225">
        <f t="shared" si="2"/>
        <v>0</v>
      </c>
      <c r="J22" s="320">
        <f t="shared" si="2"/>
        <v>0</v>
      </c>
      <c r="K22" s="224">
        <f t="shared" si="2"/>
        <v>26</v>
      </c>
      <c r="L22" s="225">
        <f t="shared" si="2"/>
        <v>101</v>
      </c>
      <c r="M22" s="225">
        <f t="shared" si="2"/>
        <v>16</v>
      </c>
      <c r="N22" s="320">
        <f t="shared" si="2"/>
        <v>98</v>
      </c>
      <c r="O22" s="224">
        <f t="shared" si="2"/>
        <v>0</v>
      </c>
      <c r="P22" s="225">
        <f t="shared" si="2"/>
        <v>0</v>
      </c>
      <c r="Q22" s="225">
        <f t="shared" si="2"/>
        <v>0</v>
      </c>
      <c r="R22" s="233">
        <f t="shared" si="2"/>
        <v>0</v>
      </c>
      <c r="S22" s="4"/>
    </row>
    <row r="23" spans="1:19" s="3" customFormat="1" ht="18" customHeight="1">
      <c r="A23" s="670"/>
      <c r="B23" s="53" t="s">
        <v>454</v>
      </c>
      <c r="C23" s="168">
        <v>0</v>
      </c>
      <c r="D23" s="218">
        <v>67</v>
      </c>
      <c r="E23" s="218">
        <v>0</v>
      </c>
      <c r="F23" s="218">
        <v>66</v>
      </c>
      <c r="G23" s="171">
        <v>0</v>
      </c>
      <c r="H23" s="218">
        <v>0</v>
      </c>
      <c r="I23" s="218">
        <v>0</v>
      </c>
      <c r="J23" s="227">
        <v>0</v>
      </c>
      <c r="K23" s="170">
        <v>0</v>
      </c>
      <c r="L23" s="218">
        <v>76</v>
      </c>
      <c r="M23" s="218">
        <v>0</v>
      </c>
      <c r="N23" s="227">
        <v>75</v>
      </c>
      <c r="O23" s="170">
        <v>0</v>
      </c>
      <c r="P23" s="218">
        <v>0</v>
      </c>
      <c r="Q23" s="218">
        <v>0</v>
      </c>
      <c r="R23" s="218">
        <v>0</v>
      </c>
      <c r="S23" s="4"/>
    </row>
    <row r="24" spans="1:19" s="3" customFormat="1" ht="18" customHeight="1">
      <c r="A24" s="670"/>
      <c r="B24" s="53" t="s">
        <v>455</v>
      </c>
      <c r="C24" s="168">
        <v>0</v>
      </c>
      <c r="D24" s="218">
        <v>0</v>
      </c>
      <c r="E24" s="218">
        <v>0</v>
      </c>
      <c r="F24" s="218">
        <v>0</v>
      </c>
      <c r="G24" s="171">
        <v>0</v>
      </c>
      <c r="H24" s="218">
        <v>0</v>
      </c>
      <c r="I24" s="218">
        <v>0</v>
      </c>
      <c r="J24" s="227">
        <v>0</v>
      </c>
      <c r="K24" s="170">
        <v>0</v>
      </c>
      <c r="L24" s="218">
        <v>0</v>
      </c>
      <c r="M24" s="218">
        <v>0</v>
      </c>
      <c r="N24" s="227">
        <v>0</v>
      </c>
      <c r="O24" s="170">
        <v>0</v>
      </c>
      <c r="P24" s="218">
        <v>0</v>
      </c>
      <c r="Q24" s="218">
        <v>0</v>
      </c>
      <c r="R24" s="218">
        <v>0</v>
      </c>
      <c r="S24" s="4"/>
    </row>
    <row r="25" spans="1:19" s="3" customFormat="1" ht="18" customHeight="1">
      <c r="A25" s="670"/>
      <c r="B25" s="53" t="s">
        <v>456</v>
      </c>
      <c r="C25" s="168">
        <v>11</v>
      </c>
      <c r="D25" s="218">
        <v>25</v>
      </c>
      <c r="E25" s="218">
        <v>11</v>
      </c>
      <c r="F25" s="218">
        <v>25</v>
      </c>
      <c r="G25" s="171">
        <v>0</v>
      </c>
      <c r="H25" s="218">
        <v>0</v>
      </c>
      <c r="I25" s="218">
        <v>0</v>
      </c>
      <c r="J25" s="227">
        <v>0</v>
      </c>
      <c r="K25" s="170">
        <v>26</v>
      </c>
      <c r="L25" s="218">
        <v>25</v>
      </c>
      <c r="M25" s="218">
        <v>16</v>
      </c>
      <c r="N25" s="227">
        <v>23</v>
      </c>
      <c r="O25" s="170">
        <v>0</v>
      </c>
      <c r="P25" s="218">
        <v>0</v>
      </c>
      <c r="Q25" s="218">
        <v>0</v>
      </c>
      <c r="R25" s="218">
        <v>0</v>
      </c>
      <c r="S25" s="4"/>
    </row>
    <row r="26" spans="1:19" s="3" customFormat="1" ht="18" customHeight="1">
      <c r="A26" s="670"/>
      <c r="B26" s="53" t="s">
        <v>457</v>
      </c>
      <c r="C26" s="168">
        <v>0</v>
      </c>
      <c r="D26" s="218">
        <v>0</v>
      </c>
      <c r="E26" s="218">
        <v>0</v>
      </c>
      <c r="F26" s="218">
        <v>0</v>
      </c>
      <c r="G26" s="171">
        <v>0</v>
      </c>
      <c r="H26" s="218">
        <v>0</v>
      </c>
      <c r="I26" s="218">
        <v>0</v>
      </c>
      <c r="J26" s="227">
        <v>0</v>
      </c>
      <c r="K26" s="170">
        <v>0</v>
      </c>
      <c r="L26" s="218">
        <v>0</v>
      </c>
      <c r="M26" s="218">
        <v>0</v>
      </c>
      <c r="N26" s="227">
        <v>0</v>
      </c>
      <c r="O26" s="170">
        <v>0</v>
      </c>
      <c r="P26" s="218">
        <v>0</v>
      </c>
      <c r="Q26" s="218">
        <v>0</v>
      </c>
      <c r="R26" s="218">
        <v>0</v>
      </c>
      <c r="S26" s="4"/>
    </row>
    <row r="27" spans="1:19" s="3" customFormat="1" ht="18" customHeight="1">
      <c r="A27" s="670"/>
      <c r="B27" s="53" t="s">
        <v>448</v>
      </c>
      <c r="C27" s="168">
        <v>3</v>
      </c>
      <c r="D27" s="218">
        <v>33</v>
      </c>
      <c r="E27" s="218">
        <v>3</v>
      </c>
      <c r="F27" s="218">
        <v>33</v>
      </c>
      <c r="G27" s="171">
        <v>0</v>
      </c>
      <c r="H27" s="218">
        <v>0</v>
      </c>
      <c r="I27" s="218">
        <v>0</v>
      </c>
      <c r="J27" s="227">
        <v>0</v>
      </c>
      <c r="K27" s="170">
        <v>0</v>
      </c>
      <c r="L27" s="218">
        <v>0</v>
      </c>
      <c r="M27" s="218">
        <v>0</v>
      </c>
      <c r="N27" s="227">
        <v>0</v>
      </c>
      <c r="O27" s="170">
        <v>0</v>
      </c>
      <c r="P27" s="218">
        <v>0</v>
      </c>
      <c r="Q27" s="218">
        <v>0</v>
      </c>
      <c r="R27" s="218">
        <v>0</v>
      </c>
      <c r="S27" s="4"/>
    </row>
    <row r="28" spans="1:19" s="3" customFormat="1" ht="19.5" customHeight="1">
      <c r="A28" s="680" t="s">
        <v>166</v>
      </c>
      <c r="B28" s="726"/>
      <c r="C28" s="327">
        <v>0</v>
      </c>
      <c r="D28" s="221">
        <v>0</v>
      </c>
      <c r="E28" s="221">
        <v>0</v>
      </c>
      <c r="F28" s="221">
        <v>0</v>
      </c>
      <c r="G28" s="222">
        <v>0</v>
      </c>
      <c r="H28" s="221">
        <v>0</v>
      </c>
      <c r="I28" s="221">
        <v>0</v>
      </c>
      <c r="J28" s="223">
        <v>0</v>
      </c>
      <c r="K28" s="220">
        <v>2</v>
      </c>
      <c r="L28" s="221">
        <v>33</v>
      </c>
      <c r="M28" s="221">
        <v>2</v>
      </c>
      <c r="N28" s="223">
        <v>27</v>
      </c>
      <c r="O28" s="220">
        <v>0</v>
      </c>
      <c r="P28" s="221">
        <v>0</v>
      </c>
      <c r="Q28" s="221">
        <v>0</v>
      </c>
      <c r="R28" s="221">
        <v>0</v>
      </c>
      <c r="S28" s="4"/>
    </row>
    <row r="29" spans="1:19" s="3" customFormat="1" ht="19.5" customHeight="1">
      <c r="A29" s="680" t="s">
        <v>421</v>
      </c>
      <c r="B29" s="726"/>
      <c r="C29" s="327">
        <v>0</v>
      </c>
      <c r="D29" s="221">
        <v>0</v>
      </c>
      <c r="E29" s="221">
        <v>0</v>
      </c>
      <c r="F29" s="221">
        <v>0</v>
      </c>
      <c r="G29" s="222">
        <v>0</v>
      </c>
      <c r="H29" s="221">
        <v>0</v>
      </c>
      <c r="I29" s="221">
        <v>0</v>
      </c>
      <c r="J29" s="223">
        <v>0</v>
      </c>
      <c r="K29" s="222">
        <v>0</v>
      </c>
      <c r="L29" s="221">
        <v>0</v>
      </c>
      <c r="M29" s="221">
        <v>0</v>
      </c>
      <c r="N29" s="223">
        <v>0</v>
      </c>
      <c r="O29" s="220">
        <v>0</v>
      </c>
      <c r="P29" s="221">
        <v>0</v>
      </c>
      <c r="Q29" s="221">
        <v>0</v>
      </c>
      <c r="R29" s="221">
        <v>0</v>
      </c>
      <c r="S29" s="4"/>
    </row>
    <row r="30" spans="1:19" s="3" customFormat="1" ht="19.5" customHeight="1">
      <c r="A30" s="680" t="s">
        <v>340</v>
      </c>
      <c r="B30" s="726"/>
      <c r="C30" s="327">
        <v>0</v>
      </c>
      <c r="D30" s="221">
        <v>0</v>
      </c>
      <c r="E30" s="221">
        <v>0</v>
      </c>
      <c r="F30" s="221">
        <v>0</v>
      </c>
      <c r="G30" s="222">
        <v>0</v>
      </c>
      <c r="H30" s="221">
        <v>0</v>
      </c>
      <c r="I30" s="221">
        <v>0</v>
      </c>
      <c r="J30" s="223">
        <v>0</v>
      </c>
      <c r="K30" s="220">
        <v>3</v>
      </c>
      <c r="L30" s="221">
        <v>16</v>
      </c>
      <c r="M30" s="221">
        <v>3</v>
      </c>
      <c r="N30" s="223">
        <v>13</v>
      </c>
      <c r="O30" s="220">
        <v>0</v>
      </c>
      <c r="P30" s="221">
        <v>0</v>
      </c>
      <c r="Q30" s="221">
        <v>0</v>
      </c>
      <c r="R30" s="221">
        <v>0</v>
      </c>
      <c r="S30" s="4"/>
    </row>
    <row r="31" spans="1:19" s="3" customFormat="1" ht="19.5" customHeight="1">
      <c r="A31" s="727" t="s">
        <v>160</v>
      </c>
      <c r="B31" s="55" t="s">
        <v>1</v>
      </c>
      <c r="C31" s="325">
        <f aca="true" t="shared" si="3" ref="C31:R31">SUM(C32:C37)</f>
        <v>128</v>
      </c>
      <c r="D31" s="233">
        <f t="shared" si="3"/>
        <v>168</v>
      </c>
      <c r="E31" s="233">
        <f t="shared" si="3"/>
        <v>107</v>
      </c>
      <c r="F31" s="234">
        <f t="shared" si="3"/>
        <v>149</v>
      </c>
      <c r="G31" s="246">
        <f t="shared" si="3"/>
        <v>0</v>
      </c>
      <c r="H31" s="233">
        <f t="shared" si="3"/>
        <v>0</v>
      </c>
      <c r="I31" s="233">
        <f t="shared" si="3"/>
        <v>0</v>
      </c>
      <c r="J31" s="234">
        <f t="shared" si="3"/>
        <v>0</v>
      </c>
      <c r="K31" s="246">
        <f t="shared" si="3"/>
        <v>0</v>
      </c>
      <c r="L31" s="233">
        <f t="shared" si="3"/>
        <v>27</v>
      </c>
      <c r="M31" s="233">
        <f t="shared" si="3"/>
        <v>0</v>
      </c>
      <c r="N31" s="234">
        <f t="shared" si="3"/>
        <v>24</v>
      </c>
      <c r="O31" s="246">
        <f t="shared" si="3"/>
        <v>0</v>
      </c>
      <c r="P31" s="233">
        <f t="shared" si="3"/>
        <v>0</v>
      </c>
      <c r="Q31" s="233">
        <f t="shared" si="3"/>
        <v>0</v>
      </c>
      <c r="R31" s="233">
        <f t="shared" si="3"/>
        <v>0</v>
      </c>
      <c r="S31" s="4"/>
    </row>
    <row r="32" spans="1:19" s="3" customFormat="1" ht="18" customHeight="1">
      <c r="A32" s="670"/>
      <c r="B32" s="53" t="s">
        <v>458</v>
      </c>
      <c r="C32" s="168">
        <v>91</v>
      </c>
      <c r="D32" s="218">
        <v>51</v>
      </c>
      <c r="E32" s="218">
        <v>71</v>
      </c>
      <c r="F32" s="218">
        <v>37</v>
      </c>
      <c r="G32" s="171">
        <v>0</v>
      </c>
      <c r="H32" s="218">
        <v>0</v>
      </c>
      <c r="I32" s="218">
        <v>0</v>
      </c>
      <c r="J32" s="227">
        <v>0</v>
      </c>
      <c r="K32" s="170">
        <v>0</v>
      </c>
      <c r="L32" s="218">
        <v>0</v>
      </c>
      <c r="M32" s="218">
        <v>0</v>
      </c>
      <c r="N32" s="227">
        <v>0</v>
      </c>
      <c r="O32" s="170">
        <v>0</v>
      </c>
      <c r="P32" s="218">
        <v>0</v>
      </c>
      <c r="Q32" s="218">
        <v>0</v>
      </c>
      <c r="R32" s="218">
        <v>0</v>
      </c>
      <c r="S32" s="4"/>
    </row>
    <row r="33" spans="1:19" s="3" customFormat="1" ht="18" customHeight="1">
      <c r="A33" s="670"/>
      <c r="B33" s="53" t="s">
        <v>459</v>
      </c>
      <c r="C33" s="168">
        <v>0</v>
      </c>
      <c r="D33" s="218">
        <v>0</v>
      </c>
      <c r="E33" s="218">
        <v>0</v>
      </c>
      <c r="F33" s="218">
        <v>0</v>
      </c>
      <c r="G33" s="171">
        <v>0</v>
      </c>
      <c r="H33" s="218">
        <v>0</v>
      </c>
      <c r="I33" s="218">
        <v>0</v>
      </c>
      <c r="J33" s="227">
        <v>0</v>
      </c>
      <c r="K33" s="170">
        <v>0</v>
      </c>
      <c r="L33" s="218">
        <v>0</v>
      </c>
      <c r="M33" s="218">
        <v>0</v>
      </c>
      <c r="N33" s="227">
        <v>0</v>
      </c>
      <c r="O33" s="170">
        <v>0</v>
      </c>
      <c r="P33" s="218">
        <v>0</v>
      </c>
      <c r="Q33" s="218">
        <v>0</v>
      </c>
      <c r="R33" s="218">
        <v>0</v>
      </c>
      <c r="S33" s="4"/>
    </row>
    <row r="34" spans="1:19" s="3" customFormat="1" ht="18" customHeight="1">
      <c r="A34" s="670"/>
      <c r="B34" s="53" t="s">
        <v>460</v>
      </c>
      <c r="C34" s="168">
        <v>0</v>
      </c>
      <c r="D34" s="218">
        <v>0</v>
      </c>
      <c r="E34" s="218">
        <v>0</v>
      </c>
      <c r="F34" s="218">
        <v>0</v>
      </c>
      <c r="G34" s="171">
        <v>0</v>
      </c>
      <c r="H34" s="218">
        <v>0</v>
      </c>
      <c r="I34" s="218">
        <v>0</v>
      </c>
      <c r="J34" s="227">
        <v>0</v>
      </c>
      <c r="K34" s="170">
        <v>0</v>
      </c>
      <c r="L34" s="218">
        <v>27</v>
      </c>
      <c r="M34" s="218">
        <v>0</v>
      </c>
      <c r="N34" s="227">
        <v>24</v>
      </c>
      <c r="O34" s="170">
        <v>0</v>
      </c>
      <c r="P34" s="218">
        <v>0</v>
      </c>
      <c r="Q34" s="218">
        <v>0</v>
      </c>
      <c r="R34" s="218">
        <v>0</v>
      </c>
      <c r="S34" s="4"/>
    </row>
    <row r="35" spans="1:19" s="3" customFormat="1" ht="18" customHeight="1">
      <c r="A35" s="670"/>
      <c r="B35" s="53" t="s">
        <v>461</v>
      </c>
      <c r="C35" s="168">
        <v>0</v>
      </c>
      <c r="D35" s="218">
        <v>0</v>
      </c>
      <c r="E35" s="218">
        <v>0</v>
      </c>
      <c r="F35" s="218">
        <v>0</v>
      </c>
      <c r="G35" s="171">
        <v>0</v>
      </c>
      <c r="H35" s="218">
        <v>0</v>
      </c>
      <c r="I35" s="218">
        <v>0</v>
      </c>
      <c r="J35" s="227">
        <v>0</v>
      </c>
      <c r="K35" s="170">
        <v>0</v>
      </c>
      <c r="L35" s="218">
        <v>0</v>
      </c>
      <c r="M35" s="218">
        <v>0</v>
      </c>
      <c r="N35" s="227">
        <v>0</v>
      </c>
      <c r="O35" s="170" t="s">
        <v>167</v>
      </c>
      <c r="P35" s="218" t="s">
        <v>167</v>
      </c>
      <c r="Q35" s="218">
        <v>0</v>
      </c>
      <c r="R35" s="218">
        <v>0</v>
      </c>
      <c r="S35" s="4"/>
    </row>
    <row r="36" spans="1:19" s="3" customFormat="1" ht="18" customHeight="1">
      <c r="A36" s="670"/>
      <c r="B36" s="53" t="s">
        <v>461</v>
      </c>
      <c r="C36" s="168">
        <v>0</v>
      </c>
      <c r="D36" s="218">
        <v>0</v>
      </c>
      <c r="E36" s="218">
        <v>0</v>
      </c>
      <c r="F36" s="218">
        <v>0</v>
      </c>
      <c r="G36" s="171">
        <v>0</v>
      </c>
      <c r="H36" s="218">
        <v>0</v>
      </c>
      <c r="I36" s="218">
        <v>0</v>
      </c>
      <c r="J36" s="227">
        <v>0</v>
      </c>
      <c r="K36" s="170">
        <v>0</v>
      </c>
      <c r="L36" s="218">
        <v>0</v>
      </c>
      <c r="M36" s="218">
        <v>0</v>
      </c>
      <c r="N36" s="227">
        <v>0</v>
      </c>
      <c r="O36" s="170">
        <v>0</v>
      </c>
      <c r="P36" s="218">
        <v>0</v>
      </c>
      <c r="Q36" s="218">
        <v>0</v>
      </c>
      <c r="R36" s="218">
        <v>0</v>
      </c>
      <c r="S36" s="4"/>
    </row>
    <row r="37" spans="1:19" s="3" customFormat="1" ht="18" customHeight="1">
      <c r="A37" s="671"/>
      <c r="B37" s="56" t="s">
        <v>448</v>
      </c>
      <c r="C37" s="323">
        <v>37</v>
      </c>
      <c r="D37" s="229">
        <v>117</v>
      </c>
      <c r="E37" s="229">
        <v>36</v>
      </c>
      <c r="F37" s="229">
        <v>112</v>
      </c>
      <c r="G37" s="244">
        <v>0</v>
      </c>
      <c r="H37" s="229">
        <v>0</v>
      </c>
      <c r="I37" s="229">
        <v>0</v>
      </c>
      <c r="J37" s="230">
        <v>0</v>
      </c>
      <c r="K37" s="399">
        <v>0</v>
      </c>
      <c r="L37" s="229">
        <v>0</v>
      </c>
      <c r="M37" s="229">
        <v>0</v>
      </c>
      <c r="N37" s="230">
        <v>0</v>
      </c>
      <c r="O37" s="228">
        <v>0</v>
      </c>
      <c r="P37" s="229">
        <v>0</v>
      </c>
      <c r="Q37" s="434">
        <v>0</v>
      </c>
      <c r="R37" s="229">
        <v>0</v>
      </c>
      <c r="S37" s="4"/>
    </row>
    <row r="38" spans="1:19" s="3" customFormat="1" ht="19.5" customHeight="1" thickBot="1">
      <c r="A38" s="665" t="s">
        <v>168</v>
      </c>
      <c r="B38" s="503"/>
      <c r="C38" s="180">
        <v>66</v>
      </c>
      <c r="D38" s="238">
        <v>122</v>
      </c>
      <c r="E38" s="238">
        <v>63</v>
      </c>
      <c r="F38" s="238">
        <v>121</v>
      </c>
      <c r="G38" s="183">
        <v>0</v>
      </c>
      <c r="H38" s="238">
        <v>0</v>
      </c>
      <c r="I38" s="238">
        <v>0</v>
      </c>
      <c r="J38" s="236">
        <v>0</v>
      </c>
      <c r="K38" s="182">
        <v>0</v>
      </c>
      <c r="L38" s="238">
        <v>0</v>
      </c>
      <c r="M38" s="238">
        <v>0</v>
      </c>
      <c r="N38" s="236">
        <v>0</v>
      </c>
      <c r="O38" s="182">
        <v>71</v>
      </c>
      <c r="P38" s="238">
        <v>33</v>
      </c>
      <c r="Q38" s="238">
        <v>61</v>
      </c>
      <c r="R38" s="238">
        <v>30</v>
      </c>
      <c r="S38" s="4"/>
    </row>
  </sheetData>
  <sheetProtection/>
  <mergeCells count="23">
    <mergeCell ref="A30:B30"/>
    <mergeCell ref="A31:A37"/>
    <mergeCell ref="A38:B38"/>
    <mergeCell ref="A4:B7"/>
    <mergeCell ref="A8:A14"/>
    <mergeCell ref="A15:A21"/>
    <mergeCell ref="A22:A27"/>
    <mergeCell ref="A28:B28"/>
    <mergeCell ref="A29:B29"/>
    <mergeCell ref="K6:L6"/>
    <mergeCell ref="M6:N6"/>
    <mergeCell ref="O6:P6"/>
    <mergeCell ref="Q6:R6"/>
    <mergeCell ref="C6:D6"/>
    <mergeCell ref="E6:F6"/>
    <mergeCell ref="G6:H6"/>
    <mergeCell ref="I6:J6"/>
    <mergeCell ref="K4:R4"/>
    <mergeCell ref="K5:N5"/>
    <mergeCell ref="O5:R5"/>
    <mergeCell ref="C4:J4"/>
    <mergeCell ref="C5:F5"/>
    <mergeCell ref="G5:J5"/>
  </mergeCells>
  <printOptions/>
  <pageMargins left="0.5905511811023623" right="0.3937007874015748" top="0.8267716535433072" bottom="0.4724409448818898" header="0.5118110236220472" footer="0.2755905511811024"/>
  <pageSetup horizontalDpi="600" verticalDpi="600" orientation="portrait" paperSize="9" scale="92" r:id="rId1"/>
  <headerFooter scaleWithDoc="0" alignWithMargins="0">
    <oddHeader>&amp;R&amp;11高等学校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福井県</cp:lastModifiedBy>
  <cp:lastPrinted>2009-03-03T01:57:36Z</cp:lastPrinted>
  <dcterms:created xsi:type="dcterms:W3CDTF">2005-08-30T07:06:48Z</dcterms:created>
  <dcterms:modified xsi:type="dcterms:W3CDTF">2009-03-03T01:58:37Z</dcterms:modified>
  <cp:category/>
  <cp:version/>
  <cp:contentType/>
  <cp:contentStatus/>
</cp:coreProperties>
</file>