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9260" windowHeight="4410" activeTab="0"/>
  </bookViews>
  <sheets>
    <sheet name="130" sheetId="1" r:id="rId1"/>
    <sheet name="131" sheetId="2" r:id="rId2"/>
    <sheet name="132" sheetId="3" r:id="rId3"/>
    <sheet name="133" sheetId="4" r:id="rId4"/>
    <sheet name="134-1" sheetId="5" r:id="rId5"/>
    <sheet name="134-2" sheetId="6" r:id="rId6"/>
    <sheet name="135" sheetId="7" r:id="rId7"/>
    <sheet name="136" sheetId="8" r:id="rId8"/>
    <sheet name="137,138" sheetId="9" r:id="rId9"/>
    <sheet name="139～142" sheetId="10" r:id="rId10"/>
  </sheets>
  <definedNames>
    <definedName name="_xlnm.Print_Area" localSheetId="0">'130'!$A$1:$R$46</definedName>
    <definedName name="_xlnm.Print_Area" localSheetId="1">'131'!$A$1:$W$41</definedName>
    <definedName name="_xlnm.Print_Area" localSheetId="2">'132'!$A$1:$N$40</definedName>
    <definedName name="_xlnm.Print_Area" localSheetId="3">'133'!$A$1:$K$23</definedName>
    <definedName name="_xlnm.Print_Area" localSheetId="4">'134-1'!$A$1:$N$38</definedName>
    <definedName name="_xlnm.Print_Area" localSheetId="6">'135'!$A$1:$J$25</definedName>
    <definedName name="_xlnm.Print_Area" localSheetId="7">'136'!$A$2:$W$37</definedName>
    <definedName name="_xlnm.Print_Area" localSheetId="9">'139～142'!$A$1:$V$36</definedName>
  </definedNames>
  <calcPr fullCalcOnLoad="1"/>
</workbook>
</file>

<file path=xl/sharedStrings.xml><?xml version="1.0" encoding="utf-8"?>
<sst xmlns="http://schemas.openxmlformats.org/spreadsheetml/2006/main" count="657" uniqueCount="285">
  <si>
    <t>　大学等進学者</t>
  </si>
  <si>
    <t>就職している者(再掲）</t>
  </si>
  <si>
    <t xml:space="preserve"> 大学等</t>
  </si>
  <si>
    <t xml:space="preserve"> 就職率</t>
  </si>
  <si>
    <t xml:space="preserve"> 区  分</t>
  </si>
  <si>
    <t xml:space="preserve"> 進学率</t>
  </si>
  <si>
    <t>計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</si>
  <si>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</si>
  <si>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</si>
  <si>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</si>
  <si>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</si>
  <si>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</si>
  <si>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</si>
  <si>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</si>
  <si>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</si>
  <si>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</si>
  <si>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 xml:space="preserve">  〈 高 等 学 校 〉</t>
  </si>
  <si>
    <t>の</t>
  </si>
  <si>
    <t>（％）</t>
  </si>
  <si>
    <t xml:space="preserve">      （学 部）</t>
  </si>
  <si>
    <t>計</t>
  </si>
  <si>
    <t>専修学校（一般課程）等</t>
  </si>
  <si>
    <t>各種学校</t>
  </si>
  <si>
    <t>男</t>
  </si>
  <si>
    <t>女</t>
  </si>
  <si>
    <t>製造・制作作業者</t>
  </si>
  <si>
    <t>定置機関運転・建設機械
運転 ・電気作業者</t>
  </si>
  <si>
    <t>採掘・建設・労務作業者</t>
  </si>
  <si>
    <t>自家･自営業に就いた者</t>
  </si>
  <si>
    <t>全日制</t>
  </si>
  <si>
    <t>定時制</t>
  </si>
  <si>
    <t>職安または学校を通じて
就職した者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</si>
  <si>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</si>
  <si>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</si>
  <si>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</si>
  <si>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</si>
  <si>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</si>
  <si>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</si>
  <si>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</si>
  <si>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　合</t>
  </si>
  <si>
    <t>※（生産工程・労務作業者内訳）</t>
  </si>
  <si>
    <t>計のうち</t>
  </si>
  <si>
    <t>区    分</t>
  </si>
  <si>
    <t>計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</si>
  <si>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</si>
  <si>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</si>
  <si>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</si>
  <si>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</si>
  <si>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</si>
  <si>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</si>
  <si>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</si>
  <si>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</si>
  <si>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  合</t>
  </si>
  <si>
    <t>区        分</t>
  </si>
  <si>
    <t>区分</t>
  </si>
  <si>
    <t>計</t>
  </si>
  <si>
    <t>男</t>
  </si>
  <si>
    <t>女</t>
  </si>
  <si>
    <t>区分</t>
  </si>
  <si>
    <t>県
内</t>
  </si>
  <si>
    <t>県
外</t>
  </si>
  <si>
    <t>(Ａ)</t>
  </si>
  <si>
    <t>(Ｄ)</t>
  </si>
  <si>
    <t>(Ｃ)</t>
  </si>
  <si>
    <t>(Ｂ)</t>
  </si>
  <si>
    <t>　専修学校
　（専門課程）進学者</t>
  </si>
  <si>
    <t>　公共職業能力開発
　　　　施設等入学者</t>
  </si>
  <si>
    <t>左記以外の者</t>
  </si>
  <si>
    <t>死亡・不詳</t>
  </si>
  <si>
    <t>一時的な仕事に就いた者</t>
  </si>
  <si>
    <t>計</t>
  </si>
  <si>
    <t>う</t>
  </si>
  <si>
    <t>ち</t>
  </si>
  <si>
    <t>短期大学</t>
  </si>
  <si>
    <t>大     学</t>
  </si>
  <si>
    <t>（本 科）</t>
  </si>
  <si>
    <t>区   分</t>
  </si>
  <si>
    <t>大学・短大
の別科</t>
  </si>
  <si>
    <t>高等学校
専攻科</t>
  </si>
  <si>
    <t>全
日
制</t>
  </si>
  <si>
    <t>定
時
制</t>
  </si>
  <si>
    <t>計</t>
  </si>
  <si>
    <t>生産工程・労務作業者
   のうち（再掲）</t>
  </si>
  <si>
    <t>サービス職業従事者</t>
  </si>
  <si>
    <t>農林業作業者</t>
  </si>
  <si>
    <t>漁業作業者</t>
  </si>
  <si>
    <t>事　務　従　事　者</t>
  </si>
  <si>
    <t>販　売　従　事　者</t>
  </si>
  <si>
    <t>保安職業従事者</t>
  </si>
  <si>
    <t>運輸・通信業従事者</t>
  </si>
  <si>
    <t>左記以外のもの</t>
  </si>
  <si>
    <t>製造・製作作業者</t>
  </si>
  <si>
    <t>採掘・建設・労務作業者</t>
  </si>
  <si>
    <t>自家・自営業に
　　　就いた者</t>
  </si>
  <si>
    <t>職業安定所、学校を　
　通じて就職した者</t>
  </si>
  <si>
    <t>計</t>
  </si>
  <si>
    <t>県外就職率
（％）</t>
  </si>
  <si>
    <t>就
職
者</t>
  </si>
  <si>
    <t>（Ａ)(Ｂ)(Ｃ)(Ｄ)のうち</t>
  </si>
  <si>
    <t>男</t>
  </si>
  <si>
    <t>専修学校
一般課程等</t>
  </si>
  <si>
    <t>専修学校
（専門課程）</t>
  </si>
  <si>
    <t>区    分</t>
  </si>
  <si>
    <t>定
時
制</t>
  </si>
  <si>
    <t>区           分</t>
  </si>
  <si>
    <t>上記以外のもの</t>
  </si>
  <si>
    <t>生産工程・労務作業者</t>
  </si>
  <si>
    <t>運輸・通信従事者</t>
  </si>
  <si>
    <t>漁業作業者</t>
  </si>
  <si>
    <t>農林業作業者</t>
  </si>
  <si>
    <t>専門的･技術的職業従事者</t>
  </si>
  <si>
    <t>事務従事者</t>
  </si>
  <si>
    <t>販売従事者</t>
  </si>
  <si>
    <t>サ－ビス職業従事者</t>
  </si>
  <si>
    <t>保安職業従事者</t>
  </si>
  <si>
    <t>計のうち
（再掲）</t>
  </si>
  <si>
    <t>学
科
別</t>
  </si>
  <si>
    <t>男</t>
  </si>
  <si>
    <t>女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</si>
  <si>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</si>
  <si>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</si>
  <si>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</si>
  <si>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</si>
  <si>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</si>
  <si>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</si>
  <si>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</si>
  <si>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</si>
  <si>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総  合</t>
  </si>
  <si>
    <t>女</t>
  </si>
  <si>
    <t>男</t>
  </si>
  <si>
    <t>女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</si>
  <si>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</si>
  <si>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</si>
  <si>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</si>
  <si>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</si>
  <si>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</si>
  <si>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</si>
  <si>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</si>
  <si>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</si>
  <si>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</t>
  </si>
  <si>
    <t>福祉</t>
  </si>
  <si>
    <t>福　祉</t>
  </si>
  <si>
    <t>大学・短大の通信教育部</t>
  </si>
  <si>
    <t>特別支援学校高等部専攻科</t>
  </si>
  <si>
    <t>（％）</t>
  </si>
  <si>
    <t>（Ａ)(Ｂ)(Ｃ)(Ｄ)のうち就職している者(再掲）</t>
  </si>
  <si>
    <t>大学等進学率</t>
  </si>
  <si>
    <t>大学等進学者</t>
  </si>
  <si>
    <t>専修学校
(専門課程)
進学者</t>
  </si>
  <si>
    <t>専修学校
(一般課程)
等進学者</t>
  </si>
  <si>
    <t>就 職 者</t>
  </si>
  <si>
    <t>就 職 率</t>
  </si>
  <si>
    <t>通信教育部への進学者を除く進学者</t>
  </si>
  <si>
    <t>通信教育部への進学者を除く進学率</t>
  </si>
  <si>
    <t>区分</t>
  </si>
  <si>
    <t>区分</t>
  </si>
  <si>
    <t>計</t>
  </si>
  <si>
    <t>短期大学
（本科）</t>
  </si>
  <si>
    <t>大　　学
（学部）</t>
  </si>
  <si>
    <t>大学・短大の通信教育部</t>
  </si>
  <si>
    <t>区分</t>
  </si>
  <si>
    <t>計</t>
  </si>
  <si>
    <t>計のうち</t>
  </si>
  <si>
    <t>専門的・技術的職業従事者</t>
  </si>
  <si>
    <t>事務従事者</t>
  </si>
  <si>
    <t>販売従事者</t>
  </si>
  <si>
    <t>定置機関運転・建設機械運転・電気作業者</t>
  </si>
  <si>
    <t>自家・自営業に就いた者</t>
  </si>
  <si>
    <t>職業安定所、学校を通じて就職した者</t>
  </si>
  <si>
    <t>計</t>
  </si>
  <si>
    <t>農林漁業
作業者</t>
  </si>
  <si>
    <t>公共職業能
力開発施設
等入学者</t>
  </si>
  <si>
    <t>普通科</t>
  </si>
  <si>
    <t>生産工程・
労務作業者</t>
  </si>
  <si>
    <t xml:space="preserve"> 〈 高 等 学 校（通信制）〉</t>
  </si>
  <si>
    <t>定置機関運転・
建設機械運転・
電気作業者</t>
  </si>
  <si>
    <t>漁　　　業</t>
  </si>
  <si>
    <t>鉱業、採石業、砂利採取業</t>
  </si>
  <si>
    <t>建　設　業</t>
  </si>
  <si>
    <t>製　造　業</t>
  </si>
  <si>
    <t>電気・ガス・
熱供給・水道業</t>
  </si>
  <si>
    <t>情報通信業</t>
  </si>
  <si>
    <t>運輸業、郵便業</t>
  </si>
  <si>
    <t>卸売業、小売業</t>
  </si>
  <si>
    <t>金融業・
保険業</t>
  </si>
  <si>
    <t>不動産業、物品賃貸業</t>
  </si>
  <si>
    <t>学術研究、専門・技術サービス業</t>
  </si>
  <si>
    <t>生活関連サービス業、娯楽業</t>
  </si>
  <si>
    <t>教育、学習支援業</t>
  </si>
  <si>
    <t>医療、福祉</t>
  </si>
  <si>
    <t>複合サービス事業</t>
  </si>
  <si>
    <t>左記以外のもの</t>
  </si>
  <si>
    <t>農業、林業</t>
  </si>
  <si>
    <t>農業、林業</t>
  </si>
  <si>
    <t>漁　　　業</t>
  </si>
  <si>
    <t>建　設　業</t>
  </si>
  <si>
    <t>製　造　業</t>
  </si>
  <si>
    <t>電気・ガス・
熱供給・水道業</t>
  </si>
  <si>
    <t>情報通信業</t>
  </si>
  <si>
    <t>運輸業、郵便業</t>
  </si>
  <si>
    <t>卸売業、小売業</t>
  </si>
  <si>
    <t>教育、学習支援業</t>
  </si>
  <si>
    <t>医療、福祉</t>
  </si>
  <si>
    <t>複合サービス事業</t>
  </si>
  <si>
    <t>左記以外のもの</t>
  </si>
  <si>
    <t>区  分</t>
  </si>
  <si>
    <t>鉱業、採石業、
砂利採取業</t>
  </si>
  <si>
    <t>鉱業、採石業、
砂利採取業</t>
  </si>
  <si>
    <t>金融業・保険業</t>
  </si>
  <si>
    <t>金融業・保険業</t>
  </si>
  <si>
    <t>不動産業、
物品賃貸業</t>
  </si>
  <si>
    <t>不動産業、
物品賃貸業</t>
  </si>
  <si>
    <t>学術研究、
専門・技術サービス業</t>
  </si>
  <si>
    <t>生活関連サービス業、
娯楽業</t>
  </si>
  <si>
    <t>公務(他に分類さ
れるものを除く)</t>
  </si>
  <si>
    <t>サービス業（他に分
類されないもの）</t>
  </si>
  <si>
    <t>神奈川</t>
  </si>
  <si>
    <t>茨　城</t>
  </si>
  <si>
    <t>栃　木</t>
  </si>
  <si>
    <t>埼　玉</t>
  </si>
  <si>
    <t>千　葉</t>
  </si>
  <si>
    <t>東　京</t>
  </si>
  <si>
    <t>富　山</t>
  </si>
  <si>
    <t>石　川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</si>
  <si>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</si>
  <si>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</si>
  <si>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</si>
  <si>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</si>
  <si>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</si>
  <si>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</si>
  <si>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</si>
  <si>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</si>
  <si>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</si>
  <si>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広　島</t>
  </si>
  <si>
    <t>山　口</t>
  </si>
  <si>
    <t>その他</t>
  </si>
  <si>
    <t>学術研究、専門・技術サービス業</t>
  </si>
  <si>
    <t>生活関連サービス業、娯楽業</t>
  </si>
  <si>
    <t>サービス業（他に分類されないもの）</t>
  </si>
  <si>
    <t>公務(他に分類されるものを除く)</t>
  </si>
  <si>
    <t>左記以外のもの</t>
  </si>
  <si>
    <t>計</t>
  </si>
  <si>
    <t>大学・
短大
の別科</t>
  </si>
  <si>
    <t>農林漁業
作業者</t>
  </si>
  <si>
    <t>専門的・技術的
職業従事者</t>
  </si>
  <si>
    <t>※生産工程・
労務作業者</t>
  </si>
  <si>
    <t>区　　　　分</t>
  </si>
  <si>
    <t>　専修学校
　（一般課程）等入学者</t>
  </si>
  <si>
    <t>サービス業
（他に分類されないもの）</t>
  </si>
  <si>
    <t>公務
(他に分類されるものを除く)</t>
  </si>
  <si>
    <t>宿泊業、飲食サービス業</t>
  </si>
  <si>
    <t>宿泊業、
飲食サービス業</t>
  </si>
  <si>
    <t>宿泊業、
飲食サービス業</t>
  </si>
  <si>
    <t>農業、林業</t>
  </si>
  <si>
    <t>漁　　　業</t>
  </si>
  <si>
    <t>鉱業、採石業、
砂利採取業</t>
  </si>
  <si>
    <t>建　設　業</t>
  </si>
  <si>
    <t>製　造　業</t>
  </si>
  <si>
    <t>電気・ガス・
熱供給・水道業</t>
  </si>
  <si>
    <t>情報通信業</t>
  </si>
  <si>
    <t>運輸業、
郵便業</t>
  </si>
  <si>
    <t>卸売業、
小売業</t>
  </si>
  <si>
    <t>金融業・
保険業</t>
  </si>
  <si>
    <t>不動産業、
物品賃貸業</t>
  </si>
  <si>
    <t>生活関連サービス業、娯楽業</t>
  </si>
  <si>
    <t>教育、
学習支援業</t>
  </si>
  <si>
    <t>医療、福祉</t>
  </si>
  <si>
    <t>サービス業（他に分類されないもの）</t>
  </si>
  <si>
    <t>公務(他に分類されるものを除く)</t>
  </si>
  <si>
    <t>左記以外の
もの</t>
  </si>
  <si>
    <t>複合サービス
事業</t>
  </si>
  <si>
    <t>学術研究、専門・
技術サービス業</t>
  </si>
  <si>
    <r>
      <t xml:space="preserve"> 第 13</t>
    </r>
    <r>
      <rPr>
        <sz val="10.5"/>
        <rFont val="ＭＳ ゴシック"/>
        <family val="3"/>
      </rPr>
      <t>0</t>
    </r>
    <r>
      <rPr>
        <sz val="10.5"/>
        <rFont val="ＭＳ ゴシック"/>
        <family val="3"/>
      </rPr>
      <t xml:space="preserve"> 表  学科別進路別卒業者数</t>
    </r>
  </si>
  <si>
    <r>
      <t>第 1</t>
    </r>
    <r>
      <rPr>
        <sz val="10.5"/>
        <rFont val="ＭＳ ゴシック"/>
        <family val="3"/>
      </rPr>
      <t>31</t>
    </r>
    <r>
      <rPr>
        <sz val="10.5"/>
        <rFont val="ＭＳ ゴシック"/>
        <family val="3"/>
      </rPr>
      <t xml:space="preserve"> 表  学科別大学・短期大学等への進学者数</t>
    </r>
  </si>
  <si>
    <r>
      <t>第 132</t>
    </r>
    <r>
      <rPr>
        <sz val="10.5"/>
        <rFont val="ＭＳ ゴシック"/>
        <family val="3"/>
      </rPr>
      <t xml:space="preserve"> 表  学科別専修学校等への進・入学者数</t>
    </r>
  </si>
  <si>
    <r>
      <t>第 1</t>
    </r>
    <r>
      <rPr>
        <sz val="10.5"/>
        <rFont val="ＭＳ ゴシック"/>
        <family val="3"/>
      </rPr>
      <t>33</t>
    </r>
    <r>
      <rPr>
        <sz val="10.5"/>
        <rFont val="ＭＳ ゴシック"/>
        <family val="3"/>
      </rPr>
      <t xml:space="preserve"> 表  職業別就職者数</t>
    </r>
  </si>
  <si>
    <r>
      <t>第 1</t>
    </r>
    <r>
      <rPr>
        <sz val="10.5"/>
        <rFont val="ＭＳ ゴシック"/>
        <family val="3"/>
      </rPr>
      <t>34</t>
    </r>
    <r>
      <rPr>
        <sz val="10.5"/>
        <rFont val="ＭＳ ゴシック"/>
        <family val="3"/>
      </rPr>
      <t xml:space="preserve"> 表  職業別・学科別就職者数</t>
    </r>
  </si>
  <si>
    <r>
      <t>第 1</t>
    </r>
    <r>
      <rPr>
        <sz val="10.5"/>
        <rFont val="ＭＳ ゴシック"/>
        <family val="3"/>
      </rPr>
      <t>35</t>
    </r>
    <r>
      <rPr>
        <sz val="10.5"/>
        <rFont val="ＭＳ ゴシック"/>
        <family val="3"/>
      </rPr>
      <t xml:space="preserve"> 表  産業別就職者数</t>
    </r>
  </si>
  <si>
    <r>
      <t>第 1</t>
    </r>
    <r>
      <rPr>
        <sz val="10.5"/>
        <rFont val="ＭＳ ゴシック"/>
        <family val="3"/>
      </rPr>
      <t>36</t>
    </r>
    <r>
      <rPr>
        <sz val="10.5"/>
        <rFont val="ＭＳ ゴシック"/>
        <family val="3"/>
      </rPr>
      <t xml:space="preserve"> 表  産業別・学科別就職者数</t>
    </r>
  </si>
  <si>
    <r>
      <t>第 1</t>
    </r>
    <r>
      <rPr>
        <sz val="10.5"/>
        <rFont val="ＭＳ ゴシック"/>
        <family val="3"/>
      </rPr>
      <t>37</t>
    </r>
    <r>
      <rPr>
        <sz val="10.5"/>
        <rFont val="ＭＳ ゴシック"/>
        <family val="3"/>
      </rPr>
      <t xml:space="preserve"> 表　就職先別就職者数</t>
    </r>
  </si>
  <si>
    <r>
      <t>第 1</t>
    </r>
    <r>
      <rPr>
        <sz val="10.5"/>
        <rFont val="ＭＳ ゴシック"/>
        <family val="3"/>
      </rPr>
      <t>38</t>
    </r>
    <r>
      <rPr>
        <sz val="10.5"/>
        <rFont val="ＭＳ ゴシック"/>
        <family val="3"/>
      </rPr>
      <t xml:space="preserve"> 表　産業別県内県外就職者数</t>
    </r>
  </si>
  <si>
    <r>
      <t>第 1</t>
    </r>
    <r>
      <rPr>
        <sz val="10.5"/>
        <rFont val="ＭＳ ゴシック"/>
        <family val="3"/>
      </rPr>
      <t>39</t>
    </r>
    <r>
      <rPr>
        <sz val="10.5"/>
        <rFont val="ＭＳ ゴシック"/>
        <family val="3"/>
      </rPr>
      <t xml:space="preserve"> 表  学科別進路別卒業者数</t>
    </r>
  </si>
  <si>
    <r>
      <t>第 1</t>
    </r>
    <r>
      <rPr>
        <sz val="10.5"/>
        <rFont val="ＭＳ ゴシック"/>
        <family val="3"/>
      </rPr>
      <t>40</t>
    </r>
    <r>
      <rPr>
        <sz val="10.5"/>
        <rFont val="ＭＳ ゴシック"/>
        <family val="3"/>
      </rPr>
      <t xml:space="preserve"> 表  学科別大学・短期大学等への進学者数</t>
    </r>
  </si>
  <si>
    <r>
      <t>第 1</t>
    </r>
    <r>
      <rPr>
        <sz val="10.5"/>
        <rFont val="ＭＳ ゴシック"/>
        <family val="3"/>
      </rPr>
      <t>41</t>
    </r>
    <r>
      <rPr>
        <sz val="10.5"/>
        <rFont val="ＭＳ ゴシック"/>
        <family val="3"/>
      </rPr>
      <t xml:space="preserve"> 表  学科別職業別就職者数</t>
    </r>
  </si>
  <si>
    <r>
      <t>第 1</t>
    </r>
    <r>
      <rPr>
        <sz val="10.5"/>
        <rFont val="ＭＳ ゴシック"/>
        <family val="3"/>
      </rPr>
      <t>42</t>
    </r>
    <r>
      <rPr>
        <sz val="10.5"/>
        <rFont val="ＭＳ ゴシック"/>
        <family val="3"/>
      </rPr>
      <t xml:space="preserve"> 表  産業別就職者数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</si>
</sst>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_ "/>
    <numFmt numFmtId="180" formatCode="#,##0_);[Red]\(#,##0\)"/>
    <numFmt numFmtId="181" formatCode="#,##0_ ;[Red]\-#,##0\ "/>
    <numFmt numFmtId="182" formatCode="#,##0.0;[Red]\-#,##0.0"/>
    <numFmt numFmtId="183" formatCode="0.0_ "/>
    <numFmt numFmtId="184" formatCode="0.00_ "/>
    <numFmt numFmtId="185" formatCode="#,##0;0;&quot;-&quot;"/>
    <numFmt numFmtId="186" formatCode="#,##0.0;0.0;&quot;-&quot;"/>
  </numFmts>
  <fonts count="52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2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8"/>
      <color indexed="5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hair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hair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9" fillId="0" borderId="0">
      <alignment/>
      <protection/>
    </xf>
    <xf numFmtId="0" fontId="51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38" fontId="5" fillId="0" borderId="0" xfId="48" applyFont="1" applyAlignment="1">
      <alignment/>
    </xf>
    <xf numFmtId="38" fontId="5" fillId="0" borderId="0" xfId="48" applyFont="1" applyAlignment="1">
      <alignment horizontal="right"/>
    </xf>
    <xf numFmtId="38" fontId="5" fillId="0" borderId="0" xfId="48" applyFont="1" applyAlignment="1">
      <alignment vertical="center"/>
    </xf>
    <xf numFmtId="38" fontId="5" fillId="0" borderId="10" xfId="48" applyFont="1" applyBorder="1" applyAlignment="1">
      <alignment vertical="center"/>
    </xf>
    <xf numFmtId="38" fontId="5" fillId="0" borderId="11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0" fontId="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0" xfId="61" applyFont="1" applyBorder="1" applyAlignment="1">
      <alignment vertical="center"/>
      <protection/>
    </xf>
    <xf numFmtId="38" fontId="6" fillId="0" borderId="0" xfId="48" applyFont="1" applyAlignment="1">
      <alignment horizontal="left"/>
    </xf>
    <xf numFmtId="38" fontId="5" fillId="0" borderId="15" xfId="48" applyFont="1" applyBorder="1" applyAlignment="1">
      <alignment vertical="center"/>
    </xf>
    <xf numFmtId="38" fontId="5" fillId="0" borderId="10" xfId="48" applyFont="1" applyBorder="1" applyAlignment="1">
      <alignment horizontal="center" vertical="center"/>
    </xf>
    <xf numFmtId="38" fontId="5" fillId="0" borderId="0" xfId="48" applyFont="1" applyBorder="1" applyAlignment="1">
      <alignment/>
    </xf>
    <xf numFmtId="38" fontId="5" fillId="0" borderId="14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5" fillId="0" borderId="0" xfId="48" applyFont="1" applyBorder="1" applyAlignment="1">
      <alignment horizontal="distributed" vertical="center"/>
    </xf>
    <xf numFmtId="38" fontId="12" fillId="0" borderId="16" xfId="48" applyFont="1" applyBorder="1" applyAlignment="1">
      <alignment horizontal="center" vertical="center"/>
    </xf>
    <xf numFmtId="38" fontId="12" fillId="0" borderId="13" xfId="48" applyFont="1" applyBorder="1" applyAlignment="1">
      <alignment horizontal="center" vertical="center"/>
    </xf>
    <xf numFmtId="38" fontId="12" fillId="0" borderId="17" xfId="48" applyFont="1" applyBorder="1" applyAlignment="1">
      <alignment horizontal="center" vertical="center"/>
    </xf>
    <xf numFmtId="38" fontId="12" fillId="0" borderId="18" xfId="48" applyFont="1" applyBorder="1" applyAlignment="1">
      <alignment horizontal="center" vertical="center"/>
    </xf>
    <xf numFmtId="38" fontId="12" fillId="0" borderId="19" xfId="48" applyFont="1" applyBorder="1" applyAlignment="1">
      <alignment horizontal="center"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12" fillId="0" borderId="22" xfId="48" applyFont="1" applyBorder="1" applyAlignment="1">
      <alignment horizontal="center" vertical="center"/>
    </xf>
    <xf numFmtId="38" fontId="12" fillId="0" borderId="23" xfId="48" applyFont="1" applyBorder="1" applyAlignment="1">
      <alignment horizontal="center"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5" fillId="0" borderId="26" xfId="48" applyFont="1" applyBorder="1" applyAlignment="1">
      <alignment vertical="center"/>
    </xf>
    <xf numFmtId="38" fontId="12" fillId="0" borderId="27" xfId="48" applyFont="1" applyBorder="1" applyAlignment="1">
      <alignment horizontal="center" vertical="center"/>
    </xf>
    <xf numFmtId="38" fontId="5" fillId="0" borderId="10" xfId="48" applyFont="1" applyBorder="1" applyAlignment="1">
      <alignment horizontal="distributed" vertical="center"/>
    </xf>
    <xf numFmtId="38" fontId="5" fillId="0" borderId="12" xfId="48" applyFont="1" applyBorder="1" applyAlignment="1">
      <alignment horizontal="distributed" vertical="center"/>
    </xf>
    <xf numFmtId="38" fontId="5" fillId="0" borderId="28" xfId="48" applyFont="1" applyBorder="1" applyAlignment="1">
      <alignment horizontal="distributed" vertical="center"/>
    </xf>
    <xf numFmtId="38" fontId="5" fillId="0" borderId="18" xfId="48" applyFont="1" applyBorder="1" applyAlignment="1">
      <alignment horizontal="distributed" vertical="center"/>
    </xf>
    <xf numFmtId="38" fontId="12" fillId="0" borderId="29" xfId="48" applyFont="1" applyBorder="1" applyAlignment="1">
      <alignment horizontal="center" vertical="center"/>
    </xf>
    <xf numFmtId="38" fontId="12" fillId="0" borderId="30" xfId="48" applyFont="1" applyBorder="1" applyAlignment="1">
      <alignment horizontal="center" vertical="center"/>
    </xf>
    <xf numFmtId="38" fontId="5" fillId="0" borderId="31" xfId="48" applyFont="1" applyBorder="1" applyAlignment="1">
      <alignment horizontal="distributed" vertical="center"/>
    </xf>
    <xf numFmtId="38" fontId="5" fillId="0" borderId="16" xfId="48" applyFont="1" applyBorder="1" applyAlignment="1">
      <alignment horizontal="distributed" vertical="center" wrapText="1"/>
    </xf>
    <xf numFmtId="38" fontId="5" fillId="0" borderId="31" xfId="48" applyFont="1" applyBorder="1" applyAlignment="1">
      <alignment horizontal="distributed" vertical="center" wrapText="1"/>
    </xf>
    <xf numFmtId="38" fontId="5" fillId="0" borderId="0" xfId="48" applyFont="1" applyAlignment="1">
      <alignment horizontal="center"/>
    </xf>
    <xf numFmtId="38" fontId="12" fillId="0" borderId="32" xfId="48" applyFont="1" applyBorder="1" applyAlignment="1">
      <alignment horizontal="center" vertical="center"/>
    </xf>
    <xf numFmtId="38" fontId="12" fillId="0" borderId="28" xfId="48" applyFont="1" applyBorder="1" applyAlignment="1">
      <alignment horizontal="center" vertical="center"/>
    </xf>
    <xf numFmtId="38" fontId="12" fillId="0" borderId="33" xfId="48" applyFont="1" applyBorder="1" applyAlignment="1">
      <alignment horizontal="center" vertical="center"/>
    </xf>
    <xf numFmtId="38" fontId="12" fillId="0" borderId="34" xfId="48" applyFont="1" applyBorder="1" applyAlignment="1">
      <alignment horizontal="center" vertical="center"/>
    </xf>
    <xf numFmtId="38" fontId="12" fillId="0" borderId="35" xfId="48" applyFont="1" applyBorder="1" applyAlignment="1">
      <alignment horizontal="center" vertical="center"/>
    </xf>
    <xf numFmtId="38" fontId="12" fillId="0" borderId="36" xfId="48" applyFont="1" applyBorder="1" applyAlignment="1">
      <alignment horizontal="center" vertical="center"/>
    </xf>
    <xf numFmtId="38" fontId="5" fillId="0" borderId="37" xfId="48" applyFont="1" applyBorder="1" applyAlignment="1">
      <alignment horizontal="center" vertical="center"/>
    </xf>
    <xf numFmtId="0" fontId="5" fillId="0" borderId="0" xfId="60" applyFont="1">
      <alignment/>
      <protection/>
    </xf>
    <xf numFmtId="0" fontId="5" fillId="0" borderId="0" xfId="60" applyFont="1" applyAlignment="1">
      <alignment horizontal="right"/>
      <protection/>
    </xf>
    <xf numFmtId="0" fontId="5" fillId="0" borderId="0" xfId="60" applyFont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38" xfId="61" applyFont="1" applyBorder="1" applyAlignment="1">
      <alignment horizontal="center" vertical="center" textRotation="255"/>
      <protection/>
    </xf>
    <xf numFmtId="0" fontId="5" fillId="0" borderId="39" xfId="61" applyFont="1" applyBorder="1" applyAlignment="1">
      <alignment horizontal="center" vertical="center" textRotation="255"/>
      <protection/>
    </xf>
    <xf numFmtId="38" fontId="12" fillId="0" borderId="40" xfId="48" applyFont="1" applyBorder="1" applyAlignment="1">
      <alignment horizontal="center" vertical="center"/>
    </xf>
    <xf numFmtId="38" fontId="12" fillId="0" borderId="41" xfId="48" applyFont="1" applyBorder="1" applyAlignment="1">
      <alignment horizontal="center" vertical="center"/>
    </xf>
    <xf numFmtId="38" fontId="12" fillId="0" borderId="42" xfId="48" applyFont="1" applyBorder="1" applyAlignment="1">
      <alignment horizontal="center" vertical="center"/>
    </xf>
    <xf numFmtId="38" fontId="8" fillId="0" borderId="43" xfId="48" applyFont="1" applyBorder="1" applyAlignment="1">
      <alignment horizontal="distributed" vertical="center"/>
    </xf>
    <xf numFmtId="38" fontId="8" fillId="0" borderId="32" xfId="48" applyFont="1" applyBorder="1" applyAlignment="1">
      <alignment horizontal="distributed" vertical="center"/>
    </xf>
    <xf numFmtId="38" fontId="8" fillId="0" borderId="17" xfId="48" applyFont="1" applyBorder="1" applyAlignment="1">
      <alignment horizontal="distributed" vertical="center"/>
    </xf>
    <xf numFmtId="38" fontId="8" fillId="0" borderId="44" xfId="48" applyFont="1" applyBorder="1" applyAlignment="1">
      <alignment horizontal="distributed" vertical="center"/>
    </xf>
    <xf numFmtId="38" fontId="8" fillId="0" borderId="41" xfId="48" applyFont="1" applyBorder="1" applyAlignment="1">
      <alignment horizontal="distributed" vertical="center"/>
    </xf>
    <xf numFmtId="38" fontId="8" fillId="0" borderId="42" xfId="48" applyFont="1" applyBorder="1" applyAlignment="1">
      <alignment horizontal="distributed" vertical="center"/>
    </xf>
    <xf numFmtId="38" fontId="12" fillId="0" borderId="43" xfId="48" applyFont="1" applyBorder="1" applyAlignment="1">
      <alignment horizontal="center" vertical="center"/>
    </xf>
    <xf numFmtId="38" fontId="12" fillId="0" borderId="45" xfId="48" applyFont="1" applyBorder="1" applyAlignment="1">
      <alignment horizontal="center" vertical="center"/>
    </xf>
    <xf numFmtId="0" fontId="8" fillId="0" borderId="43" xfId="60" applyFont="1" applyBorder="1" applyAlignment="1">
      <alignment horizontal="center" vertical="center"/>
      <protection/>
    </xf>
    <xf numFmtId="0" fontId="8" fillId="0" borderId="44" xfId="60" applyFont="1" applyBorder="1" applyAlignment="1">
      <alignment horizontal="center" vertical="center"/>
      <protection/>
    </xf>
    <xf numFmtId="0" fontId="8" fillId="0" borderId="32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42" xfId="60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5" fillId="0" borderId="24" xfId="61" applyFont="1" applyBorder="1" applyAlignment="1">
      <alignment horizontal="center" vertical="center" textRotation="255"/>
      <protection/>
    </xf>
    <xf numFmtId="0" fontId="5" fillId="0" borderId="46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48" xfId="61" applyFont="1" applyBorder="1" applyAlignment="1">
      <alignment horizontal="center" vertical="center"/>
      <protection/>
    </xf>
    <xf numFmtId="0" fontId="5" fillId="0" borderId="49" xfId="61" applyFont="1" applyBorder="1" applyAlignment="1">
      <alignment horizontal="center" vertical="center" textRotation="255"/>
      <protection/>
    </xf>
    <xf numFmtId="0" fontId="5" fillId="0" borderId="50" xfId="61" applyFont="1" applyBorder="1" applyAlignment="1">
      <alignment horizontal="center" vertical="center"/>
      <protection/>
    </xf>
    <xf numFmtId="38" fontId="5" fillId="0" borderId="0" xfId="48" applyFont="1" applyBorder="1" applyAlignment="1">
      <alignment horizontal="left" vertical="center"/>
    </xf>
    <xf numFmtId="38" fontId="5" fillId="0" borderId="38" xfId="48" applyFont="1" applyBorder="1" applyAlignment="1">
      <alignment horizontal="center" vertical="distributed" textRotation="255" wrapText="1" indent="1"/>
    </xf>
    <xf numFmtId="0" fontId="0" fillId="0" borderId="51" xfId="0" applyBorder="1" applyAlignment="1">
      <alignment horizontal="center" vertical="distributed" textRotation="255" indent="1"/>
    </xf>
    <xf numFmtId="38" fontId="5" fillId="0" borderId="52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44" xfId="48" applyFont="1" applyBorder="1" applyAlignment="1">
      <alignment vertical="center"/>
    </xf>
    <xf numFmtId="38" fontId="5" fillId="0" borderId="16" xfId="48" applyFont="1" applyBorder="1" applyAlignment="1">
      <alignment horizontal="center" vertical="center"/>
    </xf>
    <xf numFmtId="38" fontId="5" fillId="0" borderId="44" xfId="48" applyFont="1" applyBorder="1" applyAlignment="1">
      <alignment horizontal="center" vertical="center"/>
    </xf>
    <xf numFmtId="38" fontId="5" fillId="0" borderId="53" xfId="48" applyFont="1" applyBorder="1" applyAlignment="1">
      <alignment horizontal="center" vertical="center"/>
    </xf>
    <xf numFmtId="38" fontId="8" fillId="0" borderId="54" xfId="48" applyFont="1" applyBorder="1" applyAlignment="1">
      <alignment horizontal="distributed" vertical="center"/>
    </xf>
    <xf numFmtId="41" fontId="5" fillId="0" borderId="0" xfId="48" applyNumberFormat="1" applyFont="1" applyBorder="1" applyAlignment="1">
      <alignment vertical="center"/>
    </xf>
    <xf numFmtId="41" fontId="5" fillId="0" borderId="0" xfId="48" applyNumberFormat="1" applyFont="1" applyAlignment="1">
      <alignment vertical="center"/>
    </xf>
    <xf numFmtId="38" fontId="5" fillId="0" borderId="55" xfId="48" applyFont="1" applyBorder="1" applyAlignment="1">
      <alignment horizontal="center" vertical="distributed" textRotation="255"/>
    </xf>
    <xf numFmtId="0" fontId="5" fillId="0" borderId="38" xfId="60" applyFont="1" applyBorder="1" applyAlignment="1">
      <alignment vertical="center" textRotation="255" wrapText="1"/>
      <protection/>
    </xf>
    <xf numFmtId="0" fontId="5" fillId="0" borderId="39" xfId="60" applyFont="1" applyBorder="1" applyAlignment="1">
      <alignment vertical="center" textRotation="255"/>
      <protection/>
    </xf>
    <xf numFmtId="0" fontId="5" fillId="0" borderId="56" xfId="60" applyFont="1" applyBorder="1" applyAlignment="1">
      <alignment horizontal="center" vertical="center"/>
      <protection/>
    </xf>
    <xf numFmtId="0" fontId="5" fillId="0" borderId="57" xfId="61" applyFont="1" applyBorder="1" applyAlignment="1">
      <alignment horizontal="center" vertical="center" textRotation="255"/>
      <protection/>
    </xf>
    <xf numFmtId="185" fontId="5" fillId="0" borderId="58" xfId="0" applyNumberFormat="1" applyFont="1" applyBorder="1" applyAlignment="1">
      <alignment horizontal="right" vertical="center"/>
    </xf>
    <xf numFmtId="185" fontId="5" fillId="0" borderId="45" xfId="48" applyNumberFormat="1" applyFont="1" applyBorder="1" applyAlignment="1">
      <alignment horizontal="right" vertical="center"/>
    </xf>
    <xf numFmtId="185" fontId="5" fillId="0" borderId="59" xfId="48" applyNumberFormat="1" applyFont="1" applyBorder="1" applyAlignment="1">
      <alignment horizontal="right" vertical="center"/>
    </xf>
    <xf numFmtId="185" fontId="5" fillId="0" borderId="60" xfId="48" applyNumberFormat="1" applyFont="1" applyBorder="1" applyAlignment="1">
      <alignment horizontal="right" vertical="center"/>
    </xf>
    <xf numFmtId="185" fontId="5" fillId="0" borderId="61" xfId="48" applyNumberFormat="1" applyFont="1" applyBorder="1" applyAlignment="1">
      <alignment horizontal="right" vertical="center"/>
    </xf>
    <xf numFmtId="185" fontId="5" fillId="0" borderId="62" xfId="48" applyNumberFormat="1" applyFont="1" applyBorder="1" applyAlignment="1">
      <alignment horizontal="right" vertical="center"/>
    </xf>
    <xf numFmtId="185" fontId="5" fillId="0" borderId="33" xfId="48" applyNumberFormat="1" applyFont="1" applyBorder="1" applyAlignment="1">
      <alignment horizontal="right" vertical="center"/>
    </xf>
    <xf numFmtId="185" fontId="5" fillId="0" borderId="63" xfId="48" applyNumberFormat="1" applyFont="1" applyBorder="1" applyAlignment="1">
      <alignment horizontal="right" vertical="center"/>
    </xf>
    <xf numFmtId="185" fontId="5" fillId="0" borderId="16" xfId="48" applyNumberFormat="1" applyFont="1" applyBorder="1" applyAlignment="1">
      <alignment horizontal="right" vertical="center"/>
    </xf>
    <xf numFmtId="185" fontId="5" fillId="0" borderId="64" xfId="48" applyNumberFormat="1" applyFont="1" applyBorder="1" applyAlignment="1">
      <alignment horizontal="right" vertical="center"/>
    </xf>
    <xf numFmtId="185" fontId="5" fillId="0" borderId="15" xfId="48" applyNumberFormat="1" applyFont="1" applyBorder="1" applyAlignment="1">
      <alignment horizontal="right" vertical="center"/>
    </xf>
    <xf numFmtId="185" fontId="5" fillId="0" borderId="0" xfId="48" applyNumberFormat="1" applyFont="1" applyBorder="1" applyAlignment="1">
      <alignment horizontal="right" vertical="center"/>
    </xf>
    <xf numFmtId="185" fontId="5" fillId="0" borderId="65" xfId="48" applyNumberFormat="1" applyFont="1" applyBorder="1" applyAlignment="1">
      <alignment horizontal="right" vertical="center"/>
    </xf>
    <xf numFmtId="185" fontId="5" fillId="0" borderId="66" xfId="48" applyNumberFormat="1" applyFont="1" applyBorder="1" applyAlignment="1">
      <alignment horizontal="right" vertical="center"/>
    </xf>
    <xf numFmtId="185" fontId="5" fillId="0" borderId="41" xfId="48" applyNumberFormat="1" applyFont="1" applyBorder="1" applyAlignment="1">
      <alignment horizontal="right" vertical="center"/>
    </xf>
    <xf numFmtId="185" fontId="5" fillId="0" borderId="67" xfId="48" applyNumberFormat="1" applyFont="1" applyBorder="1" applyAlignment="1">
      <alignment horizontal="right" vertical="center"/>
    </xf>
    <xf numFmtId="185" fontId="5" fillId="0" borderId="68" xfId="48" applyNumberFormat="1" applyFont="1" applyBorder="1" applyAlignment="1">
      <alignment horizontal="right" vertical="center"/>
    </xf>
    <xf numFmtId="185" fontId="5" fillId="0" borderId="69" xfId="48" applyNumberFormat="1" applyFont="1" applyBorder="1" applyAlignment="1">
      <alignment horizontal="right" vertical="center"/>
    </xf>
    <xf numFmtId="185" fontId="5" fillId="0" borderId="70" xfId="48" applyNumberFormat="1" applyFont="1" applyBorder="1" applyAlignment="1">
      <alignment horizontal="right" vertical="center"/>
    </xf>
    <xf numFmtId="185" fontId="5" fillId="0" borderId="71" xfId="48" applyNumberFormat="1" applyFont="1" applyBorder="1" applyAlignment="1">
      <alignment horizontal="right" vertical="center"/>
    </xf>
    <xf numFmtId="185" fontId="5" fillId="0" borderId="72" xfId="48" applyNumberFormat="1" applyFont="1" applyBorder="1" applyAlignment="1">
      <alignment horizontal="right" vertical="center"/>
    </xf>
    <xf numFmtId="185" fontId="5" fillId="0" borderId="40" xfId="48" applyNumberFormat="1" applyFont="1" applyBorder="1" applyAlignment="1">
      <alignment horizontal="right" vertical="center"/>
    </xf>
    <xf numFmtId="185" fontId="5" fillId="0" borderId="44" xfId="48" applyNumberFormat="1" applyFont="1" applyBorder="1" applyAlignment="1">
      <alignment horizontal="right" vertical="center"/>
    </xf>
    <xf numFmtId="185" fontId="5" fillId="0" borderId="34" xfId="48" applyNumberFormat="1" applyFont="1" applyBorder="1" applyAlignment="1">
      <alignment horizontal="right" vertical="center"/>
    </xf>
    <xf numFmtId="185" fontId="5" fillId="0" borderId="28" xfId="48" applyNumberFormat="1" applyFont="1" applyBorder="1" applyAlignment="1">
      <alignment horizontal="right" vertical="center"/>
    </xf>
    <xf numFmtId="185" fontId="5" fillId="0" borderId="35" xfId="48" applyNumberFormat="1" applyFont="1" applyBorder="1" applyAlignment="1">
      <alignment horizontal="right" vertical="center"/>
    </xf>
    <xf numFmtId="185" fontId="5" fillId="0" borderId="73" xfId="48" applyNumberFormat="1" applyFont="1" applyBorder="1" applyAlignment="1">
      <alignment horizontal="right" vertical="center"/>
    </xf>
    <xf numFmtId="185" fontId="5" fillId="0" borderId="13" xfId="48" applyNumberFormat="1" applyFont="1" applyBorder="1" applyAlignment="1">
      <alignment horizontal="right" vertical="center"/>
    </xf>
    <xf numFmtId="185" fontId="5" fillId="0" borderId="14" xfId="48" applyNumberFormat="1" applyFont="1" applyBorder="1" applyAlignment="1">
      <alignment horizontal="right" vertical="center"/>
    </xf>
    <xf numFmtId="185" fontId="5" fillId="0" borderId="74" xfId="48" applyNumberFormat="1" applyFont="1" applyBorder="1" applyAlignment="1">
      <alignment horizontal="right" vertical="center"/>
    </xf>
    <xf numFmtId="185" fontId="5" fillId="0" borderId="36" xfId="48" applyNumberFormat="1" applyFont="1" applyBorder="1" applyAlignment="1">
      <alignment horizontal="right" vertical="center"/>
    </xf>
    <xf numFmtId="185" fontId="5" fillId="0" borderId="75" xfId="48" applyNumberFormat="1" applyFont="1" applyBorder="1" applyAlignment="1">
      <alignment horizontal="right" vertical="center"/>
    </xf>
    <xf numFmtId="185" fontId="5" fillId="0" borderId="76" xfId="48" applyNumberFormat="1" applyFont="1" applyBorder="1" applyAlignment="1">
      <alignment horizontal="right" vertical="center"/>
    </xf>
    <xf numFmtId="185" fontId="5" fillId="0" borderId="19" xfId="48" applyNumberFormat="1" applyFont="1" applyBorder="1" applyAlignment="1">
      <alignment horizontal="right" vertical="center"/>
    </xf>
    <xf numFmtId="185" fontId="5" fillId="0" borderId="18" xfId="48" applyNumberFormat="1" applyFont="1" applyBorder="1" applyAlignment="1">
      <alignment horizontal="right" vertical="center"/>
    </xf>
    <xf numFmtId="185" fontId="5" fillId="0" borderId="22" xfId="48" applyNumberFormat="1" applyFont="1" applyBorder="1" applyAlignment="1">
      <alignment horizontal="right" vertical="center"/>
    </xf>
    <xf numFmtId="185" fontId="5" fillId="0" borderId="42" xfId="48" applyNumberFormat="1" applyFont="1" applyBorder="1" applyAlignment="1">
      <alignment horizontal="right" vertical="center"/>
    </xf>
    <xf numFmtId="185" fontId="5" fillId="0" borderId="77" xfId="48" applyNumberFormat="1" applyFont="1" applyBorder="1" applyAlignment="1">
      <alignment horizontal="right" vertical="center"/>
    </xf>
    <xf numFmtId="186" fontId="5" fillId="0" borderId="43" xfId="48" applyNumberFormat="1" applyFont="1" applyBorder="1" applyAlignment="1">
      <alignment horizontal="right" vertical="center"/>
    </xf>
    <xf numFmtId="186" fontId="5" fillId="0" borderId="60" xfId="48" applyNumberFormat="1" applyFont="1" applyBorder="1" applyAlignment="1">
      <alignment horizontal="right" vertical="center"/>
    </xf>
    <xf numFmtId="186" fontId="5" fillId="0" borderId="15" xfId="48" applyNumberFormat="1" applyFont="1" applyBorder="1" applyAlignment="1">
      <alignment horizontal="right" vertical="center"/>
    </xf>
    <xf numFmtId="186" fontId="5" fillId="0" borderId="0" xfId="48" applyNumberFormat="1" applyFont="1" applyBorder="1" applyAlignment="1">
      <alignment horizontal="right" vertical="center"/>
    </xf>
    <xf numFmtId="186" fontId="5" fillId="0" borderId="67" xfId="48" applyNumberFormat="1" applyFont="1" applyBorder="1" applyAlignment="1">
      <alignment horizontal="right" vertical="center"/>
    </xf>
    <xf numFmtId="186" fontId="5" fillId="0" borderId="78" xfId="48" applyNumberFormat="1" applyFont="1" applyBorder="1" applyAlignment="1">
      <alignment horizontal="right" vertical="center"/>
    </xf>
    <xf numFmtId="186" fontId="5" fillId="0" borderId="40" xfId="48" applyNumberFormat="1" applyFont="1" applyBorder="1" applyAlignment="1">
      <alignment horizontal="right" vertical="center"/>
    </xf>
    <xf numFmtId="186" fontId="5" fillId="0" borderId="79" xfId="48" applyNumberFormat="1" applyFont="1" applyBorder="1" applyAlignment="1">
      <alignment horizontal="right" vertical="center"/>
    </xf>
    <xf numFmtId="186" fontId="5" fillId="0" borderId="80" xfId="48" applyNumberFormat="1" applyFont="1" applyBorder="1" applyAlignment="1">
      <alignment horizontal="right" vertical="center"/>
    </xf>
    <xf numFmtId="186" fontId="5" fillId="0" borderId="13" xfId="48" applyNumberFormat="1" applyFont="1" applyBorder="1" applyAlignment="1">
      <alignment horizontal="right" vertical="center"/>
    </xf>
    <xf numFmtId="186" fontId="5" fillId="0" borderId="36" xfId="48" applyNumberFormat="1" applyFont="1" applyBorder="1" applyAlignment="1">
      <alignment horizontal="right" vertical="center"/>
    </xf>
    <xf numFmtId="186" fontId="5" fillId="0" borderId="53" xfId="48" applyNumberFormat="1" applyFont="1" applyBorder="1" applyAlignment="1">
      <alignment horizontal="right" vertical="center"/>
    </xf>
    <xf numFmtId="186" fontId="5" fillId="0" borderId="77" xfId="48" applyNumberFormat="1" applyFont="1" applyBorder="1" applyAlignment="1">
      <alignment horizontal="right" vertical="center"/>
    </xf>
    <xf numFmtId="185" fontId="5" fillId="0" borderId="81" xfId="48" applyNumberFormat="1" applyFont="1" applyBorder="1" applyAlignment="1">
      <alignment horizontal="right" vertical="center"/>
    </xf>
    <xf numFmtId="185" fontId="5" fillId="0" borderId="82" xfId="48" applyNumberFormat="1" applyFont="1" applyBorder="1" applyAlignment="1">
      <alignment horizontal="right" vertical="center"/>
    </xf>
    <xf numFmtId="185" fontId="5" fillId="0" borderId="83" xfId="48" applyNumberFormat="1" applyFont="1" applyBorder="1" applyAlignment="1">
      <alignment horizontal="right" vertical="center"/>
    </xf>
    <xf numFmtId="185" fontId="5" fillId="0" borderId="21" xfId="48" applyNumberFormat="1" applyFont="1" applyBorder="1" applyAlignment="1">
      <alignment horizontal="right" vertical="center"/>
    </xf>
    <xf numFmtId="185" fontId="5" fillId="0" borderId="84" xfId="48" applyNumberFormat="1" applyFont="1" applyBorder="1" applyAlignment="1">
      <alignment horizontal="right" vertical="center"/>
    </xf>
    <xf numFmtId="185" fontId="5" fillId="0" borderId="85" xfId="48" applyNumberFormat="1" applyFont="1" applyBorder="1" applyAlignment="1">
      <alignment horizontal="right" vertical="center"/>
    </xf>
    <xf numFmtId="185" fontId="5" fillId="0" borderId="86" xfId="48" applyNumberFormat="1" applyFont="1" applyBorder="1" applyAlignment="1">
      <alignment horizontal="right" vertical="center"/>
    </xf>
    <xf numFmtId="185" fontId="5" fillId="0" borderId="87" xfId="48" applyNumberFormat="1" applyFont="1" applyBorder="1" applyAlignment="1">
      <alignment horizontal="right" vertical="center"/>
    </xf>
    <xf numFmtId="185" fontId="5" fillId="0" borderId="30" xfId="48" applyNumberFormat="1" applyFont="1" applyBorder="1" applyAlignment="1">
      <alignment horizontal="right" vertical="center"/>
    </xf>
    <xf numFmtId="185" fontId="5" fillId="0" borderId="27" xfId="48" applyNumberFormat="1" applyFont="1" applyBorder="1" applyAlignment="1">
      <alignment horizontal="right" vertical="center"/>
    </xf>
    <xf numFmtId="185" fontId="5" fillId="0" borderId="88" xfId="48" applyNumberFormat="1" applyFont="1" applyBorder="1" applyAlignment="1">
      <alignment horizontal="right" vertical="center"/>
    </xf>
    <xf numFmtId="185" fontId="5" fillId="0" borderId="58" xfId="48" applyNumberFormat="1" applyFont="1" applyBorder="1" applyAlignment="1">
      <alignment horizontal="right" vertical="center"/>
    </xf>
    <xf numFmtId="185" fontId="5" fillId="0" borderId="89" xfId="48" applyNumberFormat="1" applyFont="1" applyBorder="1" applyAlignment="1">
      <alignment horizontal="right" vertical="center"/>
    </xf>
    <xf numFmtId="185" fontId="5" fillId="0" borderId="90" xfId="48" applyNumberFormat="1" applyFont="1" applyBorder="1" applyAlignment="1">
      <alignment horizontal="right" vertical="center"/>
    </xf>
    <xf numFmtId="185" fontId="5" fillId="0" borderId="10" xfId="48" applyNumberFormat="1" applyFont="1" applyBorder="1" applyAlignment="1">
      <alignment horizontal="right" vertical="center"/>
    </xf>
    <xf numFmtId="185" fontId="5" fillId="0" borderId="91" xfId="48" applyNumberFormat="1" applyFont="1" applyBorder="1" applyAlignment="1">
      <alignment horizontal="right" vertical="center"/>
    </xf>
    <xf numFmtId="185" fontId="5" fillId="0" borderId="92" xfId="48" applyNumberFormat="1" applyFont="1" applyBorder="1" applyAlignment="1">
      <alignment horizontal="right" vertical="center"/>
    </xf>
    <xf numFmtId="185" fontId="5" fillId="0" borderId="55" xfId="48" applyNumberFormat="1" applyFont="1" applyBorder="1" applyAlignment="1">
      <alignment horizontal="right" vertical="center"/>
    </xf>
    <xf numFmtId="185" fontId="5" fillId="0" borderId="93" xfId="48" applyNumberFormat="1" applyFont="1" applyBorder="1" applyAlignment="1">
      <alignment horizontal="right" vertical="center"/>
    </xf>
    <xf numFmtId="185" fontId="5" fillId="0" borderId="51" xfId="48" applyNumberFormat="1" applyFont="1" applyBorder="1" applyAlignment="1">
      <alignment horizontal="right" vertical="center"/>
    </xf>
    <xf numFmtId="185" fontId="5" fillId="0" borderId="94" xfId="48" applyNumberFormat="1" applyFont="1" applyBorder="1" applyAlignment="1">
      <alignment horizontal="right" vertical="center"/>
    </xf>
    <xf numFmtId="185" fontId="5" fillId="0" borderId="54" xfId="48" applyNumberFormat="1" applyFont="1" applyBorder="1" applyAlignment="1">
      <alignment horizontal="right" vertical="center"/>
    </xf>
    <xf numFmtId="185" fontId="5" fillId="0" borderId="17" xfId="48" applyNumberFormat="1" applyFont="1" applyBorder="1" applyAlignment="1">
      <alignment horizontal="right" vertical="center"/>
    </xf>
    <xf numFmtId="185" fontId="5" fillId="0" borderId="95" xfId="48" applyNumberFormat="1" applyFont="1" applyBorder="1" applyAlignment="1">
      <alignment horizontal="right" vertical="center"/>
    </xf>
    <xf numFmtId="185" fontId="5" fillId="0" borderId="96" xfId="48" applyNumberFormat="1" applyFont="1" applyBorder="1" applyAlignment="1">
      <alignment horizontal="right" vertical="center"/>
    </xf>
    <xf numFmtId="185" fontId="5" fillId="0" borderId="97" xfId="48" applyNumberFormat="1" applyFont="1" applyBorder="1" applyAlignment="1">
      <alignment horizontal="right" vertical="center"/>
    </xf>
    <xf numFmtId="185" fontId="5" fillId="0" borderId="32" xfId="48" applyNumberFormat="1" applyFont="1" applyBorder="1" applyAlignment="1">
      <alignment horizontal="right" vertical="center"/>
    </xf>
    <xf numFmtId="185" fontId="5" fillId="0" borderId="98" xfId="48" applyNumberFormat="1" applyFont="1" applyBorder="1" applyAlignment="1">
      <alignment horizontal="right" vertical="center"/>
    </xf>
    <xf numFmtId="185" fontId="5" fillId="0" borderId="56" xfId="48" applyNumberFormat="1" applyFont="1" applyBorder="1" applyAlignment="1">
      <alignment horizontal="right" vertical="center"/>
    </xf>
    <xf numFmtId="185" fontId="5" fillId="0" borderId="20" xfId="48" applyNumberFormat="1" applyFont="1" applyBorder="1" applyAlignment="1">
      <alignment horizontal="right" vertical="center"/>
    </xf>
    <xf numFmtId="185" fontId="5" fillId="0" borderId="39" xfId="48" applyNumberFormat="1" applyFont="1" applyBorder="1" applyAlignment="1">
      <alignment horizontal="right" vertical="center"/>
    </xf>
    <xf numFmtId="185" fontId="5" fillId="0" borderId="99" xfId="48" applyNumberFormat="1" applyFont="1" applyBorder="1" applyAlignment="1">
      <alignment horizontal="right" vertical="center"/>
    </xf>
    <xf numFmtId="185" fontId="5" fillId="0" borderId="100" xfId="48" applyNumberFormat="1" applyFont="1" applyBorder="1" applyAlignment="1">
      <alignment horizontal="right" vertical="center"/>
    </xf>
    <xf numFmtId="185" fontId="5" fillId="0" borderId="101" xfId="48" applyNumberFormat="1" applyFont="1" applyBorder="1" applyAlignment="1">
      <alignment horizontal="right" vertical="center"/>
    </xf>
    <xf numFmtId="0" fontId="5" fillId="0" borderId="102" xfId="0" applyFont="1" applyBorder="1" applyAlignment="1">
      <alignment horizontal="distributed" vertical="center" wrapText="1"/>
    </xf>
    <xf numFmtId="0" fontId="5" fillId="0" borderId="95" xfId="0" applyFont="1" applyBorder="1" applyAlignment="1">
      <alignment horizontal="distributed" vertical="center" wrapText="1"/>
    </xf>
    <xf numFmtId="0" fontId="5" fillId="0" borderId="96" xfId="0" applyFont="1" applyBorder="1" applyAlignment="1">
      <alignment horizontal="distributed" vertical="center" wrapText="1"/>
    </xf>
    <xf numFmtId="185" fontId="5" fillId="0" borderId="60" xfId="60" applyNumberFormat="1" applyFont="1" applyBorder="1" applyAlignment="1">
      <alignment horizontal="right" vertical="center"/>
      <protection/>
    </xf>
    <xf numFmtId="185" fontId="5" fillId="0" borderId="82" xfId="60" applyNumberFormat="1" applyFont="1" applyBorder="1" applyAlignment="1">
      <alignment horizontal="right" vertical="center"/>
      <protection/>
    </xf>
    <xf numFmtId="185" fontId="5" fillId="0" borderId="94" xfId="60" applyNumberFormat="1" applyFont="1" applyBorder="1" applyAlignment="1">
      <alignment horizontal="right" vertical="center"/>
      <protection/>
    </xf>
    <xf numFmtId="185" fontId="5" fillId="0" borderId="16" xfId="60" applyNumberFormat="1" applyFont="1" applyBorder="1" applyAlignment="1">
      <alignment horizontal="right" vertical="center"/>
      <protection/>
    </xf>
    <xf numFmtId="185" fontId="5" fillId="0" borderId="0" xfId="60" applyNumberFormat="1" applyFont="1" applyBorder="1" applyAlignment="1">
      <alignment horizontal="right" vertical="center"/>
      <protection/>
    </xf>
    <xf numFmtId="185" fontId="5" fillId="0" borderId="68" xfId="60" applyNumberFormat="1" applyFont="1" applyBorder="1" applyAlignment="1">
      <alignment horizontal="right" vertical="center"/>
      <protection/>
    </xf>
    <xf numFmtId="185" fontId="5" fillId="0" borderId="69" xfId="60" applyNumberFormat="1" applyFont="1" applyBorder="1" applyAlignment="1">
      <alignment horizontal="right" vertical="center"/>
      <protection/>
    </xf>
    <xf numFmtId="185" fontId="5" fillId="0" borderId="103" xfId="60" applyNumberFormat="1" applyFont="1" applyBorder="1" applyAlignment="1">
      <alignment horizontal="right" vertical="center"/>
      <protection/>
    </xf>
    <xf numFmtId="185" fontId="5" fillId="0" borderId="34" xfId="60" applyNumberFormat="1" applyFont="1" applyBorder="1" applyAlignment="1">
      <alignment horizontal="right" vertical="center"/>
      <protection/>
    </xf>
    <xf numFmtId="185" fontId="5" fillId="0" borderId="28" xfId="60" applyNumberFormat="1" applyFont="1" applyBorder="1" applyAlignment="1">
      <alignment horizontal="right" vertical="center"/>
      <protection/>
    </xf>
    <xf numFmtId="185" fontId="5" fillId="0" borderId="19" xfId="60" applyNumberFormat="1" applyFont="1" applyBorder="1" applyAlignment="1">
      <alignment horizontal="right" vertical="center"/>
      <protection/>
    </xf>
    <xf numFmtId="185" fontId="5" fillId="0" borderId="18" xfId="60" applyNumberFormat="1" applyFont="1" applyBorder="1" applyAlignment="1">
      <alignment horizontal="right" vertical="center"/>
      <protection/>
    </xf>
    <xf numFmtId="185" fontId="5" fillId="0" borderId="104" xfId="61" applyNumberFormat="1" applyFont="1" applyBorder="1" applyAlignment="1">
      <alignment horizontal="right" vertical="center"/>
      <protection/>
    </xf>
    <xf numFmtId="185" fontId="5" fillId="0" borderId="97" xfId="61" applyNumberFormat="1" applyFont="1" applyBorder="1" applyAlignment="1">
      <alignment horizontal="right" vertical="center"/>
      <protection/>
    </xf>
    <xf numFmtId="185" fontId="5" fillId="0" borderId="69" xfId="61" applyNumberFormat="1" applyFont="1" applyBorder="1" applyAlignment="1">
      <alignment horizontal="right" vertical="center"/>
      <protection/>
    </xf>
    <xf numFmtId="185" fontId="5" fillId="0" borderId="69" xfId="61" applyNumberFormat="1" applyFont="1" applyBorder="1" applyAlignment="1">
      <alignment vertical="center"/>
      <protection/>
    </xf>
    <xf numFmtId="185" fontId="5" fillId="0" borderId="93" xfId="61" applyNumberFormat="1" applyFont="1" applyBorder="1" applyAlignment="1">
      <alignment horizontal="right" vertical="center"/>
      <protection/>
    </xf>
    <xf numFmtId="185" fontId="5" fillId="0" borderId="66" xfId="61" applyNumberFormat="1" applyFont="1" applyBorder="1" applyAlignment="1">
      <alignment horizontal="right" vertical="center"/>
      <protection/>
    </xf>
    <xf numFmtId="185" fontId="5" fillId="0" borderId="28" xfId="61" applyNumberFormat="1" applyFont="1" applyBorder="1" applyAlignment="1">
      <alignment horizontal="right" vertical="center"/>
      <protection/>
    </xf>
    <xf numFmtId="185" fontId="5" fillId="0" borderId="105" xfId="61" applyNumberFormat="1" applyFont="1" applyBorder="1" applyAlignment="1">
      <alignment vertical="center"/>
      <protection/>
    </xf>
    <xf numFmtId="185" fontId="5" fillId="0" borderId="106" xfId="61" applyNumberFormat="1" applyFont="1" applyBorder="1" applyAlignment="1">
      <alignment horizontal="right" vertical="center"/>
      <protection/>
    </xf>
    <xf numFmtId="185" fontId="5" fillId="0" borderId="107" xfId="61" applyNumberFormat="1" applyFont="1" applyBorder="1" applyAlignment="1">
      <alignment horizontal="right" vertical="center"/>
      <protection/>
    </xf>
    <xf numFmtId="185" fontId="5" fillId="0" borderId="101" xfId="61" applyNumberFormat="1" applyFont="1" applyBorder="1" applyAlignment="1">
      <alignment horizontal="right" vertical="center"/>
      <protection/>
    </xf>
    <xf numFmtId="185" fontId="5" fillId="0" borderId="40" xfId="61" applyNumberFormat="1" applyFont="1" applyBorder="1" applyAlignment="1">
      <alignment horizontal="right" vertical="center"/>
      <protection/>
    </xf>
    <xf numFmtId="185" fontId="5" fillId="0" borderId="67" xfId="61" applyNumberFormat="1" applyFont="1" applyBorder="1" applyAlignment="1">
      <alignment horizontal="right" vertical="center"/>
      <protection/>
    </xf>
    <xf numFmtId="185" fontId="5" fillId="0" borderId="108" xfId="61" applyNumberFormat="1" applyFont="1" applyBorder="1" applyAlignment="1">
      <alignment horizontal="right" vertical="center"/>
      <protection/>
    </xf>
    <xf numFmtId="185" fontId="5" fillId="0" borderId="109" xfId="61" applyNumberFormat="1" applyFont="1" applyBorder="1" applyAlignment="1">
      <alignment horizontal="right" vertical="center"/>
      <protection/>
    </xf>
    <xf numFmtId="185" fontId="5" fillId="0" borderId="85" xfId="61" applyNumberFormat="1" applyFont="1" applyBorder="1" applyAlignment="1">
      <alignment horizontal="right" vertical="center"/>
      <protection/>
    </xf>
    <xf numFmtId="185" fontId="5" fillId="0" borderId="110" xfId="61" applyNumberFormat="1" applyFont="1" applyBorder="1" applyAlignment="1">
      <alignment horizontal="right" vertical="center"/>
      <protection/>
    </xf>
    <xf numFmtId="185" fontId="5" fillId="0" borderId="46" xfId="61" applyNumberFormat="1" applyFont="1" applyBorder="1" applyAlignment="1">
      <alignment horizontal="right" vertical="center"/>
      <protection/>
    </xf>
    <xf numFmtId="185" fontId="5" fillId="0" borderId="84" xfId="61" applyNumberFormat="1" applyFont="1" applyBorder="1" applyAlignment="1">
      <alignment horizontal="right" vertical="center"/>
      <protection/>
    </xf>
    <xf numFmtId="185" fontId="5" fillId="0" borderId="87" xfId="61" applyNumberFormat="1" applyFont="1" applyBorder="1" applyAlignment="1">
      <alignment horizontal="right" vertical="center"/>
      <protection/>
    </xf>
    <xf numFmtId="185" fontId="5" fillId="0" borderId="65" xfId="61" applyNumberFormat="1" applyFont="1" applyBorder="1" applyAlignment="1">
      <alignment horizontal="right" vertical="center"/>
      <protection/>
    </xf>
    <xf numFmtId="185" fontId="5" fillId="0" borderId="47" xfId="61" applyNumberFormat="1" applyFont="1" applyBorder="1" applyAlignment="1">
      <alignment horizontal="right" vertical="center"/>
      <protection/>
    </xf>
    <xf numFmtId="185" fontId="5" fillId="0" borderId="100" xfId="61" applyNumberFormat="1" applyFont="1" applyBorder="1" applyAlignment="1">
      <alignment vertical="center"/>
      <protection/>
    </xf>
    <xf numFmtId="185" fontId="5" fillId="0" borderId="111" xfId="61" applyNumberFormat="1" applyFont="1" applyBorder="1" applyAlignment="1">
      <alignment horizontal="right" vertical="center"/>
      <protection/>
    </xf>
    <xf numFmtId="185" fontId="5" fillId="0" borderId="112" xfId="61" applyNumberFormat="1" applyFont="1" applyBorder="1" applyAlignment="1">
      <alignment horizontal="right" vertical="center"/>
      <protection/>
    </xf>
    <xf numFmtId="185" fontId="5" fillId="0" borderId="50" xfId="61" applyNumberFormat="1" applyFont="1" applyBorder="1" applyAlignment="1">
      <alignment horizontal="right" vertical="center"/>
      <protection/>
    </xf>
    <xf numFmtId="185" fontId="5" fillId="0" borderId="112" xfId="61" applyNumberFormat="1" applyFont="1" applyBorder="1" applyAlignment="1">
      <alignment vertical="center"/>
      <protection/>
    </xf>
    <xf numFmtId="185" fontId="5" fillId="0" borderId="108" xfId="61" applyNumberFormat="1" applyFont="1" applyBorder="1" applyAlignment="1">
      <alignment vertical="center"/>
      <protection/>
    </xf>
    <xf numFmtId="185" fontId="5" fillId="0" borderId="111" xfId="61" applyNumberFormat="1" applyFont="1" applyBorder="1" applyAlignment="1">
      <alignment vertical="center"/>
      <protection/>
    </xf>
    <xf numFmtId="185" fontId="5" fillId="0" borderId="106" xfId="61" applyNumberFormat="1" applyFont="1" applyBorder="1" applyAlignment="1">
      <alignment vertical="center"/>
      <protection/>
    </xf>
    <xf numFmtId="185" fontId="5" fillId="0" borderId="50" xfId="61" applyNumberFormat="1" applyFont="1" applyBorder="1" applyAlignment="1">
      <alignment vertical="center"/>
      <protection/>
    </xf>
    <xf numFmtId="49" fontId="5" fillId="0" borderId="0" xfId="48" applyNumberFormat="1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5" fillId="33" borderId="0" xfId="48" applyFont="1" applyFill="1" applyAlignment="1">
      <alignment/>
    </xf>
    <xf numFmtId="38" fontId="16" fillId="33" borderId="0" xfId="48" applyFont="1" applyFill="1" applyAlignment="1">
      <alignment horizontal="left"/>
    </xf>
    <xf numFmtId="38" fontId="6" fillId="33" borderId="0" xfId="48" applyFont="1" applyFill="1" applyAlignment="1">
      <alignment horizontal="left"/>
    </xf>
    <xf numFmtId="38" fontId="5" fillId="33" borderId="0" xfId="48" applyFont="1" applyFill="1" applyBorder="1" applyAlignment="1">
      <alignment vertical="center"/>
    </xf>
    <xf numFmtId="38" fontId="5" fillId="33" borderId="0" xfId="48" applyFont="1" applyFill="1" applyAlignment="1">
      <alignment vertical="center"/>
    </xf>
    <xf numFmtId="38" fontId="5" fillId="33" borderId="0" xfId="48" applyFont="1" applyFill="1" applyAlignment="1">
      <alignment horizontal="center" vertical="center"/>
    </xf>
    <xf numFmtId="38" fontId="5" fillId="33" borderId="0" xfId="48" applyFont="1" applyFill="1" applyBorder="1" applyAlignment="1">
      <alignment horizontal="center" vertical="center"/>
    </xf>
    <xf numFmtId="38" fontId="12" fillId="33" borderId="46" xfId="48" applyFont="1" applyFill="1" applyBorder="1" applyAlignment="1">
      <alignment horizontal="center" vertical="center"/>
    </xf>
    <xf numFmtId="38" fontId="12" fillId="33" borderId="58" xfId="48" applyFont="1" applyFill="1" applyBorder="1" applyAlignment="1">
      <alignment horizontal="center" vertical="center"/>
    </xf>
    <xf numFmtId="38" fontId="12" fillId="33" borderId="27" xfId="48" applyFont="1" applyFill="1" applyBorder="1" applyAlignment="1">
      <alignment horizontal="center" vertical="center"/>
    </xf>
    <xf numFmtId="38" fontId="12" fillId="33" borderId="0" xfId="48" applyFont="1" applyFill="1" applyBorder="1" applyAlignment="1">
      <alignment vertical="center" textRotation="255"/>
    </xf>
    <xf numFmtId="38" fontId="15" fillId="33" borderId="0" xfId="48" applyFont="1" applyFill="1" applyBorder="1" applyAlignment="1">
      <alignment vertical="center" textRotation="255"/>
    </xf>
    <xf numFmtId="38" fontId="14" fillId="33" borderId="0" xfId="48" applyFont="1" applyFill="1" applyBorder="1" applyAlignment="1">
      <alignment vertical="top" textRotation="255"/>
    </xf>
    <xf numFmtId="38" fontId="11" fillId="33" borderId="0" xfId="48" applyFont="1" applyFill="1" applyBorder="1" applyAlignment="1">
      <alignment vertical="center"/>
    </xf>
    <xf numFmtId="182" fontId="5" fillId="33" borderId="0" xfId="48" applyNumberFormat="1" applyFont="1" applyFill="1" applyBorder="1" applyAlignment="1">
      <alignment vertical="center"/>
    </xf>
    <xf numFmtId="38" fontId="12" fillId="33" borderId="40" xfId="48" applyFont="1" applyFill="1" applyBorder="1" applyAlignment="1">
      <alignment horizontal="center" vertical="center"/>
    </xf>
    <xf numFmtId="38" fontId="12" fillId="33" borderId="90" xfId="48" applyFont="1" applyFill="1" applyBorder="1" applyAlignment="1">
      <alignment horizontal="center" vertical="center"/>
    </xf>
    <xf numFmtId="38" fontId="12" fillId="33" borderId="18" xfId="48" applyFont="1" applyFill="1" applyBorder="1" applyAlignment="1">
      <alignment horizontal="center" vertical="center"/>
    </xf>
    <xf numFmtId="38" fontId="5" fillId="33" borderId="0" xfId="48" applyFont="1" applyFill="1" applyBorder="1" applyAlignment="1">
      <alignment horizontal="right" vertical="center"/>
    </xf>
    <xf numFmtId="38" fontId="5" fillId="33" borderId="10" xfId="48" applyFont="1" applyFill="1" applyBorder="1" applyAlignment="1">
      <alignment vertical="center"/>
    </xf>
    <xf numFmtId="38" fontId="11" fillId="33" borderId="28" xfId="48" applyFont="1" applyFill="1" applyBorder="1" applyAlignment="1">
      <alignment horizontal="center" vertical="distributed" textRotation="255"/>
    </xf>
    <xf numFmtId="38" fontId="11" fillId="33" borderId="28" xfId="48" applyFont="1" applyFill="1" applyBorder="1" applyAlignment="1">
      <alignment horizontal="center" vertical="distributed" textRotation="255" wrapText="1"/>
    </xf>
    <xf numFmtId="38" fontId="11" fillId="33" borderId="84" xfId="48" applyFont="1" applyFill="1" applyBorder="1" applyAlignment="1">
      <alignment horizontal="center" vertical="distributed" textRotation="255" wrapText="1"/>
    </xf>
    <xf numFmtId="185" fontId="5" fillId="33" borderId="104" xfId="60" applyNumberFormat="1" applyFont="1" applyFill="1" applyBorder="1" applyAlignment="1">
      <alignment horizontal="right" vertical="center"/>
      <protection/>
    </xf>
    <xf numFmtId="185" fontId="5" fillId="33" borderId="97" xfId="60" applyNumberFormat="1" applyFont="1" applyFill="1" applyBorder="1" applyAlignment="1">
      <alignment horizontal="right" vertical="center"/>
      <protection/>
    </xf>
    <xf numFmtId="185" fontId="5" fillId="33" borderId="85" xfId="60" applyNumberFormat="1" applyFont="1" applyFill="1" applyBorder="1" applyAlignment="1">
      <alignment horizontal="right" vertical="center"/>
      <protection/>
    </xf>
    <xf numFmtId="185" fontId="5" fillId="33" borderId="110" xfId="60" applyNumberFormat="1" applyFont="1" applyFill="1" applyBorder="1" applyAlignment="1">
      <alignment horizontal="right" vertical="center"/>
      <protection/>
    </xf>
    <xf numFmtId="185" fontId="5" fillId="33" borderId="13" xfId="60" applyNumberFormat="1" applyFont="1" applyFill="1" applyBorder="1" applyAlignment="1">
      <alignment horizontal="right" vertical="center"/>
      <protection/>
    </xf>
    <xf numFmtId="185" fontId="5" fillId="33" borderId="74" xfId="60" applyNumberFormat="1" applyFont="1" applyFill="1" applyBorder="1" applyAlignment="1">
      <alignment horizontal="right" vertical="center"/>
      <protection/>
    </xf>
    <xf numFmtId="185" fontId="5" fillId="33" borderId="63" xfId="60" applyNumberFormat="1" applyFont="1" applyFill="1" applyBorder="1" applyAlignment="1">
      <alignment horizontal="right" vertical="center"/>
      <protection/>
    </xf>
    <xf numFmtId="185" fontId="5" fillId="33" borderId="86" xfId="60" applyNumberFormat="1" applyFont="1" applyFill="1" applyBorder="1" applyAlignment="1">
      <alignment horizontal="right" vertical="center"/>
      <protection/>
    </xf>
    <xf numFmtId="185" fontId="5" fillId="33" borderId="0" xfId="60" applyNumberFormat="1" applyFont="1" applyFill="1" applyBorder="1" applyAlignment="1">
      <alignment horizontal="right" vertical="center"/>
      <protection/>
    </xf>
    <xf numFmtId="185" fontId="5" fillId="33" borderId="16" xfId="60" applyNumberFormat="1" applyFont="1" applyFill="1" applyBorder="1" applyAlignment="1">
      <alignment horizontal="right" vertical="center"/>
      <protection/>
    </xf>
    <xf numFmtId="185" fontId="5" fillId="33" borderId="23" xfId="60" applyNumberFormat="1" applyFont="1" applyFill="1" applyBorder="1" applyAlignment="1">
      <alignment horizontal="right" vertical="center"/>
      <protection/>
    </xf>
    <xf numFmtId="185" fontId="5" fillId="33" borderId="51" xfId="60" applyNumberFormat="1" applyFont="1" applyFill="1" applyBorder="1" applyAlignment="1">
      <alignment horizontal="right" vertical="center"/>
      <protection/>
    </xf>
    <xf numFmtId="185" fontId="5" fillId="33" borderId="27" xfId="60" applyNumberFormat="1" applyFont="1" applyFill="1" applyBorder="1" applyAlignment="1">
      <alignment horizontal="right" vertical="center"/>
      <protection/>
    </xf>
    <xf numFmtId="185" fontId="5" fillId="33" borderId="10" xfId="60" applyNumberFormat="1" applyFont="1" applyFill="1" applyBorder="1" applyAlignment="1">
      <alignment horizontal="right" vertical="center"/>
      <protection/>
    </xf>
    <xf numFmtId="185" fontId="5" fillId="33" borderId="18" xfId="60" applyNumberFormat="1" applyFont="1" applyFill="1" applyBorder="1" applyAlignment="1">
      <alignment horizontal="right" vertical="center"/>
      <protection/>
    </xf>
    <xf numFmtId="0" fontId="5" fillId="33" borderId="0" xfId="60" applyFont="1" applyFill="1" applyAlignment="1">
      <alignment horizontal="center"/>
      <protection/>
    </xf>
    <xf numFmtId="0" fontId="5" fillId="33" borderId="0" xfId="60" applyFont="1" applyFill="1">
      <alignment/>
      <protection/>
    </xf>
    <xf numFmtId="38" fontId="5" fillId="33" borderId="113" xfId="48" applyFont="1" applyFill="1" applyBorder="1" applyAlignment="1">
      <alignment vertical="center"/>
    </xf>
    <xf numFmtId="0" fontId="12" fillId="33" borderId="114" xfId="60" applyFont="1" applyFill="1" applyBorder="1" applyAlignment="1">
      <alignment horizontal="center" vertical="center"/>
      <protection/>
    </xf>
    <xf numFmtId="0" fontId="12" fillId="33" borderId="115" xfId="60" applyFont="1" applyFill="1" applyBorder="1" applyAlignment="1">
      <alignment horizontal="center" vertical="center" textRotation="255" wrapText="1"/>
      <protection/>
    </xf>
    <xf numFmtId="0" fontId="12" fillId="33" borderId="57" xfId="60" applyFont="1" applyFill="1" applyBorder="1" applyAlignment="1">
      <alignment horizontal="center" vertical="center" textRotation="255" wrapText="1"/>
      <protection/>
    </xf>
    <xf numFmtId="0" fontId="12" fillId="33" borderId="0" xfId="60" applyFont="1" applyFill="1" applyBorder="1" applyAlignment="1">
      <alignment horizontal="center" vertical="center" textRotation="255" wrapText="1"/>
      <protection/>
    </xf>
    <xf numFmtId="0" fontId="5" fillId="33" borderId="0" xfId="60" applyFont="1" applyFill="1" applyAlignment="1">
      <alignment vertical="center"/>
      <protection/>
    </xf>
    <xf numFmtId="0" fontId="8" fillId="33" borderId="26" xfId="60" applyFont="1" applyFill="1" applyBorder="1" applyAlignment="1">
      <alignment horizontal="center" vertical="center"/>
      <protection/>
    </xf>
    <xf numFmtId="185" fontId="5" fillId="33" borderId="70" xfId="60" applyNumberFormat="1" applyFont="1" applyFill="1" applyBorder="1" applyAlignment="1">
      <alignment horizontal="right" vertical="center"/>
      <protection/>
    </xf>
    <xf numFmtId="185" fontId="5" fillId="33" borderId="69" xfId="60" applyNumberFormat="1" applyFont="1" applyFill="1" applyBorder="1" applyAlignment="1">
      <alignment horizontal="right" vertical="center"/>
      <protection/>
    </xf>
    <xf numFmtId="0" fontId="5" fillId="33" borderId="0" xfId="60" applyFont="1" applyFill="1" applyBorder="1" applyAlignment="1">
      <alignment horizontal="right" vertical="center"/>
      <protection/>
    </xf>
    <xf numFmtId="0" fontId="8" fillId="33" borderId="116" xfId="60" applyFont="1" applyFill="1" applyBorder="1" applyAlignment="1">
      <alignment horizontal="center" vertical="center"/>
      <protection/>
    </xf>
    <xf numFmtId="185" fontId="5" fillId="33" borderId="64" xfId="60" applyNumberFormat="1" applyFont="1" applyFill="1" applyBorder="1" applyAlignment="1">
      <alignment horizontal="right" vertical="center"/>
      <protection/>
    </xf>
    <xf numFmtId="0" fontId="8" fillId="33" borderId="48" xfId="60" applyFont="1" applyFill="1" applyBorder="1" applyAlignment="1">
      <alignment horizontal="center" vertical="center"/>
      <protection/>
    </xf>
    <xf numFmtId="185" fontId="5" fillId="33" borderId="22" xfId="60" applyNumberFormat="1" applyFont="1" applyFill="1" applyBorder="1" applyAlignment="1">
      <alignment horizontal="right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1" applyFont="1">
      <alignment/>
      <protection/>
    </xf>
    <xf numFmtId="38" fontId="0" fillId="33" borderId="0" xfId="48" applyFont="1" applyFill="1" applyAlignment="1">
      <alignment vertical="center"/>
    </xf>
    <xf numFmtId="0" fontId="0" fillId="33" borderId="0" xfId="60" applyFont="1" applyFill="1" applyAlignment="1">
      <alignment vertical="center"/>
      <protection/>
    </xf>
    <xf numFmtId="38" fontId="5" fillId="0" borderId="38" xfId="48" applyFont="1" applyBorder="1" applyAlignment="1">
      <alignment horizontal="center" vertical="center" wrapText="1"/>
    </xf>
    <xf numFmtId="38" fontId="5" fillId="0" borderId="63" xfId="48" applyFont="1" applyBorder="1" applyAlignment="1">
      <alignment horizontal="center" vertical="center"/>
    </xf>
    <xf numFmtId="38" fontId="5" fillId="0" borderId="51" xfId="48" applyFont="1" applyBorder="1" applyAlignment="1">
      <alignment horizontal="center" vertical="center"/>
    </xf>
    <xf numFmtId="38" fontId="12" fillId="0" borderId="38" xfId="48" applyFont="1" applyBorder="1" applyAlignment="1">
      <alignment horizontal="center" vertical="center" textRotation="255"/>
    </xf>
    <xf numFmtId="38" fontId="12" fillId="0" borderId="63" xfId="48" applyFont="1" applyBorder="1" applyAlignment="1">
      <alignment horizontal="center" vertical="center" textRotation="255"/>
    </xf>
    <xf numFmtId="38" fontId="12" fillId="0" borderId="51" xfId="48" applyFont="1" applyBorder="1" applyAlignment="1">
      <alignment horizontal="center" vertical="center" textRotation="255"/>
    </xf>
    <xf numFmtId="38" fontId="5" fillId="0" borderId="38" xfId="48" applyFont="1" applyBorder="1" applyAlignment="1">
      <alignment horizontal="center" vertical="center" textRotation="255"/>
    </xf>
    <xf numFmtId="38" fontId="5" fillId="0" borderId="63" xfId="48" applyFont="1" applyBorder="1" applyAlignment="1">
      <alignment horizontal="center" vertical="center" textRotation="255"/>
    </xf>
    <xf numFmtId="38" fontId="5" fillId="0" borderId="51" xfId="48" applyFont="1" applyBorder="1" applyAlignment="1">
      <alignment horizontal="center" vertical="center" textRotation="255"/>
    </xf>
    <xf numFmtId="38" fontId="5" fillId="0" borderId="39" xfId="48" applyFont="1" applyBorder="1" applyAlignment="1">
      <alignment horizontal="center" vertical="center" textRotation="255"/>
    </xf>
    <xf numFmtId="38" fontId="5" fillId="0" borderId="16" xfId="48" applyFont="1" applyBorder="1" applyAlignment="1">
      <alignment horizontal="center" vertical="center" textRotation="255"/>
    </xf>
    <xf numFmtId="38" fontId="5" fillId="0" borderId="18" xfId="48" applyFont="1" applyBorder="1" applyAlignment="1">
      <alignment horizontal="center" vertical="center" textRotation="255"/>
    </xf>
    <xf numFmtId="38" fontId="12" fillId="0" borderId="20" xfId="48" applyFont="1" applyBorder="1" applyAlignment="1">
      <alignment horizontal="center" vertical="center"/>
    </xf>
    <xf numFmtId="38" fontId="12" fillId="0" borderId="12" xfId="48" applyFont="1" applyBorder="1" applyAlignment="1">
      <alignment horizontal="center" vertical="center"/>
    </xf>
    <xf numFmtId="38" fontId="12" fillId="0" borderId="102" xfId="48" applyFont="1" applyBorder="1" applyAlignment="1">
      <alignment horizontal="center" vertical="center"/>
    </xf>
    <xf numFmtId="38" fontId="12" fillId="0" borderId="117" xfId="48" applyFont="1" applyBorder="1" applyAlignment="1">
      <alignment horizontal="center" vertical="center"/>
    </xf>
    <xf numFmtId="38" fontId="12" fillId="0" borderId="13" xfId="48" applyFont="1" applyBorder="1" applyAlignment="1">
      <alignment horizontal="center" vertical="center"/>
    </xf>
    <xf numFmtId="38" fontId="12" fillId="0" borderId="17" xfId="48" applyFont="1" applyBorder="1" applyAlignment="1">
      <alignment horizontal="center" vertical="center"/>
    </xf>
    <xf numFmtId="38" fontId="5" fillId="0" borderId="118" xfId="48" applyFont="1" applyBorder="1" applyAlignment="1">
      <alignment horizontal="center" vertical="center"/>
    </xf>
    <xf numFmtId="38" fontId="5" fillId="0" borderId="64" xfId="48" applyFont="1" applyBorder="1" applyAlignment="1">
      <alignment horizontal="center" vertical="center"/>
    </xf>
    <xf numFmtId="38" fontId="5" fillId="0" borderId="22" xfId="48" applyFont="1" applyBorder="1" applyAlignment="1">
      <alignment horizontal="center" vertical="center"/>
    </xf>
    <xf numFmtId="38" fontId="5" fillId="0" borderId="0" xfId="48" applyFont="1" applyBorder="1" applyAlignment="1">
      <alignment horizontal="center" vertical="center"/>
    </xf>
    <xf numFmtId="38" fontId="5" fillId="0" borderId="74" xfId="48" applyFont="1" applyBorder="1" applyAlignment="1">
      <alignment horizontal="center" vertical="center"/>
    </xf>
    <xf numFmtId="38" fontId="0" fillId="0" borderId="63" xfId="48" applyFont="1" applyBorder="1" applyAlignment="1">
      <alignment horizontal="center" vertical="center" textRotation="255"/>
    </xf>
    <xf numFmtId="38" fontId="12" fillId="0" borderId="38" xfId="48" applyFont="1" applyBorder="1" applyAlignment="1">
      <alignment horizontal="center" vertical="top" textRotation="255" wrapText="1"/>
    </xf>
    <xf numFmtId="38" fontId="12" fillId="0" borderId="63" xfId="48" applyFont="1" applyBorder="1" applyAlignment="1">
      <alignment horizontal="center" vertical="top" textRotation="255"/>
    </xf>
    <xf numFmtId="38" fontId="5" fillId="0" borderId="119" xfId="48" applyFont="1" applyBorder="1" applyAlignment="1">
      <alignment horizontal="center" vertical="center" wrapText="1"/>
    </xf>
    <xf numFmtId="38" fontId="5" fillId="0" borderId="74" xfId="48" applyFont="1" applyBorder="1" applyAlignment="1">
      <alignment horizontal="center" vertical="center" wrapText="1"/>
    </xf>
    <xf numFmtId="38" fontId="5" fillId="0" borderId="93" xfId="48" applyFont="1" applyBorder="1" applyAlignment="1">
      <alignment horizontal="center" vertical="center" wrapText="1"/>
    </xf>
    <xf numFmtId="38" fontId="5" fillId="0" borderId="0" xfId="48" applyFont="1" applyBorder="1" applyAlignment="1">
      <alignment horizontal="center" vertical="center" wrapText="1"/>
    </xf>
    <xf numFmtId="38" fontId="5" fillId="0" borderId="23" xfId="48" applyFont="1" applyBorder="1" applyAlignment="1">
      <alignment horizontal="center" vertical="center" wrapText="1"/>
    </xf>
    <xf numFmtId="38" fontId="5" fillId="0" borderId="0" xfId="48" applyFont="1" applyBorder="1" applyAlignment="1">
      <alignment horizontal="distributed" vertical="center" wrapText="1"/>
    </xf>
    <xf numFmtId="38" fontId="5" fillId="0" borderId="74" xfId="48" applyFont="1" applyBorder="1" applyAlignment="1">
      <alignment horizontal="distributed" vertical="center"/>
    </xf>
    <xf numFmtId="38" fontId="5" fillId="0" borderId="23" xfId="48" applyFont="1" applyBorder="1" applyAlignment="1">
      <alignment horizontal="distributed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12" fillId="0" borderId="20" xfId="48" applyFont="1" applyBorder="1" applyAlignment="1">
      <alignment horizontal="center" vertical="center" wrapText="1"/>
    </xf>
    <xf numFmtId="38" fontId="12" fillId="0" borderId="24" xfId="48" applyFont="1" applyBorder="1" applyAlignment="1">
      <alignment horizontal="center" vertical="center"/>
    </xf>
    <xf numFmtId="38" fontId="12" fillId="0" borderId="21" xfId="48" applyFont="1" applyBorder="1" applyAlignment="1">
      <alignment horizontal="center" vertical="center"/>
    </xf>
    <xf numFmtId="38" fontId="12" fillId="0" borderId="0" xfId="48" applyFont="1" applyBorder="1" applyAlignment="1">
      <alignment horizontal="center" vertical="center"/>
    </xf>
    <xf numFmtId="38" fontId="12" fillId="0" borderId="25" xfId="48" applyFont="1" applyBorder="1" applyAlignment="1">
      <alignment horizontal="center" vertical="center"/>
    </xf>
    <xf numFmtId="38" fontId="12" fillId="0" borderId="26" xfId="48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  <xf numFmtId="38" fontId="5" fillId="0" borderId="25" xfId="48" applyFont="1" applyBorder="1" applyAlignment="1">
      <alignment horizontal="center" vertical="center"/>
    </xf>
    <xf numFmtId="38" fontId="5" fillId="0" borderId="0" xfId="48" applyFont="1" applyBorder="1" applyAlignment="1">
      <alignment horizontal="distributed" vertical="center"/>
    </xf>
    <xf numFmtId="38" fontId="5" fillId="0" borderId="95" xfId="48" applyFont="1" applyBorder="1" applyAlignment="1">
      <alignment horizontal="distributed" vertical="center"/>
    </xf>
    <xf numFmtId="38" fontId="12" fillId="0" borderId="12" xfId="48" applyFont="1" applyBorder="1" applyAlignment="1">
      <alignment horizontal="center" vertical="center" wrapText="1"/>
    </xf>
    <xf numFmtId="38" fontId="5" fillId="0" borderId="12" xfId="48" applyFont="1" applyBorder="1" applyAlignment="1">
      <alignment horizontal="center" vertical="center" wrapText="1"/>
    </xf>
    <xf numFmtId="38" fontId="5" fillId="0" borderId="119" xfId="48" applyFont="1" applyBorder="1" applyAlignment="1">
      <alignment horizontal="distributed" vertical="center" wrapText="1"/>
    </xf>
    <xf numFmtId="38" fontId="5" fillId="0" borderId="93" xfId="48" applyFont="1" applyBorder="1" applyAlignment="1">
      <alignment horizontal="distributed" vertical="center"/>
    </xf>
    <xf numFmtId="38" fontId="5" fillId="0" borderId="120" xfId="48" applyFont="1" applyBorder="1" applyAlignment="1">
      <alignment horizontal="center" vertical="center"/>
    </xf>
    <xf numFmtId="38" fontId="5" fillId="0" borderId="119" xfId="48" applyFont="1" applyBorder="1" applyAlignment="1">
      <alignment horizontal="center" vertical="center"/>
    </xf>
    <xf numFmtId="38" fontId="5" fillId="0" borderId="121" xfId="48" applyFont="1" applyBorder="1" applyAlignment="1">
      <alignment horizontal="center" vertical="center"/>
    </xf>
    <xf numFmtId="38" fontId="5" fillId="0" borderId="12" xfId="48" applyFont="1" applyBorder="1" applyAlignment="1">
      <alignment horizontal="distributed" vertical="center"/>
    </xf>
    <xf numFmtId="38" fontId="5" fillId="0" borderId="102" xfId="48" applyFont="1" applyBorder="1" applyAlignment="1">
      <alignment horizontal="distributed" vertical="center"/>
    </xf>
    <xf numFmtId="38" fontId="5" fillId="0" borderId="10" xfId="48" applyFont="1" applyBorder="1" applyAlignment="1">
      <alignment horizontal="distributed" vertical="center"/>
    </xf>
    <xf numFmtId="38" fontId="5" fillId="0" borderId="98" xfId="48" applyFont="1" applyBorder="1" applyAlignment="1">
      <alignment horizontal="distributed" vertical="center"/>
    </xf>
    <xf numFmtId="38" fontId="5" fillId="0" borderId="20" xfId="48" applyFont="1" applyBorder="1" applyAlignment="1">
      <alignment horizontal="center" vertical="center"/>
    </xf>
    <xf numFmtId="38" fontId="5" fillId="0" borderId="120" xfId="48" applyFont="1" applyBorder="1" applyAlignment="1">
      <alignment horizontal="center" vertical="center" wrapText="1"/>
    </xf>
    <xf numFmtId="38" fontId="5" fillId="0" borderId="26" xfId="48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/>
    </xf>
    <xf numFmtId="38" fontId="5" fillId="0" borderId="93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 wrapText="1"/>
    </xf>
    <xf numFmtId="38" fontId="5" fillId="0" borderId="24" xfId="48" applyFont="1" applyBorder="1" applyAlignment="1">
      <alignment horizontal="center" vertical="center"/>
    </xf>
    <xf numFmtId="38" fontId="8" fillId="0" borderId="122" xfId="48" applyFont="1" applyBorder="1" applyAlignment="1">
      <alignment horizontal="distributed" vertical="center" textRotation="255" wrapText="1"/>
    </xf>
    <xf numFmtId="38" fontId="8" fillId="0" borderId="23" xfId="48" applyFont="1" applyBorder="1" applyAlignment="1">
      <alignment horizontal="distributed" vertical="center" textRotation="255"/>
    </xf>
    <xf numFmtId="38" fontId="8" fillId="0" borderId="122" xfId="48" applyFont="1" applyBorder="1" applyAlignment="1">
      <alignment horizontal="distributed" vertical="top" textRotation="255" wrapText="1"/>
    </xf>
    <xf numFmtId="38" fontId="8" fillId="0" borderId="74" xfId="48" applyFont="1" applyBorder="1" applyAlignment="1">
      <alignment horizontal="distributed" vertical="top" textRotation="255"/>
    </xf>
    <xf numFmtId="38" fontId="8" fillId="0" borderId="93" xfId="48" applyFont="1" applyBorder="1" applyAlignment="1">
      <alignment horizontal="distributed" vertical="top" textRotation="255"/>
    </xf>
    <xf numFmtId="38" fontId="5" fillId="0" borderId="60" xfId="48" applyFont="1" applyBorder="1" applyAlignment="1">
      <alignment horizontal="distributed" vertical="center"/>
    </xf>
    <xf numFmtId="38" fontId="5" fillId="0" borderId="43" xfId="48" applyFont="1" applyBorder="1" applyAlignment="1">
      <alignment horizontal="distributed" vertical="center"/>
    </xf>
    <xf numFmtId="38" fontId="5" fillId="0" borderId="123" xfId="48" applyFont="1" applyBorder="1" applyAlignment="1">
      <alignment horizontal="distributed" vertical="center"/>
    </xf>
    <xf numFmtId="38" fontId="5" fillId="0" borderId="124" xfId="48" applyFont="1" applyBorder="1" applyAlignment="1">
      <alignment horizontal="distributed" vertical="center"/>
    </xf>
    <xf numFmtId="38" fontId="5" fillId="0" borderId="67" xfId="48" applyFont="1" applyBorder="1" applyAlignment="1">
      <alignment horizontal="distributed" vertical="center"/>
    </xf>
    <xf numFmtId="38" fontId="5" fillId="0" borderId="96" xfId="48" applyFont="1" applyBorder="1" applyAlignment="1">
      <alignment horizontal="distributed" vertical="center"/>
    </xf>
    <xf numFmtId="38" fontId="5" fillId="0" borderId="120" xfId="48" applyFont="1" applyBorder="1" applyAlignment="1">
      <alignment horizontal="distributed" vertical="center"/>
    </xf>
    <xf numFmtId="38" fontId="5" fillId="0" borderId="64" xfId="48" applyFont="1" applyBorder="1" applyAlignment="1">
      <alignment horizontal="distributed" vertical="center"/>
    </xf>
    <xf numFmtId="38" fontId="5" fillId="0" borderId="65" xfId="48" applyFont="1" applyBorder="1" applyAlignment="1">
      <alignment horizontal="distributed" vertical="center"/>
    </xf>
    <xf numFmtId="38" fontId="5" fillId="0" borderId="21" xfId="48" applyFont="1" applyBorder="1" applyAlignment="1">
      <alignment horizontal="distributed" vertical="center"/>
    </xf>
    <xf numFmtId="38" fontId="5" fillId="0" borderId="22" xfId="48" applyFont="1" applyBorder="1" applyAlignment="1">
      <alignment horizontal="distributed" vertical="center"/>
    </xf>
    <xf numFmtId="38" fontId="5" fillId="0" borderId="25" xfId="48" applyFont="1" applyBorder="1" applyAlignment="1">
      <alignment horizontal="center" vertical="center" wrapText="1"/>
    </xf>
    <xf numFmtId="38" fontId="5" fillId="0" borderId="48" xfId="48" applyFont="1" applyBorder="1" applyAlignment="1">
      <alignment horizontal="center" vertical="center"/>
    </xf>
    <xf numFmtId="38" fontId="5" fillId="0" borderId="38" xfId="48" applyFont="1" applyBorder="1" applyAlignment="1">
      <alignment horizontal="center" vertical="distributed" textRotation="255" wrapText="1"/>
    </xf>
    <xf numFmtId="38" fontId="5" fillId="0" borderId="63" xfId="48" applyFont="1" applyBorder="1" applyAlignment="1">
      <alignment horizontal="center" vertical="distributed" textRotation="255"/>
    </xf>
    <xf numFmtId="38" fontId="5" fillId="0" borderId="38" xfId="48" applyFont="1" applyBorder="1" applyAlignment="1">
      <alignment horizontal="center" vertical="distributed" textRotation="255"/>
    </xf>
    <xf numFmtId="38" fontId="5" fillId="0" borderId="56" xfId="48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102" xfId="48" applyFont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 wrapText="1"/>
    </xf>
    <xf numFmtId="38" fontId="5" fillId="0" borderId="98" xfId="48" applyFont="1" applyBorder="1" applyAlignment="1">
      <alignment horizontal="center" vertical="center" wrapText="1"/>
    </xf>
    <xf numFmtId="38" fontId="5" fillId="0" borderId="39" xfId="48" applyFont="1" applyBorder="1" applyAlignment="1">
      <alignment horizontal="center" vertical="distributed" textRotation="255"/>
    </xf>
    <xf numFmtId="38" fontId="5" fillId="0" borderId="16" xfId="48" applyFont="1" applyBorder="1" applyAlignment="1">
      <alignment horizontal="center" vertical="distributed" textRotation="255"/>
    </xf>
    <xf numFmtId="38" fontId="5" fillId="0" borderId="82" xfId="48" applyFont="1" applyBorder="1" applyAlignment="1">
      <alignment horizontal="center" vertical="center" wrapText="1"/>
    </xf>
    <xf numFmtId="38" fontId="5" fillId="0" borderId="125" xfId="48" applyFont="1" applyBorder="1" applyAlignment="1">
      <alignment horizontal="center" vertical="center" wrapText="1"/>
    </xf>
    <xf numFmtId="38" fontId="5" fillId="0" borderId="25" xfId="48" applyFont="1" applyBorder="1" applyAlignment="1">
      <alignment horizontal="distributed" vertical="center"/>
    </xf>
    <xf numFmtId="38" fontId="5" fillId="0" borderId="48" xfId="48" applyFont="1" applyBorder="1" applyAlignment="1">
      <alignment horizontal="distributed" vertical="center"/>
    </xf>
    <xf numFmtId="38" fontId="5" fillId="0" borderId="121" xfId="48" applyFont="1" applyBorder="1" applyAlignment="1">
      <alignment horizontal="distributed" vertical="center"/>
    </xf>
    <xf numFmtId="38" fontId="5" fillId="0" borderId="47" xfId="48" applyFont="1" applyBorder="1" applyAlignment="1">
      <alignment horizontal="distributed" vertical="center"/>
    </xf>
    <xf numFmtId="38" fontId="5" fillId="0" borderId="11" xfId="48" applyFont="1" applyBorder="1" applyAlignment="1">
      <alignment horizontal="distributed" vertical="center"/>
    </xf>
    <xf numFmtId="38" fontId="5" fillId="0" borderId="14" xfId="48" applyFont="1" applyBorder="1" applyAlignment="1">
      <alignment horizontal="distributed" vertical="center"/>
    </xf>
    <xf numFmtId="38" fontId="5" fillId="0" borderId="77" xfId="48" applyFont="1" applyBorder="1" applyAlignment="1">
      <alignment horizontal="distributed" vertical="center"/>
    </xf>
    <xf numFmtId="38" fontId="5" fillId="0" borderId="49" xfId="48" applyFont="1" applyBorder="1" applyAlignment="1">
      <alignment horizontal="center" vertical="distributed" textRotation="255"/>
    </xf>
    <xf numFmtId="38" fontId="5" fillId="0" borderId="74" xfId="48" applyFont="1" applyBorder="1" applyAlignment="1">
      <alignment horizontal="center" vertical="distributed" textRotation="255"/>
    </xf>
    <xf numFmtId="38" fontId="5" fillId="0" borderId="23" xfId="48" applyFont="1" applyBorder="1" applyAlignment="1">
      <alignment horizontal="center" vertical="distributed" textRotation="255"/>
    </xf>
    <xf numFmtId="38" fontId="5" fillId="0" borderId="126" xfId="48" applyFont="1" applyBorder="1" applyAlignment="1">
      <alignment horizontal="center" vertical="distributed" textRotation="255"/>
    </xf>
    <xf numFmtId="38" fontId="5" fillId="0" borderId="44" xfId="48" applyFont="1" applyBorder="1" applyAlignment="1">
      <alignment horizontal="center" vertical="distributed" textRotation="255"/>
    </xf>
    <xf numFmtId="38" fontId="5" fillId="0" borderId="42" xfId="48" applyFont="1" applyBorder="1" applyAlignment="1">
      <alignment horizontal="center" vertical="distributed" textRotation="255"/>
    </xf>
    <xf numFmtId="38" fontId="8" fillId="0" borderId="103" xfId="48" applyFont="1" applyBorder="1" applyAlignment="1">
      <alignment horizontal="center" vertical="distributed" textRotation="255" wrapText="1"/>
    </xf>
    <xf numFmtId="38" fontId="8" fillId="0" borderId="33" xfId="48" applyFont="1" applyBorder="1" applyAlignment="1">
      <alignment horizontal="center" vertical="distributed" textRotation="255"/>
    </xf>
    <xf numFmtId="38" fontId="8" fillId="0" borderId="19" xfId="48" applyFont="1" applyBorder="1" applyAlignment="1">
      <alignment horizontal="center" vertical="distributed" textRotation="255"/>
    </xf>
    <xf numFmtId="38" fontId="0" fillId="0" borderId="12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5" fillId="0" borderId="54" xfId="48" applyFont="1" applyBorder="1" applyAlignment="1">
      <alignment horizontal="center" vertical="distributed" textRotation="255" wrapText="1"/>
    </xf>
    <xf numFmtId="38" fontId="5" fillId="0" borderId="63" xfId="48" applyFont="1" applyBorder="1" applyAlignment="1">
      <alignment horizontal="center" vertical="distributed" textRotation="255" wrapText="1"/>
    </xf>
    <xf numFmtId="0" fontId="0" fillId="0" borderId="63" xfId="0" applyBorder="1" applyAlignment="1">
      <alignment horizontal="center" vertical="distributed" textRotation="255"/>
    </xf>
    <xf numFmtId="38" fontId="5" fillId="0" borderId="21" xfId="48" applyFont="1" applyBorder="1" applyAlignment="1">
      <alignment horizontal="center" vertical="center" wrapText="1"/>
    </xf>
    <xf numFmtId="38" fontId="5" fillId="0" borderId="30" xfId="48" applyFont="1" applyBorder="1" applyAlignment="1">
      <alignment horizontal="center" vertical="center"/>
    </xf>
    <xf numFmtId="38" fontId="5" fillId="0" borderId="60" xfId="48" applyFont="1" applyBorder="1" applyAlignment="1">
      <alignment horizontal="center" vertical="center"/>
    </xf>
    <xf numFmtId="38" fontId="5" fillId="0" borderId="88" xfId="48" applyFont="1" applyBorder="1" applyAlignment="1">
      <alignment horizontal="center" vertical="center"/>
    </xf>
    <xf numFmtId="0" fontId="5" fillId="0" borderId="119" xfId="60" applyFont="1" applyBorder="1" applyAlignment="1">
      <alignment horizontal="center" vertical="center"/>
      <protection/>
    </xf>
    <xf numFmtId="0" fontId="5" fillId="0" borderId="74" xfId="60" applyFont="1" applyBorder="1" applyAlignment="1">
      <alignment horizontal="center" vertical="center"/>
      <protection/>
    </xf>
    <xf numFmtId="0" fontId="5" fillId="0" borderId="93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5" fillId="0" borderId="127" xfId="60" applyFont="1" applyBorder="1" applyAlignment="1">
      <alignment horizontal="center" vertical="center"/>
      <protection/>
    </xf>
    <xf numFmtId="0" fontId="5" fillId="0" borderId="128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20" xfId="61" applyFont="1" applyBorder="1" applyAlignment="1">
      <alignment horizontal="center" vertical="center" textRotation="255"/>
      <protection/>
    </xf>
    <xf numFmtId="0" fontId="5" fillId="0" borderId="24" xfId="61" applyFont="1" applyBorder="1" applyAlignment="1">
      <alignment horizontal="center" vertical="center" textRotation="255"/>
      <protection/>
    </xf>
    <xf numFmtId="185" fontId="5" fillId="0" borderId="129" xfId="61" applyNumberFormat="1" applyFont="1" applyBorder="1" applyAlignment="1">
      <alignment horizontal="right" vertical="center" indent="1"/>
      <protection/>
    </xf>
    <xf numFmtId="185" fontId="5" fillId="0" borderId="130" xfId="61" applyNumberFormat="1" applyFont="1" applyBorder="1" applyAlignment="1">
      <alignment horizontal="right" vertical="center" indent="1"/>
      <protection/>
    </xf>
    <xf numFmtId="185" fontId="5" fillId="0" borderId="131" xfId="61" applyNumberFormat="1" applyFont="1" applyBorder="1" applyAlignment="1">
      <alignment horizontal="right" vertical="center" indent="1"/>
      <protection/>
    </xf>
    <xf numFmtId="0" fontId="10" fillId="0" borderId="132" xfId="0" applyFont="1" applyBorder="1" applyAlignment="1">
      <alignment horizontal="center" vertical="center" wrapText="1" shrinkToFit="1"/>
    </xf>
    <xf numFmtId="0" fontId="5" fillId="0" borderId="113" xfId="61" applyFont="1" applyBorder="1" applyAlignment="1">
      <alignment horizontal="center" vertical="center"/>
      <protection/>
    </xf>
    <xf numFmtId="0" fontId="5" fillId="0" borderId="133" xfId="61" applyFont="1" applyBorder="1" applyAlignment="1">
      <alignment horizontal="center" vertical="center"/>
      <protection/>
    </xf>
    <xf numFmtId="0" fontId="5" fillId="0" borderId="121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65" xfId="61" applyFont="1" applyBorder="1" applyAlignment="1">
      <alignment horizontal="center" vertical="center"/>
      <protection/>
    </xf>
    <xf numFmtId="0" fontId="5" fillId="0" borderId="134" xfId="61" applyFont="1" applyBorder="1" applyAlignment="1">
      <alignment horizontal="center" vertical="center"/>
      <protection/>
    </xf>
    <xf numFmtId="0" fontId="5" fillId="0" borderId="135" xfId="61" applyFont="1" applyBorder="1" applyAlignment="1">
      <alignment horizontal="center" vertical="center" wrapText="1"/>
      <protection/>
    </xf>
    <xf numFmtId="0" fontId="5" fillId="0" borderId="135" xfId="61" applyFont="1" applyBorder="1" applyAlignment="1">
      <alignment horizontal="center" vertical="center"/>
      <protection/>
    </xf>
    <xf numFmtId="0" fontId="5" fillId="0" borderId="136" xfId="61" applyFont="1" applyBorder="1" applyAlignment="1">
      <alignment horizontal="center" vertical="center"/>
      <protection/>
    </xf>
    <xf numFmtId="0" fontId="18" fillId="0" borderId="132" xfId="0" applyFont="1" applyBorder="1" applyAlignment="1">
      <alignment horizontal="center" vertical="center" wrapText="1" shrinkToFit="1"/>
    </xf>
    <xf numFmtId="0" fontId="5" fillId="0" borderId="87" xfId="61" applyFont="1" applyBorder="1" applyAlignment="1">
      <alignment horizontal="center" vertical="center" wrapText="1"/>
      <protection/>
    </xf>
    <xf numFmtId="0" fontId="5" fillId="0" borderId="137" xfId="61" applyFont="1" applyBorder="1" applyAlignment="1">
      <alignment horizontal="center" vertical="center"/>
      <protection/>
    </xf>
    <xf numFmtId="0" fontId="5" fillId="0" borderId="67" xfId="61" applyFont="1" applyBorder="1" applyAlignment="1">
      <alignment horizontal="center" vertical="center" wrapText="1"/>
      <protection/>
    </xf>
    <xf numFmtId="0" fontId="5" fillId="0" borderId="138" xfId="61" applyFont="1" applyBorder="1" applyAlignment="1">
      <alignment horizontal="center" vertical="center"/>
      <protection/>
    </xf>
    <xf numFmtId="0" fontId="5" fillId="0" borderId="84" xfId="61" applyFont="1" applyBorder="1" applyAlignment="1">
      <alignment horizontal="center" vertical="center" wrapText="1"/>
      <protection/>
    </xf>
    <xf numFmtId="0" fontId="5" fillId="0" borderId="139" xfId="61" applyFont="1" applyBorder="1" applyAlignment="1">
      <alignment horizontal="center" vertical="center"/>
      <protection/>
    </xf>
    <xf numFmtId="0" fontId="5" fillId="0" borderId="140" xfId="61" applyFont="1" applyBorder="1" applyAlignment="1">
      <alignment horizontal="center" vertical="center" wrapText="1"/>
      <protection/>
    </xf>
    <xf numFmtId="0" fontId="5" fillId="0" borderId="123" xfId="61" applyFont="1" applyBorder="1" applyAlignment="1">
      <alignment horizontal="center" vertical="center" wrapText="1"/>
      <protection/>
    </xf>
    <xf numFmtId="0" fontId="5" fillId="0" borderId="89" xfId="61" applyFont="1" applyBorder="1" applyAlignment="1">
      <alignment horizontal="center" vertical="center" wrapText="1"/>
      <protection/>
    </xf>
    <xf numFmtId="0" fontId="5" fillId="0" borderId="58" xfId="61" applyFont="1" applyBorder="1" applyAlignment="1">
      <alignment horizontal="center" vertical="center" wrapText="1"/>
      <protection/>
    </xf>
    <xf numFmtId="0" fontId="5" fillId="0" borderId="65" xfId="61" applyFont="1" applyBorder="1" applyAlignment="1">
      <alignment horizontal="center" vertical="center" wrapText="1"/>
      <protection/>
    </xf>
    <xf numFmtId="0" fontId="5" fillId="0" borderId="47" xfId="61" applyFont="1" applyBorder="1" applyAlignment="1">
      <alignment horizontal="center" vertical="center" wrapText="1"/>
      <protection/>
    </xf>
    <xf numFmtId="185" fontId="5" fillId="0" borderId="108" xfId="48" applyNumberFormat="1" applyFont="1" applyBorder="1" applyAlignment="1">
      <alignment horizontal="right" vertical="center"/>
    </xf>
    <xf numFmtId="0" fontId="5" fillId="0" borderId="141" xfId="61" applyFont="1" applyBorder="1" applyAlignment="1">
      <alignment horizontal="center" vertical="center" wrapText="1"/>
      <protection/>
    </xf>
    <xf numFmtId="0" fontId="5" fillId="0" borderId="142" xfId="61" applyFont="1" applyBorder="1" applyAlignment="1">
      <alignment horizontal="center" vertical="center"/>
      <protection/>
    </xf>
    <xf numFmtId="0" fontId="5" fillId="0" borderId="143" xfId="61" applyFont="1" applyBorder="1" applyAlignment="1">
      <alignment horizontal="center" vertical="center" wrapText="1"/>
      <protection/>
    </xf>
    <xf numFmtId="0" fontId="18" fillId="0" borderId="81" xfId="0" applyFont="1" applyBorder="1" applyAlignment="1">
      <alignment horizontal="center" vertical="center" wrapText="1" shrinkToFit="1"/>
    </xf>
    <xf numFmtId="0" fontId="5" fillId="0" borderId="24" xfId="61" applyFont="1" applyBorder="1" applyAlignment="1">
      <alignment horizontal="center" vertical="center"/>
      <protection/>
    </xf>
    <xf numFmtId="0" fontId="9" fillId="0" borderId="144" xfId="61" applyBorder="1" applyAlignment="1">
      <alignment horizontal="center" vertical="center"/>
      <protection/>
    </xf>
    <xf numFmtId="0" fontId="5" fillId="0" borderId="118" xfId="61" applyFont="1" applyBorder="1" applyAlignment="1">
      <alignment horizontal="center" vertical="center" wrapText="1"/>
      <protection/>
    </xf>
    <xf numFmtId="0" fontId="5" fillId="0" borderId="116" xfId="61" applyFont="1" applyBorder="1" applyAlignment="1">
      <alignment horizontal="center" vertical="center" wrapText="1"/>
      <protection/>
    </xf>
    <xf numFmtId="0" fontId="5" fillId="0" borderId="21" xfId="61" applyFont="1" applyBorder="1" applyAlignment="1">
      <alignment horizontal="center" vertical="center" wrapText="1"/>
      <protection/>
    </xf>
    <xf numFmtId="0" fontId="5" fillId="0" borderId="86" xfId="61" applyFont="1" applyBorder="1" applyAlignment="1">
      <alignment horizontal="center" vertical="center" wrapText="1"/>
      <protection/>
    </xf>
    <xf numFmtId="0" fontId="5" fillId="0" borderId="64" xfId="61" applyFont="1" applyBorder="1" applyAlignment="1">
      <alignment horizontal="center" vertical="center" wrapText="1"/>
      <protection/>
    </xf>
    <xf numFmtId="0" fontId="5" fillId="0" borderId="25" xfId="61" applyFont="1" applyBorder="1" applyAlignment="1">
      <alignment horizontal="center" vertical="center" wrapText="1"/>
      <protection/>
    </xf>
    <xf numFmtId="185" fontId="5" fillId="0" borderId="67" xfId="48" applyNumberFormat="1" applyFont="1" applyBorder="1" applyAlignment="1">
      <alignment horizontal="right" vertical="center"/>
    </xf>
    <xf numFmtId="0" fontId="5" fillId="0" borderId="140" xfId="61" applyFont="1" applyBorder="1" applyAlignment="1">
      <alignment horizontal="center" vertical="center"/>
      <protection/>
    </xf>
    <xf numFmtId="0" fontId="5" fillId="0" borderId="145" xfId="61" applyFont="1" applyBorder="1" applyAlignment="1">
      <alignment horizontal="center" vertical="center"/>
      <protection/>
    </xf>
    <xf numFmtId="0" fontId="5" fillId="0" borderId="146" xfId="61" applyFont="1" applyBorder="1" applyAlignment="1">
      <alignment horizontal="center" vertical="center" wrapText="1"/>
      <protection/>
    </xf>
    <xf numFmtId="185" fontId="5" fillId="0" borderId="109" xfId="48" applyNumberFormat="1" applyFont="1" applyBorder="1" applyAlignment="1">
      <alignment horizontal="right" vertical="center"/>
    </xf>
    <xf numFmtId="185" fontId="5" fillId="0" borderId="40" xfId="48" applyNumberFormat="1" applyFont="1" applyBorder="1" applyAlignment="1">
      <alignment horizontal="right" vertical="center"/>
    </xf>
    <xf numFmtId="185" fontId="5" fillId="0" borderId="107" xfId="48" applyNumberFormat="1" applyFont="1" applyBorder="1" applyAlignment="1">
      <alignment horizontal="right" vertical="center"/>
    </xf>
    <xf numFmtId="185" fontId="5" fillId="0" borderId="111" xfId="48" applyNumberFormat="1" applyFont="1" applyBorder="1" applyAlignment="1">
      <alignment horizontal="right" vertical="center"/>
    </xf>
    <xf numFmtId="185" fontId="5" fillId="0" borderId="97" xfId="48" applyNumberFormat="1" applyFont="1" applyBorder="1" applyAlignment="1">
      <alignment horizontal="right" vertical="center"/>
    </xf>
    <xf numFmtId="185" fontId="5" fillId="0" borderId="85" xfId="48" applyNumberFormat="1" applyFont="1" applyBorder="1" applyAlignment="1">
      <alignment horizontal="right" vertical="center"/>
    </xf>
    <xf numFmtId="185" fontId="5" fillId="0" borderId="71" xfId="48" applyNumberFormat="1" applyFont="1" applyBorder="1" applyAlignment="1">
      <alignment horizontal="right" vertical="center"/>
    </xf>
    <xf numFmtId="185" fontId="5" fillId="0" borderId="91" xfId="48" applyNumberFormat="1" applyFont="1" applyBorder="1" applyAlignment="1">
      <alignment horizontal="right" vertical="center"/>
    </xf>
    <xf numFmtId="186" fontId="5" fillId="0" borderId="147" xfId="61" applyNumberFormat="1" applyFont="1" applyBorder="1" applyAlignment="1">
      <alignment horizontal="right" vertical="center"/>
      <protection/>
    </xf>
    <xf numFmtId="186" fontId="5" fillId="0" borderId="146" xfId="61" applyNumberFormat="1" applyFont="1" applyBorder="1" applyAlignment="1">
      <alignment horizontal="right" vertical="center"/>
      <protection/>
    </xf>
    <xf numFmtId="186" fontId="5" fillId="0" borderId="100" xfId="61" applyNumberFormat="1" applyFont="1" applyBorder="1" applyAlignment="1">
      <alignment horizontal="right" vertical="center"/>
      <protection/>
    </xf>
    <xf numFmtId="186" fontId="5" fillId="0" borderId="108" xfId="61" applyNumberFormat="1" applyFont="1" applyBorder="1" applyAlignment="1">
      <alignment horizontal="right" vertical="center"/>
      <protection/>
    </xf>
    <xf numFmtId="0" fontId="5" fillId="0" borderId="20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186" fontId="5" fillId="0" borderId="109" xfId="61" applyNumberFormat="1" applyFont="1" applyBorder="1" applyAlignment="1">
      <alignment horizontal="right" vertical="center"/>
      <protection/>
    </xf>
    <xf numFmtId="186" fontId="5" fillId="0" borderId="40" xfId="61" applyNumberFormat="1" applyFont="1" applyBorder="1" applyAlignment="1">
      <alignment horizontal="right" vertical="center"/>
      <protection/>
    </xf>
    <xf numFmtId="0" fontId="10" fillId="0" borderId="81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0" fillId="0" borderId="148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18" fillId="0" borderId="148" xfId="0" applyFont="1" applyBorder="1" applyAlignment="1">
      <alignment horizontal="center" vertical="center" wrapText="1"/>
    </xf>
    <xf numFmtId="0" fontId="18" fillId="0" borderId="113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 shrinkToFit="1"/>
    </xf>
    <xf numFmtId="0" fontId="10" fillId="0" borderId="88" xfId="0" applyFont="1" applyBorder="1" applyAlignment="1">
      <alignment horizontal="center" vertical="center" shrinkToFit="1"/>
    </xf>
    <xf numFmtId="38" fontId="12" fillId="33" borderId="148" xfId="48" applyFont="1" applyFill="1" applyBorder="1" applyAlignment="1">
      <alignment horizontal="center" vertical="center" wrapText="1"/>
    </xf>
    <xf numFmtId="38" fontId="12" fillId="33" borderId="115" xfId="48" applyFont="1" applyFill="1" applyBorder="1" applyAlignment="1">
      <alignment horizontal="center" vertical="center" wrapText="1"/>
    </xf>
    <xf numFmtId="38" fontId="14" fillId="33" borderId="90" xfId="48" applyFont="1" applyFill="1" applyBorder="1" applyAlignment="1">
      <alignment horizontal="center" vertical="top" textRotation="255" wrapText="1"/>
    </xf>
    <xf numFmtId="38" fontId="14" fillId="33" borderId="123" xfId="48" applyFont="1" applyFill="1" applyBorder="1" applyAlignment="1">
      <alignment horizontal="center" vertical="top" textRotation="255" wrapText="1"/>
    </xf>
    <xf numFmtId="38" fontId="12" fillId="33" borderId="39" xfId="48" applyFont="1" applyFill="1" applyBorder="1" applyAlignment="1">
      <alignment horizontal="center" vertical="center" textRotation="255" wrapText="1"/>
    </xf>
    <xf numFmtId="38" fontId="12" fillId="33" borderId="12" xfId="48" applyFont="1" applyFill="1" applyBorder="1" applyAlignment="1">
      <alignment horizontal="center" vertical="center" textRotation="255" wrapText="1"/>
    </xf>
    <xf numFmtId="38" fontId="12" fillId="33" borderId="16" xfId="48" applyFont="1" applyFill="1" applyBorder="1" applyAlignment="1">
      <alignment horizontal="center" vertical="center" textRotation="255" wrapText="1"/>
    </xf>
    <xf numFmtId="38" fontId="12" fillId="33" borderId="0" xfId="48" applyFont="1" applyFill="1" applyBorder="1" applyAlignment="1">
      <alignment horizontal="center" vertical="center" textRotation="255" wrapText="1"/>
    </xf>
    <xf numFmtId="38" fontId="15" fillId="33" borderId="39" xfId="48" applyFont="1" applyFill="1" applyBorder="1" applyAlignment="1">
      <alignment horizontal="center" vertical="center" textRotation="255" wrapText="1"/>
    </xf>
    <xf numFmtId="38" fontId="15" fillId="33" borderId="12" xfId="48" applyFont="1" applyFill="1" applyBorder="1" applyAlignment="1">
      <alignment horizontal="center" vertical="center" textRotation="255" wrapText="1"/>
    </xf>
    <xf numFmtId="38" fontId="15" fillId="33" borderId="16" xfId="48" applyFont="1" applyFill="1" applyBorder="1" applyAlignment="1">
      <alignment horizontal="center" vertical="center" textRotation="255" wrapText="1"/>
    </xf>
    <xf numFmtId="38" fontId="15" fillId="33" borderId="0" xfId="48" applyFont="1" applyFill="1" applyBorder="1" applyAlignment="1">
      <alignment horizontal="center" vertical="center" textRotation="255" wrapText="1"/>
    </xf>
    <xf numFmtId="38" fontId="15" fillId="33" borderId="28" xfId="48" applyFont="1" applyFill="1" applyBorder="1" applyAlignment="1">
      <alignment horizontal="center" vertical="center" textRotation="255" wrapText="1"/>
    </xf>
    <xf numFmtId="38" fontId="15" fillId="33" borderId="67" xfId="48" applyFont="1" applyFill="1" applyBorder="1" applyAlignment="1">
      <alignment horizontal="center" vertical="center" textRotation="255" wrapText="1"/>
    </xf>
    <xf numFmtId="38" fontId="11" fillId="33" borderId="82" xfId="48" applyFont="1" applyFill="1" applyBorder="1" applyAlignment="1">
      <alignment horizontal="center" vertical="center" wrapText="1"/>
    </xf>
    <xf numFmtId="38" fontId="11" fillId="33" borderId="60" xfId="48" applyFont="1" applyFill="1" applyBorder="1" applyAlignment="1">
      <alignment horizontal="center" vertical="center"/>
    </xf>
    <xf numFmtId="38" fontId="11" fillId="33" borderId="39" xfId="48" applyFont="1" applyFill="1" applyBorder="1" applyAlignment="1">
      <alignment horizontal="center" vertical="distributed" textRotation="255"/>
    </xf>
    <xf numFmtId="38" fontId="11" fillId="33" borderId="28" xfId="48" applyFont="1" applyFill="1" applyBorder="1" applyAlignment="1">
      <alignment horizontal="center" vertical="distributed" textRotation="255"/>
    </xf>
    <xf numFmtId="185" fontId="5" fillId="33" borderId="51" xfId="48" applyNumberFormat="1" applyFont="1" applyFill="1" applyBorder="1" applyAlignment="1">
      <alignment horizontal="right" vertical="center"/>
    </xf>
    <xf numFmtId="185" fontId="5" fillId="33" borderId="136" xfId="48" applyNumberFormat="1" applyFont="1" applyFill="1" applyBorder="1" applyAlignment="1">
      <alignment horizontal="right" vertical="center"/>
    </xf>
    <xf numFmtId="185" fontId="5" fillId="33" borderId="55" xfId="48" applyNumberFormat="1" applyFont="1" applyFill="1" applyBorder="1" applyAlignment="1">
      <alignment horizontal="right" vertical="center"/>
    </xf>
    <xf numFmtId="185" fontId="5" fillId="33" borderId="23" xfId="48" applyNumberFormat="1" applyFont="1" applyFill="1" applyBorder="1" applyAlignment="1">
      <alignment horizontal="right" vertical="center"/>
    </xf>
    <xf numFmtId="185" fontId="5" fillId="33" borderId="120" xfId="48" applyNumberFormat="1" applyFont="1" applyFill="1" applyBorder="1" applyAlignment="1">
      <alignment horizontal="right" vertical="center"/>
    </xf>
    <xf numFmtId="185" fontId="5" fillId="33" borderId="122" xfId="48" applyNumberFormat="1" applyFont="1" applyFill="1" applyBorder="1" applyAlignment="1">
      <alignment horizontal="right" vertical="center"/>
    </xf>
    <xf numFmtId="185" fontId="5" fillId="33" borderId="89" xfId="48" applyNumberFormat="1" applyFont="1" applyFill="1" applyBorder="1" applyAlignment="1">
      <alignment horizontal="right" vertical="center"/>
    </xf>
    <xf numFmtId="185" fontId="5" fillId="33" borderId="94" xfId="48" applyNumberFormat="1" applyFont="1" applyFill="1" applyBorder="1" applyAlignment="1">
      <alignment horizontal="right" vertical="center"/>
    </xf>
    <xf numFmtId="185" fontId="5" fillId="33" borderId="30" xfId="48" applyNumberFormat="1" applyFont="1" applyFill="1" applyBorder="1" applyAlignment="1">
      <alignment horizontal="right" vertical="center"/>
    </xf>
    <xf numFmtId="38" fontId="5" fillId="33" borderId="60" xfId="48" applyFont="1" applyFill="1" applyBorder="1" applyAlignment="1">
      <alignment horizontal="center" vertical="center" textRotation="255" wrapText="1"/>
    </xf>
    <xf numFmtId="38" fontId="12" fillId="33" borderId="149" xfId="48" applyFont="1" applyFill="1" applyBorder="1" applyAlignment="1">
      <alignment horizontal="center" vertical="center" wrapText="1"/>
    </xf>
    <xf numFmtId="38" fontId="5" fillId="33" borderId="12" xfId="48" applyFont="1" applyFill="1" applyBorder="1" applyAlignment="1">
      <alignment horizontal="distributed" vertical="center"/>
    </xf>
    <xf numFmtId="38" fontId="5" fillId="33" borderId="24" xfId="48" applyFont="1" applyFill="1" applyBorder="1" applyAlignment="1">
      <alignment horizontal="distributed" vertical="center"/>
    </xf>
    <xf numFmtId="38" fontId="5" fillId="33" borderId="0" xfId="48" applyFont="1" applyFill="1" applyBorder="1" applyAlignment="1">
      <alignment horizontal="distributed" vertical="center"/>
    </xf>
    <xf numFmtId="38" fontId="5" fillId="33" borderId="25" xfId="48" applyFont="1" applyFill="1" applyBorder="1" applyAlignment="1">
      <alignment horizontal="distributed" vertical="center"/>
    </xf>
    <xf numFmtId="38" fontId="5" fillId="33" borderId="67" xfId="48" applyFont="1" applyFill="1" applyBorder="1" applyAlignment="1">
      <alignment horizontal="distributed" vertical="center"/>
    </xf>
    <xf numFmtId="38" fontId="5" fillId="33" borderId="47" xfId="48" applyFont="1" applyFill="1" applyBorder="1" applyAlignment="1">
      <alignment horizontal="distributed" vertical="center"/>
    </xf>
    <xf numFmtId="38" fontId="5" fillId="33" borderId="119" xfId="48" applyFont="1" applyFill="1" applyBorder="1" applyAlignment="1">
      <alignment horizontal="center" vertical="center" textRotation="255" wrapText="1"/>
    </xf>
    <xf numFmtId="38" fontId="5" fillId="33" borderId="74" xfId="48" applyFont="1" applyFill="1" applyBorder="1" applyAlignment="1">
      <alignment horizontal="center" vertical="center" textRotation="255" wrapText="1"/>
    </xf>
    <xf numFmtId="38" fontId="5" fillId="33" borderId="23" xfId="48" applyFont="1" applyFill="1" applyBorder="1" applyAlignment="1">
      <alignment horizontal="center" vertical="center" textRotation="255" wrapText="1"/>
    </xf>
    <xf numFmtId="38" fontId="12" fillId="33" borderId="20" xfId="48" applyFont="1" applyFill="1" applyBorder="1" applyAlignment="1">
      <alignment horizontal="center" vertical="center"/>
    </xf>
    <xf numFmtId="38" fontId="12" fillId="33" borderId="49" xfId="48" applyFont="1" applyFill="1" applyBorder="1" applyAlignment="1">
      <alignment horizontal="center" vertical="center"/>
    </xf>
    <xf numFmtId="38" fontId="12" fillId="33" borderId="21" xfId="48" applyFont="1" applyFill="1" applyBorder="1" applyAlignment="1">
      <alignment horizontal="center" vertical="center"/>
    </xf>
    <xf numFmtId="38" fontId="12" fillId="33" borderId="74" xfId="48" applyFont="1" applyFill="1" applyBorder="1" applyAlignment="1">
      <alignment horizontal="center" vertical="center"/>
    </xf>
    <xf numFmtId="38" fontId="12" fillId="33" borderId="84" xfId="48" applyFont="1" applyFill="1" applyBorder="1" applyAlignment="1">
      <alignment horizontal="center" vertical="center"/>
    </xf>
    <xf numFmtId="38" fontId="12" fillId="33" borderId="93" xfId="48" applyFont="1" applyFill="1" applyBorder="1" applyAlignment="1">
      <alignment horizontal="center" vertical="center"/>
    </xf>
    <xf numFmtId="38" fontId="12" fillId="33" borderId="12" xfId="48" applyFont="1" applyFill="1" applyBorder="1" applyAlignment="1">
      <alignment horizontal="center" vertical="justify" textRotation="255" wrapText="1"/>
    </xf>
    <xf numFmtId="38" fontId="12" fillId="33" borderId="0" xfId="48" applyFont="1" applyFill="1" applyBorder="1" applyAlignment="1">
      <alignment horizontal="center" vertical="justify" textRotation="255" wrapText="1"/>
    </xf>
    <xf numFmtId="38" fontId="12" fillId="33" borderId="16" xfId="48" applyFont="1" applyFill="1" applyBorder="1" applyAlignment="1">
      <alignment horizontal="center" vertical="top" textRotation="255" wrapText="1"/>
    </xf>
    <xf numFmtId="38" fontId="12" fillId="33" borderId="0" xfId="48" applyFont="1" applyFill="1" applyBorder="1" applyAlignment="1">
      <alignment horizontal="center" vertical="top" textRotation="255" wrapText="1"/>
    </xf>
    <xf numFmtId="38" fontId="12" fillId="33" borderId="28" xfId="48" applyFont="1" applyFill="1" applyBorder="1" applyAlignment="1">
      <alignment horizontal="center" vertical="top" textRotation="255" wrapText="1"/>
    </xf>
    <xf numFmtId="38" fontId="12" fillId="33" borderId="67" xfId="48" applyFont="1" applyFill="1" applyBorder="1" applyAlignment="1">
      <alignment horizontal="center" vertical="top" textRotation="255" wrapText="1"/>
    </xf>
    <xf numFmtId="185" fontId="5" fillId="33" borderId="31" xfId="48" applyNumberFormat="1" applyFont="1" applyFill="1" applyBorder="1" applyAlignment="1">
      <alignment horizontal="right" vertical="center"/>
    </xf>
    <xf numFmtId="186" fontId="5" fillId="33" borderId="136" xfId="48" applyNumberFormat="1" applyFont="1" applyFill="1" applyBorder="1" applyAlignment="1">
      <alignment horizontal="right" vertical="center"/>
    </xf>
    <xf numFmtId="186" fontId="5" fillId="33" borderId="55" xfId="48" applyNumberFormat="1" applyFont="1" applyFill="1" applyBorder="1" applyAlignment="1">
      <alignment horizontal="right" vertical="center"/>
    </xf>
    <xf numFmtId="186" fontId="5" fillId="33" borderId="51" xfId="48" applyNumberFormat="1" applyFont="1" applyFill="1" applyBorder="1" applyAlignment="1">
      <alignment horizontal="right" vertical="center"/>
    </xf>
    <xf numFmtId="185" fontId="5" fillId="33" borderId="18" xfId="48" applyNumberFormat="1" applyFont="1" applyFill="1" applyBorder="1" applyAlignment="1">
      <alignment horizontal="right" vertical="center"/>
    </xf>
    <xf numFmtId="186" fontId="5" fillId="33" borderId="16" xfId="48" applyNumberFormat="1" applyFont="1" applyFill="1" applyBorder="1" applyAlignment="1">
      <alignment horizontal="right" vertical="center"/>
    </xf>
    <xf numFmtId="186" fontId="5" fillId="33" borderId="0" xfId="48" applyNumberFormat="1" applyFont="1" applyFill="1" applyBorder="1" applyAlignment="1">
      <alignment horizontal="right" vertical="center"/>
    </xf>
    <xf numFmtId="186" fontId="5" fillId="33" borderId="90" xfId="48" applyNumberFormat="1" applyFont="1" applyFill="1" applyBorder="1" applyAlignment="1">
      <alignment horizontal="right" vertical="center"/>
    </xf>
    <xf numFmtId="186" fontId="5" fillId="33" borderId="123" xfId="48" applyNumberFormat="1" applyFont="1" applyFill="1" applyBorder="1" applyAlignment="1">
      <alignment horizontal="right" vertical="center"/>
    </xf>
    <xf numFmtId="186" fontId="5" fillId="33" borderId="18" xfId="48" applyNumberFormat="1" applyFont="1" applyFill="1" applyBorder="1" applyAlignment="1">
      <alignment horizontal="right" vertical="center"/>
    </xf>
    <xf numFmtId="186" fontId="5" fillId="33" borderId="10" xfId="48" applyNumberFormat="1" applyFont="1" applyFill="1" applyBorder="1" applyAlignment="1">
      <alignment horizontal="right" vertical="center"/>
    </xf>
    <xf numFmtId="38" fontId="12" fillId="33" borderId="28" xfId="48" applyFont="1" applyFill="1" applyBorder="1" applyAlignment="1">
      <alignment horizontal="center" vertical="center" textRotation="255" wrapText="1"/>
    </xf>
    <xf numFmtId="38" fontId="12" fillId="33" borderId="67" xfId="48" applyFont="1" applyFill="1" applyBorder="1" applyAlignment="1">
      <alignment horizontal="center" vertical="center" textRotation="255" wrapText="1"/>
    </xf>
    <xf numFmtId="185" fontId="5" fillId="33" borderId="90" xfId="48" applyNumberFormat="1" applyFont="1" applyFill="1" applyBorder="1" applyAlignment="1">
      <alignment horizontal="right" vertical="center"/>
    </xf>
    <xf numFmtId="186" fontId="5" fillId="33" borderId="122" xfId="48" applyNumberFormat="1" applyFont="1" applyFill="1" applyBorder="1" applyAlignment="1">
      <alignment horizontal="right" vertical="center"/>
    </xf>
    <xf numFmtId="38" fontId="11" fillId="33" borderId="28" xfId="48" applyFont="1" applyFill="1" applyBorder="1" applyAlignment="1">
      <alignment horizontal="center" vertical="center" wrapText="1"/>
    </xf>
    <xf numFmtId="38" fontId="11" fillId="33" borderId="67" xfId="48" applyFont="1" applyFill="1" applyBorder="1" applyAlignment="1">
      <alignment horizontal="center" vertical="center" wrapText="1"/>
    </xf>
    <xf numFmtId="38" fontId="11" fillId="33" borderId="81" xfId="48" applyFont="1" applyFill="1" applyBorder="1" applyAlignment="1">
      <alignment horizontal="center" vertical="center"/>
    </xf>
    <xf numFmtId="38" fontId="11" fillId="33" borderId="12" xfId="48" applyFont="1" applyFill="1" applyBorder="1" applyAlignment="1">
      <alignment horizontal="center" vertical="distributed" textRotation="255" wrapText="1"/>
    </xf>
    <xf numFmtId="38" fontId="11" fillId="33" borderId="67" xfId="48" applyFont="1" applyFill="1" applyBorder="1" applyAlignment="1">
      <alignment horizontal="center" vertical="distributed" textRotation="255" wrapText="1"/>
    </xf>
    <xf numFmtId="186" fontId="5" fillId="33" borderId="94" xfId="48" applyNumberFormat="1" applyFont="1" applyFill="1" applyBorder="1" applyAlignment="1">
      <alignment horizontal="right" vertical="center"/>
    </xf>
    <xf numFmtId="186" fontId="5" fillId="33" borderId="23" xfId="48" applyNumberFormat="1" applyFont="1" applyFill="1" applyBorder="1" applyAlignment="1">
      <alignment horizontal="right" vertical="center"/>
    </xf>
    <xf numFmtId="38" fontId="5" fillId="33" borderId="115" xfId="48" applyFont="1" applyFill="1" applyBorder="1" applyAlignment="1">
      <alignment horizontal="distributed" vertical="center"/>
    </xf>
    <xf numFmtId="38" fontId="11" fillId="33" borderId="150" xfId="48" applyFont="1" applyFill="1" applyBorder="1" applyAlignment="1">
      <alignment horizontal="center" vertical="center"/>
    </xf>
    <xf numFmtId="38" fontId="11" fillId="33" borderId="65" xfId="48" applyFont="1" applyFill="1" applyBorder="1" applyAlignment="1">
      <alignment horizontal="center" vertical="center"/>
    </xf>
    <xf numFmtId="38" fontId="11" fillId="33" borderId="60" xfId="48" applyFont="1" applyFill="1" applyBorder="1" applyAlignment="1">
      <alignment horizontal="center" vertical="center" wrapText="1"/>
    </xf>
    <xf numFmtId="185" fontId="5" fillId="33" borderId="109" xfId="48" applyNumberFormat="1" applyFont="1" applyFill="1" applyBorder="1" applyAlignment="1">
      <alignment horizontal="right" vertical="center"/>
    </xf>
    <xf numFmtId="185" fontId="5" fillId="33" borderId="104" xfId="48" applyNumberFormat="1" applyFont="1" applyFill="1" applyBorder="1" applyAlignment="1">
      <alignment horizontal="right" vertical="center"/>
    </xf>
    <xf numFmtId="38" fontId="5" fillId="33" borderId="60" xfId="48" applyFont="1" applyFill="1" applyBorder="1" applyAlignment="1">
      <alignment horizontal="center" vertical="center" wrapText="1"/>
    </xf>
    <xf numFmtId="185" fontId="5" fillId="33" borderId="40" xfId="48" applyNumberFormat="1" applyFont="1" applyFill="1" applyBorder="1" applyAlignment="1">
      <alignment horizontal="right" vertical="center"/>
    </xf>
    <xf numFmtId="185" fontId="5" fillId="33" borderId="123" xfId="48" applyNumberFormat="1" applyFont="1" applyFill="1" applyBorder="1" applyAlignment="1">
      <alignment horizontal="right" vertical="center"/>
    </xf>
    <xf numFmtId="185" fontId="5" fillId="33" borderId="10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P93　119表" xfId="60"/>
    <cellStyle name="標準_P94　120、121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6"/>
  <sheetViews>
    <sheetView showGridLines="0" tabSelected="1" zoomScalePageLayoutView="0" workbookViewId="0" topLeftCell="A1">
      <selection activeCell="A1" sqref="A1"/>
    </sheetView>
  </sheetViews>
  <sheetFormatPr defaultColWidth="7.625" defaultRowHeight="17.25" customHeight="1"/>
  <cols>
    <col min="1" max="1" width="4.25390625" style="1" customWidth="1"/>
    <col min="2" max="2" width="5.00390625" style="1" customWidth="1"/>
    <col min="3" max="3" width="10.00390625" style="1" customWidth="1"/>
    <col min="4" max="6" width="8.25390625" style="1" customWidth="1"/>
    <col min="7" max="7" width="7.00390625" style="1" customWidth="1"/>
    <col min="8" max="8" width="8.25390625" style="1" customWidth="1"/>
    <col min="9" max="11" width="6.00390625" style="1" customWidth="1"/>
    <col min="12" max="16" width="4.75390625" style="1" customWidth="1"/>
    <col min="17" max="18" width="8.375" style="1" customWidth="1"/>
    <col min="19" max="19" width="1.00390625" style="1" customWidth="1"/>
    <col min="20" max="16384" width="7.625" style="1" customWidth="1"/>
  </cols>
  <sheetData>
    <row r="1" ht="14.25" customHeight="1"/>
    <row r="2" ht="14.25" customHeight="1"/>
    <row r="3" ht="17.25" customHeight="1">
      <c r="A3" s="14" t="s">
        <v>16</v>
      </c>
    </row>
    <row r="4" ht="6.75" customHeight="1">
      <c r="A4" s="14"/>
    </row>
    <row r="5" spans="1:18" s="3" customFormat="1" ht="17.25" customHeight="1" thickBot="1">
      <c r="A5" s="232" t="s">
        <v>272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9" s="3" customFormat="1" ht="17.25" customHeight="1">
      <c r="A6" s="6"/>
      <c r="B6" s="6"/>
      <c r="C6" s="5"/>
      <c r="D6" s="297" t="s">
        <v>0</v>
      </c>
      <c r="E6" s="315" t="s">
        <v>65</v>
      </c>
      <c r="F6" s="315" t="s">
        <v>247</v>
      </c>
      <c r="G6" s="315" t="s">
        <v>66</v>
      </c>
      <c r="H6" s="291" t="s">
        <v>97</v>
      </c>
      <c r="I6" s="294" t="s">
        <v>69</v>
      </c>
      <c r="J6" s="297" t="s">
        <v>67</v>
      </c>
      <c r="K6" s="300" t="s">
        <v>68</v>
      </c>
      <c r="L6" s="303" t="s">
        <v>98</v>
      </c>
      <c r="M6" s="304"/>
      <c r="N6" s="304"/>
      <c r="O6" s="304"/>
      <c r="P6" s="305"/>
      <c r="Q6" s="86"/>
      <c r="R6" s="6"/>
      <c r="S6" s="7"/>
    </row>
    <row r="7" spans="1:19" s="3" customFormat="1" ht="17.25" customHeight="1">
      <c r="A7" s="7"/>
      <c r="B7" s="7"/>
      <c r="C7" s="9"/>
      <c r="D7" s="314"/>
      <c r="E7" s="316"/>
      <c r="F7" s="316"/>
      <c r="G7" s="316"/>
      <c r="H7" s="292"/>
      <c r="I7" s="295"/>
      <c r="J7" s="298"/>
      <c r="K7" s="301"/>
      <c r="L7" s="306" t="s">
        <v>1</v>
      </c>
      <c r="M7" s="307"/>
      <c r="N7" s="307"/>
      <c r="O7" s="307"/>
      <c r="P7" s="308"/>
      <c r="Q7" s="15"/>
      <c r="R7" s="7"/>
      <c r="S7" s="7"/>
    </row>
    <row r="8" spans="1:19" s="3" customFormat="1" ht="17.25" customHeight="1">
      <c r="A8" s="7"/>
      <c r="B8" s="7"/>
      <c r="C8" s="9"/>
      <c r="D8" s="314"/>
      <c r="E8" s="316"/>
      <c r="F8" s="316"/>
      <c r="G8" s="316"/>
      <c r="H8" s="292"/>
      <c r="I8" s="295"/>
      <c r="J8" s="298"/>
      <c r="K8" s="301"/>
      <c r="L8" s="309" t="s">
        <v>20</v>
      </c>
      <c r="M8" s="87"/>
      <c r="N8" s="87"/>
      <c r="O8" s="87"/>
      <c r="P8" s="88"/>
      <c r="Q8" s="15" t="s">
        <v>2</v>
      </c>
      <c r="R8" s="7"/>
      <c r="S8" s="7"/>
    </row>
    <row r="9" spans="1:19" s="3" customFormat="1" ht="17.25" customHeight="1">
      <c r="A9" s="7"/>
      <c r="B9" s="7"/>
      <c r="C9" s="9"/>
      <c r="D9" s="314"/>
      <c r="E9" s="316"/>
      <c r="F9" s="316"/>
      <c r="G9" s="316"/>
      <c r="H9" s="292"/>
      <c r="I9" s="295"/>
      <c r="J9" s="298"/>
      <c r="K9" s="301"/>
      <c r="L9" s="310"/>
      <c r="M9" s="89" t="s">
        <v>61</v>
      </c>
      <c r="N9" s="89" t="s">
        <v>64</v>
      </c>
      <c r="O9" s="89" t="s">
        <v>63</v>
      </c>
      <c r="P9" s="90" t="s">
        <v>62</v>
      </c>
      <c r="Q9" s="15"/>
      <c r="R9" s="7" t="s">
        <v>3</v>
      </c>
      <c r="S9" s="7"/>
    </row>
    <row r="10" spans="1:19" s="3" customFormat="1" ht="17.25" customHeight="1">
      <c r="A10" s="7" t="s">
        <v>4</v>
      </c>
      <c r="B10" s="7"/>
      <c r="C10" s="18" t="s">
        <v>20</v>
      </c>
      <c r="D10" s="314"/>
      <c r="E10" s="316"/>
      <c r="F10" s="316"/>
      <c r="G10" s="316"/>
      <c r="H10" s="292"/>
      <c r="I10" s="295"/>
      <c r="J10" s="298"/>
      <c r="K10" s="301"/>
      <c r="L10" s="310"/>
      <c r="M10" s="89" t="s">
        <v>17</v>
      </c>
      <c r="N10" s="89" t="s">
        <v>17</v>
      </c>
      <c r="O10" s="89" t="s">
        <v>17</v>
      </c>
      <c r="P10" s="90" t="s">
        <v>17</v>
      </c>
      <c r="Q10" s="15" t="s">
        <v>5</v>
      </c>
      <c r="R10" s="7"/>
      <c r="S10" s="7"/>
    </row>
    <row r="11" spans="1:19" s="3" customFormat="1" ht="17.25" customHeight="1">
      <c r="A11" s="7"/>
      <c r="B11" s="7"/>
      <c r="C11" s="9"/>
      <c r="D11" s="314"/>
      <c r="E11" s="316"/>
      <c r="F11" s="316"/>
      <c r="G11" s="316"/>
      <c r="H11" s="292"/>
      <c r="I11" s="295"/>
      <c r="J11" s="298"/>
      <c r="K11" s="301"/>
      <c r="L11" s="310"/>
      <c r="M11" s="89" t="s">
        <v>71</v>
      </c>
      <c r="N11" s="89" t="s">
        <v>71</v>
      </c>
      <c r="O11" s="89" t="s">
        <v>71</v>
      </c>
      <c r="P11" s="90" t="s">
        <v>71</v>
      </c>
      <c r="Q11" s="15"/>
      <c r="R11" s="7"/>
      <c r="S11" s="7"/>
    </row>
    <row r="12" spans="1:19" s="3" customFormat="1" ht="24.75" customHeight="1">
      <c r="A12" s="7"/>
      <c r="B12" s="7"/>
      <c r="C12" s="9"/>
      <c r="D12" s="314"/>
      <c r="E12" s="316"/>
      <c r="F12" s="316"/>
      <c r="G12" s="316"/>
      <c r="H12" s="292"/>
      <c r="I12" s="295"/>
      <c r="J12" s="298"/>
      <c r="K12" s="301"/>
      <c r="L12" s="310"/>
      <c r="M12" s="89" t="s">
        <v>72</v>
      </c>
      <c r="N12" s="89" t="s">
        <v>72</v>
      </c>
      <c r="O12" s="89" t="s">
        <v>72</v>
      </c>
      <c r="P12" s="90" t="s">
        <v>72</v>
      </c>
      <c r="Q12" s="15"/>
      <c r="R12" s="7"/>
      <c r="S12" s="7"/>
    </row>
    <row r="13" spans="1:19" s="3" customFormat="1" ht="15" customHeight="1" thickBot="1">
      <c r="A13" s="4"/>
      <c r="B13" s="4"/>
      <c r="C13" s="9"/>
      <c r="D13" s="21" t="s">
        <v>61</v>
      </c>
      <c r="E13" s="21" t="s">
        <v>64</v>
      </c>
      <c r="F13" s="21" t="s">
        <v>63</v>
      </c>
      <c r="G13" s="21" t="s">
        <v>62</v>
      </c>
      <c r="H13" s="293"/>
      <c r="I13" s="296"/>
      <c r="J13" s="299"/>
      <c r="K13" s="302"/>
      <c r="L13" s="311"/>
      <c r="M13" s="87"/>
      <c r="N13" s="87"/>
      <c r="O13" s="87"/>
      <c r="P13" s="88"/>
      <c r="Q13" s="91" t="s">
        <v>18</v>
      </c>
      <c r="R13" s="16" t="s">
        <v>18</v>
      </c>
      <c r="S13" s="7"/>
    </row>
    <row r="14" spans="1:19" s="3" customFormat="1" ht="22.5" customHeight="1">
      <c r="A14" s="312" t="s">
        <v>6</v>
      </c>
      <c r="B14" s="22" t="s">
        <v>6</v>
      </c>
      <c r="C14" s="101">
        <f aca="true" t="shared" si="0" ref="C14:K14">IF(SUM(C15:C16)=0,"-",SUM(C15:C16))</f>
        <v>8007</v>
      </c>
      <c r="D14" s="102">
        <f t="shared" si="0"/>
        <v>4550</v>
      </c>
      <c r="E14" s="103">
        <f t="shared" si="0"/>
        <v>1163</v>
      </c>
      <c r="F14" s="102">
        <f t="shared" si="0"/>
        <v>232</v>
      </c>
      <c r="G14" s="103">
        <f t="shared" si="0"/>
        <v>35</v>
      </c>
      <c r="H14" s="102">
        <f t="shared" si="0"/>
        <v>1687</v>
      </c>
      <c r="I14" s="103">
        <f t="shared" si="0"/>
        <v>51</v>
      </c>
      <c r="J14" s="102">
        <f t="shared" si="0"/>
        <v>285</v>
      </c>
      <c r="K14" s="103">
        <f t="shared" si="0"/>
        <v>4</v>
      </c>
      <c r="L14" s="104">
        <f>SUM(L15:L16)</f>
        <v>0</v>
      </c>
      <c r="M14" s="102">
        <f>SUM(M15:M16)</f>
        <v>0</v>
      </c>
      <c r="N14" s="102">
        <f>SUM(N15:N16)</f>
        <v>0</v>
      </c>
      <c r="O14" s="102">
        <f>SUM(O15:O16)</f>
        <v>0</v>
      </c>
      <c r="P14" s="105">
        <f>SUM(P15:P16)</f>
        <v>0</v>
      </c>
      <c r="Q14" s="138">
        <f aca="true" t="shared" si="1" ref="Q14:Q46">D14/C14*100</f>
        <v>56.825277881853374</v>
      </c>
      <c r="R14" s="139">
        <f>(H14+L14)/C14*100</f>
        <v>21.06906456850256</v>
      </c>
      <c r="S14" s="7"/>
    </row>
    <row r="15" spans="1:19" s="3" customFormat="1" ht="22.5" customHeight="1">
      <c r="A15" s="313"/>
      <c r="B15" s="21" t="s">
        <v>99</v>
      </c>
      <c r="C15" s="106">
        <f>SUM(C18,C21,C24,C27,C30,C33,C36,C39,C42,C45)</f>
        <v>4070</v>
      </c>
      <c r="D15" s="107">
        <f aca="true" t="shared" si="2" ref="D15:P16">SUM(D18,D21,D24,D27,D30,D33,D36,D39,D42,D45)</f>
        <v>2261</v>
      </c>
      <c r="E15" s="107">
        <f t="shared" si="2"/>
        <v>474</v>
      </c>
      <c r="F15" s="107">
        <f t="shared" si="2"/>
        <v>182</v>
      </c>
      <c r="G15" s="107">
        <f t="shared" si="2"/>
        <v>29</v>
      </c>
      <c r="H15" s="107">
        <f t="shared" si="2"/>
        <v>942</v>
      </c>
      <c r="I15" s="107">
        <f t="shared" si="2"/>
        <v>20</v>
      </c>
      <c r="J15" s="107">
        <f t="shared" si="2"/>
        <v>159</v>
      </c>
      <c r="K15" s="108">
        <f t="shared" si="2"/>
        <v>3</v>
      </c>
      <c r="L15" s="109">
        <f>SUM(M15:P15)</f>
        <v>0</v>
      </c>
      <c r="M15" s="107">
        <f t="shared" si="2"/>
        <v>0</v>
      </c>
      <c r="N15" s="107">
        <f t="shared" si="2"/>
        <v>0</v>
      </c>
      <c r="O15" s="107">
        <f t="shared" si="2"/>
        <v>0</v>
      </c>
      <c r="P15" s="107">
        <f t="shared" si="2"/>
        <v>0</v>
      </c>
      <c r="Q15" s="140">
        <f t="shared" si="1"/>
        <v>55.55282555282556</v>
      </c>
      <c r="R15" s="141">
        <f>(H15+L15)/C15*100</f>
        <v>23.144963144963146</v>
      </c>
      <c r="S15" s="7"/>
    </row>
    <row r="16" spans="1:19" s="3" customFormat="1" ht="22.5" customHeight="1">
      <c r="A16" s="313"/>
      <c r="B16" s="21" t="s">
        <v>118</v>
      </c>
      <c r="C16" s="106">
        <f>SUM(C19,C22,C25,C28,C31,C34,C37,C40,C43,C46)</f>
        <v>3937</v>
      </c>
      <c r="D16" s="108">
        <f t="shared" si="2"/>
        <v>2289</v>
      </c>
      <c r="E16" s="108">
        <f t="shared" si="2"/>
        <v>689</v>
      </c>
      <c r="F16" s="108">
        <f t="shared" si="2"/>
        <v>50</v>
      </c>
      <c r="G16" s="108">
        <f t="shared" si="2"/>
        <v>6</v>
      </c>
      <c r="H16" s="108">
        <f t="shared" si="2"/>
        <v>745</v>
      </c>
      <c r="I16" s="108">
        <f t="shared" si="2"/>
        <v>31</v>
      </c>
      <c r="J16" s="108">
        <f t="shared" si="2"/>
        <v>126</v>
      </c>
      <c r="K16" s="108">
        <f t="shared" si="2"/>
        <v>1</v>
      </c>
      <c r="L16" s="112">
        <f>SUM(M16:P16)</f>
        <v>0</v>
      </c>
      <c r="M16" s="113">
        <f t="shared" si="2"/>
        <v>0</v>
      </c>
      <c r="N16" s="113">
        <f t="shared" si="2"/>
        <v>0</v>
      </c>
      <c r="O16" s="113">
        <f t="shared" si="2"/>
        <v>0</v>
      </c>
      <c r="P16" s="114">
        <f t="shared" si="2"/>
        <v>0</v>
      </c>
      <c r="Q16" s="140">
        <f t="shared" si="1"/>
        <v>58.14071628143256</v>
      </c>
      <c r="R16" s="142">
        <f aca="true" t="shared" si="3" ref="R16:R35">(H16+0)/C16*100</f>
        <v>18.92303784607569</v>
      </c>
      <c r="S16" s="7"/>
    </row>
    <row r="17" spans="1:19" s="3" customFormat="1" ht="22.5" customHeight="1">
      <c r="A17" s="317" t="s">
        <v>7</v>
      </c>
      <c r="B17" s="59" t="s">
        <v>6</v>
      </c>
      <c r="C17" s="116">
        <f>IF(SUM(D17:K17)=0,"-",SUM(D17:K17))</f>
        <v>5009</v>
      </c>
      <c r="D17" s="117">
        <f aca="true" t="shared" si="4" ref="D17:K17">IF(SUM(D18:D19)=0,"-",SUM(D18:D19))</f>
        <v>3687</v>
      </c>
      <c r="E17" s="117">
        <f t="shared" si="4"/>
        <v>502</v>
      </c>
      <c r="F17" s="117">
        <f t="shared" si="4"/>
        <v>210</v>
      </c>
      <c r="G17" s="117">
        <f t="shared" si="4"/>
        <v>17</v>
      </c>
      <c r="H17" s="117">
        <f t="shared" si="4"/>
        <v>351</v>
      </c>
      <c r="I17" s="117">
        <f t="shared" si="4"/>
        <v>40</v>
      </c>
      <c r="J17" s="117">
        <f t="shared" si="4"/>
        <v>198</v>
      </c>
      <c r="K17" s="117">
        <f t="shared" si="4"/>
        <v>4</v>
      </c>
      <c r="L17" s="118">
        <f>SUM(L18:L19)</f>
        <v>0</v>
      </c>
      <c r="M17" s="119">
        <f>SUM(M18:M19)</f>
        <v>0</v>
      </c>
      <c r="N17" s="119">
        <f>SUM(N18:N19)</f>
        <v>0</v>
      </c>
      <c r="O17" s="119">
        <f>SUM(O18:O19)</f>
        <v>0</v>
      </c>
      <c r="P17" s="120">
        <f>SUM(P18:P19)</f>
        <v>0</v>
      </c>
      <c r="Q17" s="143">
        <f t="shared" si="1"/>
        <v>73.60750648832102</v>
      </c>
      <c r="R17" s="144">
        <f t="shared" si="3"/>
        <v>7.00738670393292</v>
      </c>
      <c r="S17" s="7"/>
    </row>
    <row r="18" spans="1:19" s="3" customFormat="1" ht="22.5" customHeight="1">
      <c r="A18" s="318"/>
      <c r="B18" s="21" t="s">
        <v>99</v>
      </c>
      <c r="C18" s="106">
        <f>IF(SUM(D18:K18)=0,"-",SUM(D18:K18))</f>
        <v>2567</v>
      </c>
      <c r="D18" s="108">
        <v>1853</v>
      </c>
      <c r="E18" s="108">
        <v>203</v>
      </c>
      <c r="F18" s="108">
        <v>174</v>
      </c>
      <c r="G18" s="108">
        <v>13</v>
      </c>
      <c r="H18" s="108">
        <v>181</v>
      </c>
      <c r="I18" s="108">
        <v>15</v>
      </c>
      <c r="J18" s="108">
        <v>125</v>
      </c>
      <c r="K18" s="108">
        <v>3</v>
      </c>
      <c r="L18" s="109">
        <f>SUM(M18:P18)</f>
        <v>0</v>
      </c>
      <c r="M18" s="108">
        <v>0</v>
      </c>
      <c r="N18" s="108">
        <v>0</v>
      </c>
      <c r="O18" s="108">
        <v>0</v>
      </c>
      <c r="P18" s="122">
        <v>0</v>
      </c>
      <c r="Q18" s="140">
        <f t="shared" si="1"/>
        <v>72.18543046357617</v>
      </c>
      <c r="R18" s="141">
        <f>(H18+1)/C18*100</f>
        <v>7.089988313206078</v>
      </c>
      <c r="S18" s="7"/>
    </row>
    <row r="19" spans="1:19" s="3" customFormat="1" ht="22.5" customHeight="1">
      <c r="A19" s="319"/>
      <c r="B19" s="60" t="s">
        <v>118</v>
      </c>
      <c r="C19" s="123">
        <f>IF(SUM(D19:K19)=0,"-",SUM(D19:K19))</f>
        <v>2442</v>
      </c>
      <c r="D19" s="124">
        <v>1834</v>
      </c>
      <c r="E19" s="124">
        <v>299</v>
      </c>
      <c r="F19" s="124">
        <v>36</v>
      </c>
      <c r="G19" s="124">
        <v>4</v>
      </c>
      <c r="H19" s="124">
        <v>170</v>
      </c>
      <c r="I19" s="124">
        <v>25</v>
      </c>
      <c r="J19" s="124">
        <v>73</v>
      </c>
      <c r="K19" s="124">
        <v>1</v>
      </c>
      <c r="L19" s="112">
        <f>SUM(M19:P19)</f>
        <v>0</v>
      </c>
      <c r="M19" s="124">
        <v>0</v>
      </c>
      <c r="N19" s="124">
        <v>0</v>
      </c>
      <c r="O19" s="124">
        <v>0</v>
      </c>
      <c r="P19" s="114">
        <v>0</v>
      </c>
      <c r="Q19" s="145">
        <f t="shared" si="1"/>
        <v>75.1023751023751</v>
      </c>
      <c r="R19" s="142">
        <f t="shared" si="3"/>
        <v>6.961506961506962</v>
      </c>
      <c r="S19" s="7"/>
    </row>
    <row r="20" spans="1:19" s="3" customFormat="1" ht="22.5" customHeight="1">
      <c r="A20" s="320" t="s">
        <v>8</v>
      </c>
      <c r="B20" s="22" t="s">
        <v>6</v>
      </c>
      <c r="C20" s="125">
        <f aca="true" t="shared" si="5" ref="C20:K20">IF(SUM(C21:C22)=0,"-",SUM(C21:C22))</f>
        <v>287</v>
      </c>
      <c r="D20" s="126">
        <f t="shared" si="5"/>
        <v>42</v>
      </c>
      <c r="E20" s="126">
        <f t="shared" si="5"/>
        <v>77</v>
      </c>
      <c r="F20" s="126">
        <f t="shared" si="5"/>
        <v>4</v>
      </c>
      <c r="G20" s="126">
        <f t="shared" si="5"/>
        <v>1</v>
      </c>
      <c r="H20" s="126">
        <f t="shared" si="5"/>
        <v>155</v>
      </c>
      <c r="I20" s="126" t="str">
        <f t="shared" si="5"/>
        <v>-</v>
      </c>
      <c r="J20" s="126">
        <f t="shared" si="5"/>
        <v>8</v>
      </c>
      <c r="K20" s="126" t="str">
        <f t="shared" si="5"/>
        <v>-</v>
      </c>
      <c r="L20" s="118">
        <f>SUM(L21:L22)</f>
        <v>0</v>
      </c>
      <c r="M20" s="119">
        <f>SUM(M21:M22)</f>
        <v>0</v>
      </c>
      <c r="N20" s="119">
        <f>SUM(N21:N22)</f>
        <v>0</v>
      </c>
      <c r="O20" s="119">
        <f>SUM(O21:O22)</f>
        <v>0</v>
      </c>
      <c r="P20" s="120">
        <f>SUM(P21:P22)</f>
        <v>0</v>
      </c>
      <c r="Q20" s="146">
        <f t="shared" si="1"/>
        <v>14.634146341463413</v>
      </c>
      <c r="R20" s="147">
        <f t="shared" si="3"/>
        <v>54.00696864111498</v>
      </c>
      <c r="S20" s="7"/>
    </row>
    <row r="21" spans="1:19" s="3" customFormat="1" ht="22.5" customHeight="1">
      <c r="A21" s="318"/>
      <c r="B21" s="21" t="s">
        <v>99</v>
      </c>
      <c r="C21" s="128">
        <f aca="true" t="shared" si="6" ref="C21:C46">IF(SUM(D21:K21)=0,"-",SUM(D21:K21))</f>
        <v>125</v>
      </c>
      <c r="D21" s="108">
        <v>19</v>
      </c>
      <c r="E21" s="108">
        <v>26</v>
      </c>
      <c r="F21" s="108">
        <v>0</v>
      </c>
      <c r="G21" s="108">
        <v>1</v>
      </c>
      <c r="H21" s="108">
        <v>77</v>
      </c>
      <c r="I21" s="108">
        <v>0</v>
      </c>
      <c r="J21" s="108">
        <v>2</v>
      </c>
      <c r="K21" s="100">
        <v>0</v>
      </c>
      <c r="L21" s="129">
        <f>SUM(M21:P21)</f>
        <v>0</v>
      </c>
      <c r="M21" s="108">
        <v>0</v>
      </c>
      <c r="N21" s="108">
        <v>0</v>
      </c>
      <c r="O21" s="108">
        <v>0</v>
      </c>
      <c r="P21" s="122">
        <v>0</v>
      </c>
      <c r="Q21" s="140">
        <f t="shared" si="1"/>
        <v>15.2</v>
      </c>
      <c r="R21" s="141">
        <f t="shared" si="3"/>
        <v>61.6</v>
      </c>
      <c r="S21" s="7"/>
    </row>
    <row r="22" spans="1:19" s="3" customFormat="1" ht="22.5" customHeight="1">
      <c r="A22" s="318"/>
      <c r="B22" s="21" t="s">
        <v>118</v>
      </c>
      <c r="C22" s="128">
        <f t="shared" si="6"/>
        <v>162</v>
      </c>
      <c r="D22" s="108">
        <v>23</v>
      </c>
      <c r="E22" s="108">
        <v>51</v>
      </c>
      <c r="F22" s="108">
        <v>4</v>
      </c>
      <c r="G22" s="108">
        <v>0</v>
      </c>
      <c r="H22" s="108">
        <v>78</v>
      </c>
      <c r="I22" s="108">
        <v>0</v>
      </c>
      <c r="J22" s="108">
        <v>6</v>
      </c>
      <c r="K22" s="108">
        <v>0</v>
      </c>
      <c r="L22" s="112">
        <f>SUM(M22:P22)</f>
        <v>0</v>
      </c>
      <c r="M22" s="124">
        <v>0</v>
      </c>
      <c r="N22" s="124">
        <v>0</v>
      </c>
      <c r="O22" s="124">
        <v>0</v>
      </c>
      <c r="P22" s="114">
        <v>0</v>
      </c>
      <c r="Q22" s="140">
        <f t="shared" si="1"/>
        <v>14.19753086419753</v>
      </c>
      <c r="R22" s="141">
        <f t="shared" si="3"/>
        <v>48.148148148148145</v>
      </c>
      <c r="S22" s="7"/>
    </row>
    <row r="23" spans="1:19" s="3" customFormat="1" ht="22.5" customHeight="1">
      <c r="A23" s="317" t="s">
        <v>9</v>
      </c>
      <c r="B23" s="59" t="s">
        <v>6</v>
      </c>
      <c r="C23" s="116">
        <f t="shared" si="6"/>
        <v>838</v>
      </c>
      <c r="D23" s="117">
        <f aca="true" t="shared" si="7" ref="D23:K23">IF(SUM(D24:D25)=0,"-",SUM(D24:D25))</f>
        <v>175</v>
      </c>
      <c r="E23" s="117">
        <f t="shared" si="7"/>
        <v>129</v>
      </c>
      <c r="F23" s="117" t="str">
        <f t="shared" si="7"/>
        <v>-</v>
      </c>
      <c r="G23" s="117">
        <f t="shared" si="7"/>
        <v>9</v>
      </c>
      <c r="H23" s="117">
        <f t="shared" si="7"/>
        <v>510</v>
      </c>
      <c r="I23" s="117">
        <f t="shared" si="7"/>
        <v>1</v>
      </c>
      <c r="J23" s="117">
        <f t="shared" si="7"/>
        <v>14</v>
      </c>
      <c r="K23" s="117" t="str">
        <f t="shared" si="7"/>
        <v>-</v>
      </c>
      <c r="L23" s="118">
        <f>SUM(L24:L25)</f>
        <v>0</v>
      </c>
      <c r="M23" s="119">
        <f>SUM(M24:M25)</f>
        <v>0</v>
      </c>
      <c r="N23" s="119">
        <f>SUM(N24:N25)</f>
        <v>0</v>
      </c>
      <c r="O23" s="119">
        <f>SUM(O24:O25)</f>
        <v>0</v>
      </c>
      <c r="P23" s="120">
        <f>SUM(P24:P25)</f>
        <v>0</v>
      </c>
      <c r="Q23" s="143">
        <f t="shared" si="1"/>
        <v>20.883054892601432</v>
      </c>
      <c r="R23" s="148">
        <f t="shared" si="3"/>
        <v>60.859188544152744</v>
      </c>
      <c r="S23" s="7"/>
    </row>
    <row r="24" spans="1:19" s="3" customFormat="1" ht="22.5" customHeight="1">
      <c r="A24" s="318"/>
      <c r="B24" s="21" t="s">
        <v>99</v>
      </c>
      <c r="C24" s="106">
        <f t="shared" si="6"/>
        <v>769</v>
      </c>
      <c r="D24" s="108">
        <v>166</v>
      </c>
      <c r="E24" s="108">
        <v>117</v>
      </c>
      <c r="F24" s="108">
        <v>0</v>
      </c>
      <c r="G24" s="108">
        <v>9</v>
      </c>
      <c r="H24" s="108">
        <v>466</v>
      </c>
      <c r="I24" s="108">
        <v>1</v>
      </c>
      <c r="J24" s="108">
        <v>10</v>
      </c>
      <c r="K24" s="108">
        <v>0</v>
      </c>
      <c r="L24" s="109">
        <f>SUM(M24:P24)</f>
        <v>0</v>
      </c>
      <c r="M24" s="108">
        <v>0</v>
      </c>
      <c r="N24" s="108">
        <v>0</v>
      </c>
      <c r="O24" s="108">
        <v>0</v>
      </c>
      <c r="P24" s="122">
        <v>0</v>
      </c>
      <c r="Q24" s="140">
        <f t="shared" si="1"/>
        <v>21.586475942782833</v>
      </c>
      <c r="R24" s="141">
        <f t="shared" si="3"/>
        <v>60.59817945383615</v>
      </c>
      <c r="S24" s="7"/>
    </row>
    <row r="25" spans="1:19" s="3" customFormat="1" ht="22.5" customHeight="1">
      <c r="A25" s="319"/>
      <c r="B25" s="60" t="s">
        <v>118</v>
      </c>
      <c r="C25" s="123">
        <f t="shared" si="6"/>
        <v>69</v>
      </c>
      <c r="D25" s="124">
        <v>9</v>
      </c>
      <c r="E25" s="124">
        <v>12</v>
      </c>
      <c r="F25" s="124">
        <v>0</v>
      </c>
      <c r="G25" s="124">
        <v>0</v>
      </c>
      <c r="H25" s="124">
        <v>44</v>
      </c>
      <c r="I25" s="124">
        <v>0</v>
      </c>
      <c r="J25" s="124">
        <v>4</v>
      </c>
      <c r="K25" s="124">
        <v>0</v>
      </c>
      <c r="L25" s="112">
        <f>SUM(M25:P25)</f>
        <v>0</v>
      </c>
      <c r="M25" s="124">
        <v>0</v>
      </c>
      <c r="N25" s="124">
        <v>0</v>
      </c>
      <c r="O25" s="124">
        <v>0</v>
      </c>
      <c r="P25" s="114">
        <v>0</v>
      </c>
      <c r="Q25" s="145">
        <f t="shared" si="1"/>
        <v>13.043478260869565</v>
      </c>
      <c r="R25" s="142">
        <f t="shared" si="3"/>
        <v>63.76811594202898</v>
      </c>
      <c r="S25" s="7"/>
    </row>
    <row r="26" spans="1:19" s="3" customFormat="1" ht="22.5" customHeight="1">
      <c r="A26" s="320" t="s">
        <v>10</v>
      </c>
      <c r="B26" s="22" t="s">
        <v>6</v>
      </c>
      <c r="C26" s="125">
        <f t="shared" si="6"/>
        <v>903</v>
      </c>
      <c r="D26" s="126">
        <f aca="true" t="shared" si="8" ref="D26:K26">IF(SUM(D27:D28)=0,"-",SUM(D27:D28))</f>
        <v>274</v>
      </c>
      <c r="E26" s="126">
        <f t="shared" si="8"/>
        <v>223</v>
      </c>
      <c r="F26" s="126">
        <f t="shared" si="8"/>
        <v>6</v>
      </c>
      <c r="G26" s="126">
        <f t="shared" si="8"/>
        <v>6</v>
      </c>
      <c r="H26" s="126">
        <f t="shared" si="8"/>
        <v>359</v>
      </c>
      <c r="I26" s="126">
        <f t="shared" si="8"/>
        <v>9</v>
      </c>
      <c r="J26" s="126">
        <f t="shared" si="8"/>
        <v>26</v>
      </c>
      <c r="K26" s="126" t="str">
        <f t="shared" si="8"/>
        <v>-</v>
      </c>
      <c r="L26" s="118">
        <f>SUM(L27:L28)</f>
        <v>0</v>
      </c>
      <c r="M26" s="119">
        <f>SUM(M27:M28)</f>
        <v>0</v>
      </c>
      <c r="N26" s="119">
        <f>SUM(N27:N28)</f>
        <v>0</v>
      </c>
      <c r="O26" s="119">
        <f>SUM(O27:O28)</f>
        <v>0</v>
      </c>
      <c r="P26" s="120">
        <f>SUM(P27:P28)</f>
        <v>0</v>
      </c>
      <c r="Q26" s="146">
        <f t="shared" si="1"/>
        <v>30.34330011074197</v>
      </c>
      <c r="R26" s="147">
        <f t="shared" si="3"/>
        <v>39.756367663344406</v>
      </c>
      <c r="S26" s="7"/>
    </row>
    <row r="27" spans="1:19" s="3" customFormat="1" ht="22.5" customHeight="1">
      <c r="A27" s="318"/>
      <c r="B27" s="21" t="s">
        <v>99</v>
      </c>
      <c r="C27" s="128">
        <f t="shared" si="6"/>
        <v>339</v>
      </c>
      <c r="D27" s="108">
        <v>105</v>
      </c>
      <c r="E27" s="108">
        <v>85</v>
      </c>
      <c r="F27" s="108">
        <v>3</v>
      </c>
      <c r="G27" s="108">
        <v>6</v>
      </c>
      <c r="H27" s="108">
        <v>127</v>
      </c>
      <c r="I27" s="108">
        <v>4</v>
      </c>
      <c r="J27" s="108">
        <v>9</v>
      </c>
      <c r="K27" s="108">
        <v>0</v>
      </c>
      <c r="L27" s="109">
        <f>SUM(M27:P27)</f>
        <v>0</v>
      </c>
      <c r="M27" s="108">
        <v>0</v>
      </c>
      <c r="N27" s="108">
        <v>0</v>
      </c>
      <c r="O27" s="108">
        <v>0</v>
      </c>
      <c r="P27" s="122">
        <v>0</v>
      </c>
      <c r="Q27" s="140">
        <f t="shared" si="1"/>
        <v>30.973451327433626</v>
      </c>
      <c r="R27" s="141">
        <f t="shared" si="3"/>
        <v>37.46312684365782</v>
      </c>
      <c r="S27" s="7"/>
    </row>
    <row r="28" spans="1:19" s="3" customFormat="1" ht="22.5" customHeight="1">
      <c r="A28" s="318"/>
      <c r="B28" s="21" t="s">
        <v>118</v>
      </c>
      <c r="C28" s="128">
        <f t="shared" si="6"/>
        <v>564</v>
      </c>
      <c r="D28" s="108">
        <v>169</v>
      </c>
      <c r="E28" s="108">
        <v>138</v>
      </c>
      <c r="F28" s="108">
        <v>3</v>
      </c>
      <c r="G28" s="108">
        <v>0</v>
      </c>
      <c r="H28" s="108">
        <v>232</v>
      </c>
      <c r="I28" s="108">
        <v>5</v>
      </c>
      <c r="J28" s="108">
        <v>17</v>
      </c>
      <c r="K28" s="108">
        <v>0</v>
      </c>
      <c r="L28" s="112">
        <f>SUM(M28:P28)</f>
        <v>0</v>
      </c>
      <c r="M28" s="124">
        <v>0</v>
      </c>
      <c r="N28" s="124">
        <v>0</v>
      </c>
      <c r="O28" s="124">
        <v>0</v>
      </c>
      <c r="P28" s="114">
        <v>0</v>
      </c>
      <c r="Q28" s="140">
        <f t="shared" si="1"/>
        <v>29.9645390070922</v>
      </c>
      <c r="R28" s="141">
        <f t="shared" si="3"/>
        <v>41.13475177304964</v>
      </c>
      <c r="S28" s="7"/>
    </row>
    <row r="29" spans="1:19" s="3" customFormat="1" ht="22.5" customHeight="1">
      <c r="A29" s="317" t="s">
        <v>11</v>
      </c>
      <c r="B29" s="59" t="s">
        <v>6</v>
      </c>
      <c r="C29" s="116">
        <f t="shared" si="6"/>
        <v>73</v>
      </c>
      <c r="D29" s="117">
        <f aca="true" t="shared" si="9" ref="D29:K29">IF(SUM(D30:D31)=0,"-",SUM(D30:D31))</f>
        <v>8</v>
      </c>
      <c r="E29" s="117">
        <f t="shared" si="9"/>
        <v>16</v>
      </c>
      <c r="F29" s="117" t="str">
        <f t="shared" si="9"/>
        <v>-</v>
      </c>
      <c r="G29" s="117" t="str">
        <f t="shared" si="9"/>
        <v>-</v>
      </c>
      <c r="H29" s="117">
        <f t="shared" si="9"/>
        <v>49</v>
      </c>
      <c r="I29" s="117" t="str">
        <f t="shared" si="9"/>
        <v>-</v>
      </c>
      <c r="J29" s="117" t="str">
        <f t="shared" si="9"/>
        <v>-</v>
      </c>
      <c r="K29" s="117" t="str">
        <f t="shared" si="9"/>
        <v>-</v>
      </c>
      <c r="L29" s="118">
        <f>SUM(L30:L31)</f>
        <v>0</v>
      </c>
      <c r="M29" s="119">
        <f>SUM(M30:M31)</f>
        <v>0</v>
      </c>
      <c r="N29" s="119">
        <f>SUM(N30:N31)</f>
        <v>0</v>
      </c>
      <c r="O29" s="119">
        <f>SUM(O30:O31)</f>
        <v>0</v>
      </c>
      <c r="P29" s="120">
        <f>SUM(P30:P31)</f>
        <v>0</v>
      </c>
      <c r="Q29" s="143">
        <f t="shared" si="1"/>
        <v>10.95890410958904</v>
      </c>
      <c r="R29" s="144">
        <f t="shared" si="3"/>
        <v>67.12328767123287</v>
      </c>
      <c r="S29" s="7"/>
    </row>
    <row r="30" spans="1:19" s="3" customFormat="1" ht="22.5" customHeight="1">
      <c r="A30" s="318"/>
      <c r="B30" s="21" t="s">
        <v>99</v>
      </c>
      <c r="C30" s="106">
        <f t="shared" si="6"/>
        <v>30</v>
      </c>
      <c r="D30" s="108">
        <v>5</v>
      </c>
      <c r="E30" s="108">
        <v>7</v>
      </c>
      <c r="F30" s="108">
        <v>0</v>
      </c>
      <c r="G30" s="108">
        <v>0</v>
      </c>
      <c r="H30" s="108">
        <v>18</v>
      </c>
      <c r="I30" s="108">
        <v>0</v>
      </c>
      <c r="J30" s="108">
        <v>0</v>
      </c>
      <c r="K30" s="108">
        <v>0</v>
      </c>
      <c r="L30" s="109">
        <f>SUM(M30:P30)</f>
        <v>0</v>
      </c>
      <c r="M30" s="108">
        <v>0</v>
      </c>
      <c r="N30" s="108">
        <v>0</v>
      </c>
      <c r="O30" s="108">
        <v>0</v>
      </c>
      <c r="P30" s="122">
        <v>0</v>
      </c>
      <c r="Q30" s="140">
        <f t="shared" si="1"/>
        <v>16.666666666666664</v>
      </c>
      <c r="R30" s="141">
        <f t="shared" si="3"/>
        <v>60</v>
      </c>
      <c r="S30" s="7"/>
    </row>
    <row r="31" spans="1:19" s="3" customFormat="1" ht="22.5" customHeight="1">
      <c r="A31" s="319"/>
      <c r="B31" s="60" t="s">
        <v>118</v>
      </c>
      <c r="C31" s="123">
        <f t="shared" si="6"/>
        <v>43</v>
      </c>
      <c r="D31" s="124">
        <v>3</v>
      </c>
      <c r="E31" s="124">
        <v>9</v>
      </c>
      <c r="F31" s="124">
        <v>0</v>
      </c>
      <c r="G31" s="124">
        <v>0</v>
      </c>
      <c r="H31" s="124">
        <v>31</v>
      </c>
      <c r="I31" s="124">
        <v>0</v>
      </c>
      <c r="J31" s="124">
        <v>0</v>
      </c>
      <c r="K31" s="124">
        <v>0</v>
      </c>
      <c r="L31" s="112">
        <f>SUM(M31:P31)</f>
        <v>0</v>
      </c>
      <c r="M31" s="124">
        <v>0</v>
      </c>
      <c r="N31" s="124">
        <v>0</v>
      </c>
      <c r="O31" s="124">
        <v>0</v>
      </c>
      <c r="P31" s="114">
        <v>0</v>
      </c>
      <c r="Q31" s="145">
        <f t="shared" si="1"/>
        <v>6.976744186046512</v>
      </c>
      <c r="R31" s="142">
        <f t="shared" si="3"/>
        <v>72.09302325581395</v>
      </c>
      <c r="S31" s="7"/>
    </row>
    <row r="32" spans="1:19" s="3" customFormat="1" ht="22.5" customHeight="1">
      <c r="A32" s="320" t="s">
        <v>12</v>
      </c>
      <c r="B32" s="22" t="s">
        <v>6</v>
      </c>
      <c r="C32" s="125">
        <f t="shared" si="6"/>
        <v>224</v>
      </c>
      <c r="D32" s="126">
        <f aca="true" t="shared" si="10" ref="D32:K32">IF(SUM(D33:D34)=0,"-",SUM(D33:D34))</f>
        <v>43</v>
      </c>
      <c r="E32" s="126">
        <f t="shared" si="10"/>
        <v>70</v>
      </c>
      <c r="F32" s="126">
        <f t="shared" si="10"/>
        <v>1</v>
      </c>
      <c r="G32" s="126">
        <f t="shared" si="10"/>
        <v>1</v>
      </c>
      <c r="H32" s="126">
        <f t="shared" si="10"/>
        <v>98</v>
      </c>
      <c r="I32" s="126" t="str">
        <f t="shared" si="10"/>
        <v>-</v>
      </c>
      <c r="J32" s="126">
        <f t="shared" si="10"/>
        <v>11</v>
      </c>
      <c r="K32" s="126" t="str">
        <f t="shared" si="10"/>
        <v>-</v>
      </c>
      <c r="L32" s="118">
        <f>SUM(L33:L34)</f>
        <v>0</v>
      </c>
      <c r="M32" s="119">
        <f>SUM(M33:M34)</f>
        <v>0</v>
      </c>
      <c r="N32" s="119">
        <f>SUM(N33:N34)</f>
        <v>0</v>
      </c>
      <c r="O32" s="119">
        <f>SUM(O33:O34)</f>
        <v>0</v>
      </c>
      <c r="P32" s="120">
        <f>SUM(P33:P34)</f>
        <v>0</v>
      </c>
      <c r="Q32" s="146">
        <f t="shared" si="1"/>
        <v>19.196428571428573</v>
      </c>
      <c r="R32" s="147">
        <f t="shared" si="3"/>
        <v>43.75</v>
      </c>
      <c r="S32" s="7"/>
    </row>
    <row r="33" spans="1:19" s="3" customFormat="1" ht="22.5" customHeight="1">
      <c r="A33" s="318"/>
      <c r="B33" s="21" t="s">
        <v>99</v>
      </c>
      <c r="C33" s="128">
        <f t="shared" si="6"/>
        <v>29</v>
      </c>
      <c r="D33" s="108">
        <v>8</v>
      </c>
      <c r="E33" s="108">
        <v>7</v>
      </c>
      <c r="F33" s="108">
        <v>0</v>
      </c>
      <c r="G33" s="108">
        <v>0</v>
      </c>
      <c r="H33" s="108">
        <v>13</v>
      </c>
      <c r="I33" s="108">
        <v>0</v>
      </c>
      <c r="J33" s="108">
        <v>1</v>
      </c>
      <c r="K33" s="108">
        <v>0</v>
      </c>
      <c r="L33" s="109">
        <f>SUM(M33:P33)</f>
        <v>0</v>
      </c>
      <c r="M33" s="108">
        <v>0</v>
      </c>
      <c r="N33" s="108">
        <v>0</v>
      </c>
      <c r="O33" s="108">
        <v>0</v>
      </c>
      <c r="P33" s="122">
        <v>0</v>
      </c>
      <c r="Q33" s="140">
        <f t="shared" si="1"/>
        <v>27.586206896551722</v>
      </c>
      <c r="R33" s="141">
        <f t="shared" si="3"/>
        <v>44.827586206896555</v>
      </c>
      <c r="S33" s="7"/>
    </row>
    <row r="34" spans="1:19" s="3" customFormat="1" ht="22.5" customHeight="1">
      <c r="A34" s="318"/>
      <c r="B34" s="21" t="s">
        <v>118</v>
      </c>
      <c r="C34" s="128">
        <f t="shared" si="6"/>
        <v>195</v>
      </c>
      <c r="D34" s="108">
        <v>35</v>
      </c>
      <c r="E34" s="108">
        <v>63</v>
      </c>
      <c r="F34" s="108">
        <v>1</v>
      </c>
      <c r="G34" s="108">
        <v>1</v>
      </c>
      <c r="H34" s="108">
        <v>85</v>
      </c>
      <c r="I34" s="108">
        <v>0</v>
      </c>
      <c r="J34" s="108">
        <v>10</v>
      </c>
      <c r="K34" s="108">
        <v>0</v>
      </c>
      <c r="L34" s="112">
        <f>SUM(M34:P34)</f>
        <v>0</v>
      </c>
      <c r="M34" s="124">
        <v>0</v>
      </c>
      <c r="N34" s="124">
        <v>0</v>
      </c>
      <c r="O34" s="124">
        <v>0</v>
      </c>
      <c r="P34" s="114">
        <v>0</v>
      </c>
      <c r="Q34" s="140">
        <f t="shared" si="1"/>
        <v>17.94871794871795</v>
      </c>
      <c r="R34" s="141">
        <f t="shared" si="3"/>
        <v>43.58974358974359</v>
      </c>
      <c r="S34" s="7"/>
    </row>
    <row r="35" spans="1:19" s="3" customFormat="1" ht="22.5" customHeight="1">
      <c r="A35" s="317" t="s">
        <v>13</v>
      </c>
      <c r="B35" s="59" t="s">
        <v>6</v>
      </c>
      <c r="C35" s="116">
        <f t="shared" si="6"/>
        <v>50</v>
      </c>
      <c r="D35" s="117">
        <f aca="true" t="shared" si="11" ref="D35:K35">IF(SUM(D36:D37)=0,"-",SUM(D36:D37))</f>
        <v>44</v>
      </c>
      <c r="E35" s="117">
        <f t="shared" si="11"/>
        <v>4</v>
      </c>
      <c r="F35" s="117" t="str">
        <f t="shared" si="11"/>
        <v>-</v>
      </c>
      <c r="G35" s="117" t="str">
        <f t="shared" si="11"/>
        <v>-</v>
      </c>
      <c r="H35" s="117">
        <f t="shared" si="11"/>
        <v>1</v>
      </c>
      <c r="I35" s="117" t="str">
        <f t="shared" si="11"/>
        <v>-</v>
      </c>
      <c r="J35" s="117">
        <f t="shared" si="11"/>
        <v>1</v>
      </c>
      <c r="K35" s="117" t="str">
        <f t="shared" si="11"/>
        <v>-</v>
      </c>
      <c r="L35" s="118">
        <f>SUM(L36:L37)</f>
        <v>0</v>
      </c>
      <c r="M35" s="119">
        <f>SUM(M36:M37)</f>
        <v>0</v>
      </c>
      <c r="N35" s="119">
        <f>SUM(N36:N37)</f>
        <v>0</v>
      </c>
      <c r="O35" s="119">
        <f>SUM(O36:O37)</f>
        <v>0</v>
      </c>
      <c r="P35" s="120">
        <f>SUM(P36:P37)</f>
        <v>0</v>
      </c>
      <c r="Q35" s="143">
        <f t="shared" si="1"/>
        <v>88</v>
      </c>
      <c r="R35" s="144">
        <f t="shared" si="3"/>
        <v>2</v>
      </c>
      <c r="S35" s="7"/>
    </row>
    <row r="36" spans="1:19" s="3" customFormat="1" ht="22.5" customHeight="1">
      <c r="A36" s="318"/>
      <c r="B36" s="21" t="s">
        <v>99</v>
      </c>
      <c r="C36" s="106">
        <f t="shared" si="6"/>
        <v>2</v>
      </c>
      <c r="D36" s="108">
        <v>2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9">
        <f>SUM(M36:P36)</f>
        <v>0</v>
      </c>
      <c r="M36" s="108">
        <v>0</v>
      </c>
      <c r="N36" s="108">
        <v>0</v>
      </c>
      <c r="O36" s="108">
        <v>0</v>
      </c>
      <c r="P36" s="122">
        <v>0</v>
      </c>
      <c r="Q36" s="140">
        <f t="shared" si="1"/>
        <v>100</v>
      </c>
      <c r="R36" s="141">
        <v>0</v>
      </c>
      <c r="S36" s="7"/>
    </row>
    <row r="37" spans="1:19" s="3" customFormat="1" ht="22.5" customHeight="1">
      <c r="A37" s="319"/>
      <c r="B37" s="21" t="s">
        <v>118</v>
      </c>
      <c r="C37" s="123">
        <f t="shared" si="6"/>
        <v>48</v>
      </c>
      <c r="D37" s="124">
        <v>42</v>
      </c>
      <c r="E37" s="124">
        <v>4</v>
      </c>
      <c r="F37" s="124">
        <v>0</v>
      </c>
      <c r="G37" s="124">
        <v>0</v>
      </c>
      <c r="H37" s="124">
        <v>1</v>
      </c>
      <c r="I37" s="124">
        <v>0</v>
      </c>
      <c r="J37" s="124">
        <v>1</v>
      </c>
      <c r="K37" s="124">
        <v>0</v>
      </c>
      <c r="L37" s="112">
        <f>SUM(M37:P37)</f>
        <v>0</v>
      </c>
      <c r="M37" s="124">
        <v>0</v>
      </c>
      <c r="N37" s="124">
        <v>0</v>
      </c>
      <c r="O37" s="124">
        <v>0</v>
      </c>
      <c r="P37" s="114">
        <v>0</v>
      </c>
      <c r="Q37" s="145">
        <f t="shared" si="1"/>
        <v>87.5</v>
      </c>
      <c r="R37" s="142">
        <f aca="true" t="shared" si="12" ref="R37:R46">(H37+0)/C37*100</f>
        <v>2.083333333333333</v>
      </c>
      <c r="S37" s="7"/>
    </row>
    <row r="38" spans="1:19" s="3" customFormat="1" ht="22.5" customHeight="1">
      <c r="A38" s="317" t="s">
        <v>140</v>
      </c>
      <c r="B38" s="59" t="s">
        <v>6</v>
      </c>
      <c r="C38" s="130">
        <f>IF(SUM(D38:K38)=0,"-",SUM(D38:K38))</f>
        <v>35</v>
      </c>
      <c r="D38" s="117">
        <f aca="true" t="shared" si="13" ref="D38:K38">IF(SUM(D39:D40)=0,"-",SUM(D39:D40))</f>
        <v>8</v>
      </c>
      <c r="E38" s="117" t="str">
        <f t="shared" si="13"/>
        <v>-</v>
      </c>
      <c r="F38" s="117" t="str">
        <f t="shared" si="13"/>
        <v>-</v>
      </c>
      <c r="G38" s="117" t="str">
        <f t="shared" si="13"/>
        <v>-</v>
      </c>
      <c r="H38" s="117">
        <f t="shared" si="13"/>
        <v>25</v>
      </c>
      <c r="I38" s="117" t="str">
        <f t="shared" si="13"/>
        <v>-</v>
      </c>
      <c r="J38" s="117">
        <f t="shared" si="13"/>
        <v>2</v>
      </c>
      <c r="K38" s="117" t="str">
        <f t="shared" si="13"/>
        <v>-</v>
      </c>
      <c r="L38" s="118">
        <f>SUM(L39:L40)</f>
        <v>0</v>
      </c>
      <c r="M38" s="119">
        <f>SUM(M39:M40)</f>
        <v>0</v>
      </c>
      <c r="N38" s="119">
        <f>SUM(N39:N40)</f>
        <v>0</v>
      </c>
      <c r="O38" s="119">
        <f>SUM(O39:O40)</f>
        <v>0</v>
      </c>
      <c r="P38" s="120">
        <f>SUM(P39:P40)</f>
        <v>0</v>
      </c>
      <c r="Q38" s="143">
        <f>D38/C38*100</f>
        <v>22.857142857142858</v>
      </c>
      <c r="R38" s="144">
        <f>(H38+0)/C38*100</f>
        <v>71.42857142857143</v>
      </c>
      <c r="S38" s="7"/>
    </row>
    <row r="39" spans="1:19" s="3" customFormat="1" ht="22.5" customHeight="1">
      <c r="A39" s="318"/>
      <c r="B39" s="21" t="s">
        <v>99</v>
      </c>
      <c r="C39" s="128">
        <f>IF(SUM(D39:K39)=0,"-",SUM(D39:K39))</f>
        <v>2</v>
      </c>
      <c r="D39" s="108">
        <v>1</v>
      </c>
      <c r="E39" s="108">
        <v>0</v>
      </c>
      <c r="F39" s="108">
        <v>0</v>
      </c>
      <c r="G39" s="108">
        <v>0</v>
      </c>
      <c r="H39" s="108">
        <v>1</v>
      </c>
      <c r="I39" s="108">
        <v>0</v>
      </c>
      <c r="J39" s="108">
        <v>0</v>
      </c>
      <c r="K39" s="108">
        <v>0</v>
      </c>
      <c r="L39" s="109">
        <f>SUM(M39:P39)</f>
        <v>0</v>
      </c>
      <c r="M39" s="108">
        <v>0</v>
      </c>
      <c r="N39" s="108">
        <v>0</v>
      </c>
      <c r="O39" s="108">
        <v>0</v>
      </c>
      <c r="P39" s="122">
        <v>0</v>
      </c>
      <c r="Q39" s="140">
        <f>D39/C39*100</f>
        <v>50</v>
      </c>
      <c r="R39" s="141">
        <f>(H39+0)/C39*100</f>
        <v>50</v>
      </c>
      <c r="S39" s="7"/>
    </row>
    <row r="40" spans="1:19" s="3" customFormat="1" ht="22.5" customHeight="1">
      <c r="A40" s="319"/>
      <c r="B40" s="60" t="s">
        <v>118</v>
      </c>
      <c r="C40" s="131">
        <f>IF(SUM(D40:K40)=0,"-",SUM(D40:K40))</f>
        <v>33</v>
      </c>
      <c r="D40" s="124">
        <v>7</v>
      </c>
      <c r="E40" s="124">
        <v>0</v>
      </c>
      <c r="F40" s="124">
        <v>0</v>
      </c>
      <c r="G40" s="124">
        <v>0</v>
      </c>
      <c r="H40" s="124">
        <v>24</v>
      </c>
      <c r="I40" s="124">
        <v>0</v>
      </c>
      <c r="J40" s="124">
        <v>2</v>
      </c>
      <c r="K40" s="124">
        <v>0</v>
      </c>
      <c r="L40" s="112">
        <f>SUM(M40:P40)</f>
        <v>0</v>
      </c>
      <c r="M40" s="124">
        <v>0</v>
      </c>
      <c r="N40" s="124">
        <v>0</v>
      </c>
      <c r="O40" s="124">
        <v>0</v>
      </c>
      <c r="P40" s="114">
        <v>0</v>
      </c>
      <c r="Q40" s="145">
        <f>D40/C40*100</f>
        <v>21.21212121212121</v>
      </c>
      <c r="R40" s="142">
        <f>(H40+0)/C40*100</f>
        <v>72.72727272727273</v>
      </c>
      <c r="S40" s="7"/>
    </row>
    <row r="41" spans="1:19" s="3" customFormat="1" ht="22.5" customHeight="1">
      <c r="A41" s="317" t="s">
        <v>14</v>
      </c>
      <c r="B41" s="59" t="s">
        <v>6</v>
      </c>
      <c r="C41" s="130">
        <f t="shared" si="6"/>
        <v>333</v>
      </c>
      <c r="D41" s="117">
        <f aca="true" t="shared" si="14" ref="D41:K41">IF(SUM(D42:D43)=0,"-",SUM(D42:D43))</f>
        <v>198</v>
      </c>
      <c r="E41" s="117">
        <f t="shared" si="14"/>
        <v>69</v>
      </c>
      <c r="F41" s="117">
        <f t="shared" si="14"/>
        <v>8</v>
      </c>
      <c r="G41" s="117">
        <f t="shared" si="14"/>
        <v>1</v>
      </c>
      <c r="H41" s="117">
        <f t="shared" si="14"/>
        <v>36</v>
      </c>
      <c r="I41" s="117">
        <f t="shared" si="14"/>
        <v>1</v>
      </c>
      <c r="J41" s="117">
        <f t="shared" si="14"/>
        <v>20</v>
      </c>
      <c r="K41" s="117" t="str">
        <f t="shared" si="14"/>
        <v>-</v>
      </c>
      <c r="L41" s="118">
        <f>SUM(L42:L43)</f>
        <v>0</v>
      </c>
      <c r="M41" s="119">
        <f>SUM(M42:M43)</f>
        <v>0</v>
      </c>
      <c r="N41" s="119">
        <f>SUM(N42:N43)</f>
        <v>0</v>
      </c>
      <c r="O41" s="119">
        <f>SUM(O42:O43)</f>
        <v>0</v>
      </c>
      <c r="P41" s="120">
        <f>SUM(P42:P43)</f>
        <v>0</v>
      </c>
      <c r="Q41" s="143">
        <f t="shared" si="1"/>
        <v>59.45945945945946</v>
      </c>
      <c r="R41" s="144">
        <f t="shared" si="12"/>
        <v>10.81081081081081</v>
      </c>
      <c r="S41" s="7"/>
    </row>
    <row r="42" spans="1:19" s="3" customFormat="1" ht="22.5" customHeight="1">
      <c r="A42" s="318"/>
      <c r="B42" s="21" t="s">
        <v>99</v>
      </c>
      <c r="C42" s="128">
        <f t="shared" si="6"/>
        <v>106</v>
      </c>
      <c r="D42" s="108">
        <v>73</v>
      </c>
      <c r="E42" s="108">
        <v>9</v>
      </c>
      <c r="F42" s="108">
        <v>5</v>
      </c>
      <c r="G42" s="108">
        <v>0</v>
      </c>
      <c r="H42" s="108">
        <v>9</v>
      </c>
      <c r="I42" s="108">
        <v>0</v>
      </c>
      <c r="J42" s="108">
        <v>10</v>
      </c>
      <c r="K42" s="108">
        <v>0</v>
      </c>
      <c r="L42" s="109">
        <f>SUM(M42:P42)</f>
        <v>0</v>
      </c>
      <c r="M42" s="108">
        <v>0</v>
      </c>
      <c r="N42" s="108">
        <v>0</v>
      </c>
      <c r="O42" s="108">
        <v>0</v>
      </c>
      <c r="P42" s="122">
        <v>0</v>
      </c>
      <c r="Q42" s="140">
        <f t="shared" si="1"/>
        <v>68.86792452830188</v>
      </c>
      <c r="R42" s="141">
        <f t="shared" si="12"/>
        <v>8.49056603773585</v>
      </c>
      <c r="S42" s="7"/>
    </row>
    <row r="43" spans="1:19" s="3" customFormat="1" ht="22.5" customHeight="1">
      <c r="A43" s="319"/>
      <c r="B43" s="60" t="s">
        <v>118</v>
      </c>
      <c r="C43" s="131">
        <f t="shared" si="6"/>
        <v>227</v>
      </c>
      <c r="D43" s="124">
        <v>125</v>
      </c>
      <c r="E43" s="124">
        <v>60</v>
      </c>
      <c r="F43" s="124">
        <v>3</v>
      </c>
      <c r="G43" s="124">
        <v>1</v>
      </c>
      <c r="H43" s="124">
        <v>27</v>
      </c>
      <c r="I43" s="124">
        <v>1</v>
      </c>
      <c r="J43" s="124">
        <v>10</v>
      </c>
      <c r="K43" s="124">
        <v>0</v>
      </c>
      <c r="L43" s="112">
        <f>SUM(M43:P43)</f>
        <v>0</v>
      </c>
      <c r="M43" s="124">
        <v>0</v>
      </c>
      <c r="N43" s="124">
        <v>0</v>
      </c>
      <c r="O43" s="124">
        <v>0</v>
      </c>
      <c r="P43" s="114">
        <v>0</v>
      </c>
      <c r="Q43" s="145">
        <f t="shared" si="1"/>
        <v>55.06607929515418</v>
      </c>
      <c r="R43" s="142">
        <f t="shared" si="12"/>
        <v>11.894273127753303</v>
      </c>
      <c r="S43" s="7"/>
    </row>
    <row r="44" spans="1:19" s="3" customFormat="1" ht="22.5" customHeight="1">
      <c r="A44" s="320" t="s">
        <v>15</v>
      </c>
      <c r="B44" s="22" t="s">
        <v>6</v>
      </c>
      <c r="C44" s="132">
        <f t="shared" si="6"/>
        <v>255</v>
      </c>
      <c r="D44" s="126">
        <f aca="true" t="shared" si="15" ref="D44:K44">IF(SUM(D45:D46)=0,"-",SUM(D45:D46))</f>
        <v>71</v>
      </c>
      <c r="E44" s="126">
        <f t="shared" si="15"/>
        <v>73</v>
      </c>
      <c r="F44" s="126">
        <f t="shared" si="15"/>
        <v>3</v>
      </c>
      <c r="G44" s="126" t="str">
        <f t="shared" si="15"/>
        <v>-</v>
      </c>
      <c r="H44" s="126">
        <f t="shared" si="15"/>
        <v>103</v>
      </c>
      <c r="I44" s="126" t="str">
        <f t="shared" si="15"/>
        <v>-</v>
      </c>
      <c r="J44" s="126">
        <f t="shared" si="15"/>
        <v>5</v>
      </c>
      <c r="K44" s="126" t="str">
        <f t="shared" si="15"/>
        <v>-</v>
      </c>
      <c r="L44" s="118">
        <f>SUM(L45:L46)</f>
        <v>0</v>
      </c>
      <c r="M44" s="119">
        <f>SUM(M45:M46)</f>
        <v>0</v>
      </c>
      <c r="N44" s="119">
        <f>SUM(N45:N46)</f>
        <v>0</v>
      </c>
      <c r="O44" s="119">
        <f>SUM(O45:O46)</f>
        <v>0</v>
      </c>
      <c r="P44" s="120">
        <f>SUM(P45:P46)</f>
        <v>0</v>
      </c>
      <c r="Q44" s="146">
        <f>D44/C44*100</f>
        <v>27.84313725490196</v>
      </c>
      <c r="R44" s="144">
        <f t="shared" si="12"/>
        <v>40.3921568627451</v>
      </c>
      <c r="S44" s="7"/>
    </row>
    <row r="45" spans="1:19" s="3" customFormat="1" ht="22.5" customHeight="1">
      <c r="A45" s="318"/>
      <c r="B45" s="21" t="s">
        <v>99</v>
      </c>
      <c r="C45" s="106">
        <f t="shared" si="6"/>
        <v>101</v>
      </c>
      <c r="D45" s="108">
        <v>29</v>
      </c>
      <c r="E45" s="108">
        <v>20</v>
      </c>
      <c r="F45" s="108">
        <v>0</v>
      </c>
      <c r="G45" s="108">
        <v>0</v>
      </c>
      <c r="H45" s="108">
        <v>50</v>
      </c>
      <c r="I45" s="108">
        <v>0</v>
      </c>
      <c r="J45" s="108">
        <v>2</v>
      </c>
      <c r="K45" s="108">
        <v>0</v>
      </c>
      <c r="L45" s="109">
        <f>SUM(M45:P45)</f>
        <v>0</v>
      </c>
      <c r="M45" s="108">
        <v>0</v>
      </c>
      <c r="N45" s="108">
        <v>0</v>
      </c>
      <c r="O45" s="108">
        <v>0</v>
      </c>
      <c r="P45" s="122">
        <v>0</v>
      </c>
      <c r="Q45" s="140">
        <f t="shared" si="1"/>
        <v>28.71287128712871</v>
      </c>
      <c r="R45" s="141">
        <f t="shared" si="12"/>
        <v>49.504950495049506</v>
      </c>
      <c r="S45" s="7"/>
    </row>
    <row r="46" spans="1:19" s="3" customFormat="1" ht="22.5" customHeight="1" thickBot="1">
      <c r="A46" s="321"/>
      <c r="B46" s="61" t="s">
        <v>118</v>
      </c>
      <c r="C46" s="133">
        <f t="shared" si="6"/>
        <v>154</v>
      </c>
      <c r="D46" s="134">
        <v>42</v>
      </c>
      <c r="E46" s="134">
        <v>53</v>
      </c>
      <c r="F46" s="134">
        <v>3</v>
      </c>
      <c r="G46" s="134">
        <v>0</v>
      </c>
      <c r="H46" s="134">
        <v>53</v>
      </c>
      <c r="I46" s="134">
        <v>0</v>
      </c>
      <c r="J46" s="134">
        <v>3</v>
      </c>
      <c r="K46" s="134">
        <v>0</v>
      </c>
      <c r="L46" s="135">
        <f>SUM(M46:P46)</f>
        <v>0</v>
      </c>
      <c r="M46" s="134">
        <v>0</v>
      </c>
      <c r="N46" s="134">
        <v>0</v>
      </c>
      <c r="O46" s="134">
        <v>0</v>
      </c>
      <c r="P46" s="136">
        <v>0</v>
      </c>
      <c r="Q46" s="149">
        <f t="shared" si="1"/>
        <v>27.27272727272727</v>
      </c>
      <c r="R46" s="150">
        <f t="shared" si="12"/>
        <v>34.41558441558442</v>
      </c>
      <c r="S46" s="7"/>
    </row>
  </sheetData>
  <sheetProtection/>
  <mergeCells count="22">
    <mergeCell ref="A38:A40"/>
    <mergeCell ref="A41:A43"/>
    <mergeCell ref="A44:A46"/>
    <mergeCell ref="A17:A19"/>
    <mergeCell ref="A20:A22"/>
    <mergeCell ref="A23:A25"/>
    <mergeCell ref="A26:A28"/>
    <mergeCell ref="A29:A31"/>
    <mergeCell ref="A32:A34"/>
    <mergeCell ref="A14:A16"/>
    <mergeCell ref="D6:D12"/>
    <mergeCell ref="E6:E12"/>
    <mergeCell ref="F6:F12"/>
    <mergeCell ref="G6:G12"/>
    <mergeCell ref="A35:A37"/>
    <mergeCell ref="H6:H13"/>
    <mergeCell ref="I6:I13"/>
    <mergeCell ref="J6:J13"/>
    <mergeCell ref="K6:K13"/>
    <mergeCell ref="L6:P6"/>
    <mergeCell ref="L7:P7"/>
    <mergeCell ref="L8:L13"/>
  </mergeCells>
  <printOptions/>
  <pageMargins left="0.4330708661417323" right="0.35433070866141736" top="0.7874015748031497" bottom="0.4330708661417323" header="0.5118110236220472" footer="0.31496062992125984"/>
  <pageSetup horizontalDpi="600" verticalDpi="600" orientation="portrait" paperSize="9" scale="85" r:id="rId1"/>
  <headerFooter scaleWithDoc="0" alignWithMargins="0">
    <oddHeader>&amp;L&amp;11卒業後・高校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6"/>
  <sheetViews>
    <sheetView zoomScalePageLayoutView="0" workbookViewId="0" topLeftCell="A1">
      <selection activeCell="AA27" sqref="AA27"/>
    </sheetView>
  </sheetViews>
  <sheetFormatPr defaultColWidth="7.625" defaultRowHeight="17.25" customHeight="1"/>
  <cols>
    <col min="1" max="1" width="5.625" style="233" customWidth="1"/>
    <col min="2" max="22" width="5.125" style="233" customWidth="1"/>
    <col min="23" max="30" width="4.625" style="233" customWidth="1"/>
    <col min="31" max="31" width="2.25390625" style="233" customWidth="1"/>
    <col min="32" max="16384" width="7.625" style="233" customWidth="1"/>
  </cols>
  <sheetData>
    <row r="1" ht="14.25" customHeight="1"/>
    <row r="2" ht="17.25" customHeight="1">
      <c r="A2" s="234" t="s">
        <v>174</v>
      </c>
    </row>
    <row r="3" ht="10.5" customHeight="1">
      <c r="A3" s="235"/>
    </row>
    <row r="4" spans="1:12" s="237" customFormat="1" ht="17.25" customHeight="1" thickBot="1">
      <c r="A4" s="289" t="s">
        <v>281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22" s="238" customFormat="1" ht="9.75" customHeight="1">
      <c r="A5" s="522" t="s">
        <v>155</v>
      </c>
      <c r="B5" s="523"/>
      <c r="C5" s="531" t="s">
        <v>156</v>
      </c>
      <c r="D5" s="532"/>
      <c r="E5" s="537" t="s">
        <v>147</v>
      </c>
      <c r="F5" s="537"/>
      <c r="G5" s="520"/>
      <c r="H5" s="520"/>
      <c r="I5" s="497" t="s">
        <v>148</v>
      </c>
      <c r="J5" s="498"/>
      <c r="K5" s="497" t="s">
        <v>149</v>
      </c>
      <c r="L5" s="498"/>
      <c r="M5" s="497" t="s">
        <v>171</v>
      </c>
      <c r="N5" s="498"/>
      <c r="O5" s="497" t="s">
        <v>150</v>
      </c>
      <c r="P5" s="498"/>
      <c r="Q5" s="497" t="s">
        <v>67</v>
      </c>
      <c r="R5" s="498"/>
      <c r="S5" s="497" t="s">
        <v>68</v>
      </c>
      <c r="T5" s="498"/>
      <c r="U5" s="501" t="s">
        <v>145</v>
      </c>
      <c r="V5" s="502"/>
    </row>
    <row r="6" spans="1:32" s="238" customFormat="1" ht="60" customHeight="1">
      <c r="A6" s="524"/>
      <c r="B6" s="525"/>
      <c r="C6" s="533"/>
      <c r="D6" s="534"/>
      <c r="E6" s="538"/>
      <c r="F6" s="538"/>
      <c r="G6" s="539" t="s">
        <v>152</v>
      </c>
      <c r="H6" s="540"/>
      <c r="I6" s="499"/>
      <c r="J6" s="500"/>
      <c r="K6" s="499"/>
      <c r="L6" s="500"/>
      <c r="M6" s="499"/>
      <c r="N6" s="500"/>
      <c r="O6" s="499"/>
      <c r="P6" s="500"/>
      <c r="Q6" s="499"/>
      <c r="R6" s="500"/>
      <c r="S6" s="499"/>
      <c r="T6" s="500"/>
      <c r="U6" s="503"/>
      <c r="V6" s="504"/>
      <c r="AF6" s="239"/>
    </row>
    <row r="7" spans="1:32" s="238" customFormat="1" ht="12.75">
      <c r="A7" s="526"/>
      <c r="B7" s="527"/>
      <c r="C7" s="535"/>
      <c r="D7" s="536"/>
      <c r="E7" s="559" t="s">
        <v>61</v>
      </c>
      <c r="F7" s="559"/>
      <c r="G7" s="541"/>
      <c r="H7" s="542"/>
      <c r="I7" s="558" t="s">
        <v>64</v>
      </c>
      <c r="J7" s="559"/>
      <c r="K7" s="558" t="s">
        <v>63</v>
      </c>
      <c r="L7" s="559"/>
      <c r="M7" s="558" t="s">
        <v>62</v>
      </c>
      <c r="N7" s="559"/>
      <c r="O7" s="554"/>
      <c r="P7" s="555"/>
      <c r="Q7" s="554"/>
      <c r="R7" s="555"/>
      <c r="S7" s="554"/>
      <c r="T7" s="555"/>
      <c r="U7" s="505"/>
      <c r="V7" s="506"/>
      <c r="AF7" s="239"/>
    </row>
    <row r="8" spans="1:22" s="237" customFormat="1" ht="21" customHeight="1">
      <c r="A8" s="528" t="s">
        <v>172</v>
      </c>
      <c r="B8" s="240" t="s">
        <v>6</v>
      </c>
      <c r="C8" s="515">
        <f>E8+I8+K8+M8+O8+Q8+S8</f>
        <v>91</v>
      </c>
      <c r="D8" s="516"/>
      <c r="E8" s="516">
        <f>SUM(E9:F10)</f>
        <v>17</v>
      </c>
      <c r="F8" s="512"/>
      <c r="G8" s="512">
        <f>SUM(G9:H10)</f>
        <v>16</v>
      </c>
      <c r="H8" s="512"/>
      <c r="I8" s="512">
        <f>SUM(I9:J10)</f>
        <v>20</v>
      </c>
      <c r="J8" s="512"/>
      <c r="K8" s="512">
        <f>SUM(K9:L10)</f>
        <v>0</v>
      </c>
      <c r="L8" s="512"/>
      <c r="M8" s="512">
        <f>SUM(M9:N10)</f>
        <v>7</v>
      </c>
      <c r="N8" s="512"/>
      <c r="O8" s="512">
        <f>SUM(O9:P10)</f>
        <v>18</v>
      </c>
      <c r="P8" s="512"/>
      <c r="Q8" s="512">
        <f>SUM(Q9:R10)</f>
        <v>29</v>
      </c>
      <c r="R8" s="512"/>
      <c r="S8" s="512">
        <f>SUM(S9:T10)</f>
        <v>0</v>
      </c>
      <c r="T8" s="512"/>
      <c r="U8" s="512">
        <f>SUM(U9:V10)</f>
        <v>0</v>
      </c>
      <c r="V8" s="543"/>
    </row>
    <row r="9" spans="1:22" s="237" customFormat="1" ht="21" customHeight="1">
      <c r="A9" s="529"/>
      <c r="B9" s="241" t="s">
        <v>99</v>
      </c>
      <c r="C9" s="517">
        <f>E9+I9+K9+M9+O9+Q9+S9</f>
        <v>34</v>
      </c>
      <c r="D9" s="518"/>
      <c r="E9" s="518">
        <v>7</v>
      </c>
      <c r="F9" s="513"/>
      <c r="G9" s="513">
        <v>7</v>
      </c>
      <c r="H9" s="513"/>
      <c r="I9" s="513">
        <v>4</v>
      </c>
      <c r="J9" s="513"/>
      <c r="K9" s="513">
        <v>0</v>
      </c>
      <c r="L9" s="513"/>
      <c r="M9" s="513">
        <v>7</v>
      </c>
      <c r="N9" s="513"/>
      <c r="O9" s="513">
        <v>10</v>
      </c>
      <c r="P9" s="513"/>
      <c r="Q9" s="513">
        <v>6</v>
      </c>
      <c r="R9" s="513"/>
      <c r="S9" s="513">
        <v>0</v>
      </c>
      <c r="T9" s="513"/>
      <c r="U9" s="513">
        <v>0</v>
      </c>
      <c r="V9" s="556"/>
    </row>
    <row r="10" spans="1:22" s="237" customFormat="1" ht="21" customHeight="1" thickBot="1">
      <c r="A10" s="530"/>
      <c r="B10" s="242" t="s">
        <v>128</v>
      </c>
      <c r="C10" s="519">
        <f>E10+I10+K10+M10+O10+Q10+S10</f>
        <v>57</v>
      </c>
      <c r="D10" s="514"/>
      <c r="E10" s="514">
        <v>10</v>
      </c>
      <c r="F10" s="511"/>
      <c r="G10" s="511">
        <v>9</v>
      </c>
      <c r="H10" s="511"/>
      <c r="I10" s="511">
        <v>16</v>
      </c>
      <c r="J10" s="511"/>
      <c r="K10" s="511">
        <v>0</v>
      </c>
      <c r="L10" s="511"/>
      <c r="M10" s="511">
        <v>0</v>
      </c>
      <c r="N10" s="511"/>
      <c r="O10" s="511">
        <v>8</v>
      </c>
      <c r="P10" s="511"/>
      <c r="Q10" s="511">
        <v>23</v>
      </c>
      <c r="R10" s="511"/>
      <c r="S10" s="511">
        <v>0</v>
      </c>
      <c r="T10" s="511"/>
      <c r="U10" s="511">
        <v>0</v>
      </c>
      <c r="V10" s="547"/>
    </row>
    <row r="11" ht="13.5" thickBot="1"/>
    <row r="12" spans="1:28" s="238" customFormat="1" ht="9.75" customHeight="1">
      <c r="A12" s="522" t="s">
        <v>154</v>
      </c>
      <c r="B12" s="523"/>
      <c r="C12" s="498" t="s">
        <v>146</v>
      </c>
      <c r="D12" s="498"/>
      <c r="E12" s="571"/>
      <c r="F12" s="571"/>
      <c r="G12" s="497" t="s">
        <v>151</v>
      </c>
      <c r="H12" s="498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4"/>
      <c r="V12" s="244"/>
      <c r="W12" s="243"/>
      <c r="X12" s="243"/>
      <c r="Y12" s="236"/>
      <c r="Z12" s="236"/>
      <c r="AA12" s="243"/>
      <c r="AB12" s="243"/>
    </row>
    <row r="13" spans="1:32" s="238" customFormat="1" ht="60" customHeight="1">
      <c r="A13" s="524"/>
      <c r="B13" s="525"/>
      <c r="C13" s="500"/>
      <c r="D13" s="500"/>
      <c r="E13" s="495" t="s">
        <v>153</v>
      </c>
      <c r="F13" s="496"/>
      <c r="G13" s="499"/>
      <c r="H13" s="500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4"/>
      <c r="V13" s="244"/>
      <c r="W13" s="243"/>
      <c r="X13" s="243"/>
      <c r="Y13" s="245"/>
      <c r="Z13" s="245"/>
      <c r="AA13" s="243"/>
      <c r="AB13" s="243"/>
      <c r="AF13" s="239"/>
    </row>
    <row r="14" spans="1:32" s="238" customFormat="1" ht="12.75">
      <c r="A14" s="526"/>
      <c r="B14" s="527"/>
      <c r="C14" s="559" t="s">
        <v>144</v>
      </c>
      <c r="D14" s="559"/>
      <c r="E14" s="558" t="s">
        <v>144</v>
      </c>
      <c r="F14" s="559"/>
      <c r="G14" s="558" t="s">
        <v>144</v>
      </c>
      <c r="H14" s="559"/>
      <c r="I14" s="246"/>
      <c r="J14" s="246"/>
      <c r="K14" s="246"/>
      <c r="L14" s="246"/>
      <c r="M14" s="246"/>
      <c r="N14" s="246"/>
      <c r="O14" s="243"/>
      <c r="P14" s="243"/>
      <c r="Q14" s="243"/>
      <c r="R14" s="243"/>
      <c r="S14" s="243"/>
      <c r="T14" s="243"/>
      <c r="U14" s="244"/>
      <c r="V14" s="244"/>
      <c r="W14" s="246"/>
      <c r="X14" s="246"/>
      <c r="Y14" s="246"/>
      <c r="Z14" s="246"/>
      <c r="AA14" s="246"/>
      <c r="AB14" s="246"/>
      <c r="AF14" s="239"/>
    </row>
    <row r="15" spans="1:28" s="237" customFormat="1" ht="21" customHeight="1">
      <c r="A15" s="528" t="s">
        <v>172</v>
      </c>
      <c r="B15" s="240" t="s">
        <v>6</v>
      </c>
      <c r="C15" s="557">
        <f>E8/C8*100</f>
        <v>18.681318681318682</v>
      </c>
      <c r="D15" s="544"/>
      <c r="E15" s="544">
        <f>G8/C8*100</f>
        <v>17.582417582417584</v>
      </c>
      <c r="F15" s="544"/>
      <c r="G15" s="548">
        <f>O8/C8*100</f>
        <v>19.78021978021978</v>
      </c>
      <c r="H15" s="549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47"/>
      <c r="X15" s="247"/>
      <c r="Y15" s="247"/>
      <c r="Z15" s="247"/>
      <c r="AA15" s="247"/>
      <c r="AB15" s="247"/>
    </row>
    <row r="16" spans="1:28" s="237" customFormat="1" ht="21" customHeight="1">
      <c r="A16" s="529"/>
      <c r="B16" s="241" t="s">
        <v>99</v>
      </c>
      <c r="C16" s="563">
        <f>E9/C9*100</f>
        <v>20.588235294117645</v>
      </c>
      <c r="D16" s="545"/>
      <c r="E16" s="545">
        <f>G9/C9*100</f>
        <v>20.588235294117645</v>
      </c>
      <c r="F16" s="545"/>
      <c r="G16" s="550">
        <f>O9/C9*100</f>
        <v>29.411764705882355</v>
      </c>
      <c r="H16" s="551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47"/>
      <c r="X16" s="247"/>
      <c r="Y16" s="247"/>
      <c r="Z16" s="247"/>
      <c r="AA16" s="247"/>
      <c r="AB16" s="247"/>
    </row>
    <row r="17" spans="1:28" s="237" customFormat="1" ht="21" customHeight="1" thickBot="1">
      <c r="A17" s="530"/>
      <c r="B17" s="242" t="s">
        <v>118</v>
      </c>
      <c r="C17" s="564">
        <f>E10/C10*100</f>
        <v>17.543859649122805</v>
      </c>
      <c r="D17" s="546"/>
      <c r="E17" s="546">
        <f>G10/C10*100</f>
        <v>15.789473684210526</v>
      </c>
      <c r="F17" s="546"/>
      <c r="G17" s="552">
        <f>O10/C10*100</f>
        <v>14.035087719298245</v>
      </c>
      <c r="H17" s="553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47"/>
      <c r="X17" s="247"/>
      <c r="Y17" s="247"/>
      <c r="Z17" s="247"/>
      <c r="AA17" s="247"/>
      <c r="AB17" s="247"/>
    </row>
    <row r="18" ht="12.75"/>
    <row r="19" spans="1:16" s="237" customFormat="1" ht="13.5" thickBot="1">
      <c r="A19" s="289" t="s">
        <v>282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</row>
    <row r="20" spans="1:32" s="237" customFormat="1" ht="42.75" customHeight="1">
      <c r="A20" s="565" t="s">
        <v>160</v>
      </c>
      <c r="B20" s="565"/>
      <c r="C20" s="493" t="s">
        <v>241</v>
      </c>
      <c r="D20" s="521"/>
      <c r="E20" s="493" t="s">
        <v>158</v>
      </c>
      <c r="F20" s="521"/>
      <c r="G20" s="493" t="s">
        <v>157</v>
      </c>
      <c r="H20" s="521"/>
      <c r="I20" s="493" t="s">
        <v>159</v>
      </c>
      <c r="J20" s="521"/>
      <c r="K20" s="493" t="s">
        <v>242</v>
      </c>
      <c r="L20" s="521"/>
      <c r="M20" s="493" t="s">
        <v>78</v>
      </c>
      <c r="N20" s="521"/>
      <c r="O20" s="493" t="s">
        <v>143</v>
      </c>
      <c r="P20" s="494"/>
      <c r="Q20" s="236"/>
      <c r="R20" s="236"/>
      <c r="AC20" s="236"/>
      <c r="AD20" s="236"/>
      <c r="AE20" s="236"/>
      <c r="AF20" s="236"/>
    </row>
    <row r="21" spans="1:16" s="237" customFormat="1" ht="21" customHeight="1">
      <c r="A21" s="528" t="s">
        <v>172</v>
      </c>
      <c r="B21" s="248" t="s">
        <v>6</v>
      </c>
      <c r="C21" s="569">
        <f>SUM(E21:P21)</f>
        <v>17</v>
      </c>
      <c r="D21" s="570"/>
      <c r="E21" s="569">
        <f>IF(SUM(E22:E23)=0,"-",SUM(E22:E23))</f>
        <v>9</v>
      </c>
      <c r="F21" s="570"/>
      <c r="G21" s="569">
        <f>IF(SUM(G22:G23)=0,"-",SUM(G22:G23))</f>
        <v>7</v>
      </c>
      <c r="H21" s="570"/>
      <c r="I21" s="569">
        <f>IF(SUM(I22:I23)=0,"-",SUM(I22:I23))</f>
        <v>1</v>
      </c>
      <c r="J21" s="570"/>
      <c r="K21" s="569" t="str">
        <f>IF(SUM(K22:K23)=0,"-",SUM(K22:K23))</f>
        <v>-</v>
      </c>
      <c r="L21" s="570"/>
      <c r="M21" s="569" t="str">
        <f>IF(SUM(M22:M23)=0,"-",SUM(M22:M23))</f>
        <v>-</v>
      </c>
      <c r="N21" s="570"/>
      <c r="O21" s="569" t="str">
        <f>IF(SUM(O22:O23)=0,"-",SUM(O22:O23))</f>
        <v>-</v>
      </c>
      <c r="P21" s="572"/>
    </row>
    <row r="22" spans="1:16" s="237" customFormat="1" ht="21" customHeight="1">
      <c r="A22" s="529"/>
      <c r="B22" s="249" t="s">
        <v>99</v>
      </c>
      <c r="C22" s="517">
        <f>SUM(E22:P22)</f>
        <v>7</v>
      </c>
      <c r="D22" s="518"/>
      <c r="E22" s="517">
        <v>5</v>
      </c>
      <c r="F22" s="518"/>
      <c r="G22" s="517">
        <v>2</v>
      </c>
      <c r="H22" s="518"/>
      <c r="I22" s="517">
        <v>0</v>
      </c>
      <c r="J22" s="518"/>
      <c r="K22" s="517">
        <v>0</v>
      </c>
      <c r="L22" s="518"/>
      <c r="M22" s="517">
        <v>0</v>
      </c>
      <c r="N22" s="518"/>
      <c r="O22" s="517">
        <v>0</v>
      </c>
      <c r="P22" s="573"/>
    </row>
    <row r="23" spans="1:32" s="237" customFormat="1" ht="21" customHeight="1" thickBot="1">
      <c r="A23" s="530"/>
      <c r="B23" s="250" t="s">
        <v>128</v>
      </c>
      <c r="C23" s="519">
        <f>SUM(E23:P23)</f>
        <v>10</v>
      </c>
      <c r="D23" s="514"/>
      <c r="E23" s="519">
        <v>4</v>
      </c>
      <c r="F23" s="514"/>
      <c r="G23" s="519">
        <v>5</v>
      </c>
      <c r="H23" s="514"/>
      <c r="I23" s="519">
        <v>1</v>
      </c>
      <c r="J23" s="514"/>
      <c r="K23" s="519">
        <v>0</v>
      </c>
      <c r="L23" s="514"/>
      <c r="M23" s="519">
        <v>0</v>
      </c>
      <c r="N23" s="514"/>
      <c r="O23" s="519">
        <v>0</v>
      </c>
      <c r="P23" s="574"/>
      <c r="Q23" s="251"/>
      <c r="R23" s="251"/>
      <c r="AC23" s="251"/>
      <c r="AD23" s="251"/>
      <c r="AE23" s="251"/>
      <c r="AF23" s="251"/>
    </row>
    <row r="24" ht="12.75"/>
    <row r="25" spans="1:11" s="237" customFormat="1" ht="13.5" thickBot="1">
      <c r="A25" s="289" t="s">
        <v>283</v>
      </c>
      <c r="B25" s="252"/>
      <c r="C25" s="252"/>
      <c r="D25" s="252"/>
      <c r="E25" s="252"/>
      <c r="F25" s="252"/>
      <c r="G25" s="252"/>
      <c r="H25" s="252"/>
      <c r="I25" s="252"/>
      <c r="J25" s="236"/>
      <c r="K25" s="236"/>
    </row>
    <row r="26" spans="1:17" s="237" customFormat="1" ht="29.25" customHeight="1">
      <c r="A26" s="522" t="s">
        <v>154</v>
      </c>
      <c r="B26" s="523"/>
      <c r="C26" s="566" t="s">
        <v>161</v>
      </c>
      <c r="D26" s="561" t="s">
        <v>163</v>
      </c>
      <c r="E26" s="509" t="s">
        <v>164</v>
      </c>
      <c r="F26" s="509" t="s">
        <v>165</v>
      </c>
      <c r="G26" s="509" t="s">
        <v>83</v>
      </c>
      <c r="H26" s="509" t="s">
        <v>88</v>
      </c>
      <c r="I26" s="507" t="s">
        <v>170</v>
      </c>
      <c r="J26" s="508"/>
      <c r="K26" s="509" t="s">
        <v>89</v>
      </c>
      <c r="L26" s="507" t="s">
        <v>173</v>
      </c>
      <c r="M26" s="568"/>
      <c r="N26" s="568"/>
      <c r="O26" s="509" t="s">
        <v>90</v>
      </c>
      <c r="P26" s="560" t="s">
        <v>162</v>
      </c>
      <c r="Q26" s="508"/>
    </row>
    <row r="27" spans="1:17" s="237" customFormat="1" ht="119.25" customHeight="1">
      <c r="A27" s="526"/>
      <c r="B27" s="527"/>
      <c r="C27" s="567"/>
      <c r="D27" s="562"/>
      <c r="E27" s="510"/>
      <c r="F27" s="510"/>
      <c r="G27" s="510"/>
      <c r="H27" s="510"/>
      <c r="I27" s="253" t="s">
        <v>84</v>
      </c>
      <c r="J27" s="253" t="s">
        <v>85</v>
      </c>
      <c r="K27" s="510"/>
      <c r="L27" s="253" t="s">
        <v>91</v>
      </c>
      <c r="M27" s="254" t="s">
        <v>166</v>
      </c>
      <c r="N27" s="253" t="s">
        <v>92</v>
      </c>
      <c r="O27" s="510"/>
      <c r="P27" s="255" t="s">
        <v>168</v>
      </c>
      <c r="Q27" s="254" t="s">
        <v>167</v>
      </c>
    </row>
    <row r="28" spans="1:17" s="237" customFormat="1" ht="21" customHeight="1">
      <c r="A28" s="528" t="s">
        <v>172</v>
      </c>
      <c r="B28" s="240" t="s">
        <v>6</v>
      </c>
      <c r="C28" s="256">
        <f>SUM(D28:O28)</f>
        <v>18</v>
      </c>
      <c r="D28" s="257">
        <f aca="true" t="shared" si="0" ref="D28:Q28">SUM(D29:D30)</f>
        <v>0</v>
      </c>
      <c r="E28" s="257">
        <f t="shared" si="0"/>
        <v>2</v>
      </c>
      <c r="F28" s="257">
        <f t="shared" si="0"/>
        <v>0</v>
      </c>
      <c r="G28" s="257">
        <f t="shared" si="0"/>
        <v>3</v>
      </c>
      <c r="H28" s="257">
        <f t="shared" si="0"/>
        <v>0</v>
      </c>
      <c r="I28" s="257">
        <f t="shared" si="0"/>
        <v>0</v>
      </c>
      <c r="J28" s="257">
        <f t="shared" si="0"/>
        <v>0</v>
      </c>
      <c r="K28" s="257">
        <f t="shared" si="0"/>
        <v>0</v>
      </c>
      <c r="L28" s="257">
        <f t="shared" si="0"/>
        <v>11</v>
      </c>
      <c r="M28" s="257">
        <f t="shared" si="0"/>
        <v>0</v>
      </c>
      <c r="N28" s="257">
        <f t="shared" si="0"/>
        <v>2</v>
      </c>
      <c r="O28" s="258">
        <f t="shared" si="0"/>
        <v>0</v>
      </c>
      <c r="P28" s="259">
        <f t="shared" si="0"/>
        <v>3</v>
      </c>
      <c r="Q28" s="260">
        <f t="shared" si="0"/>
        <v>0</v>
      </c>
    </row>
    <row r="29" spans="1:17" s="237" customFormat="1" ht="21" customHeight="1">
      <c r="A29" s="529"/>
      <c r="B29" s="241" t="s">
        <v>99</v>
      </c>
      <c r="C29" s="261">
        <f>SUM(D29:O29)</f>
        <v>10</v>
      </c>
      <c r="D29" s="262">
        <v>0</v>
      </c>
      <c r="E29" s="262">
        <v>0</v>
      </c>
      <c r="F29" s="262">
        <v>0</v>
      </c>
      <c r="G29" s="262">
        <v>1</v>
      </c>
      <c r="H29" s="262">
        <v>0</v>
      </c>
      <c r="I29" s="262">
        <v>0</v>
      </c>
      <c r="J29" s="262">
        <v>0</v>
      </c>
      <c r="K29" s="262">
        <v>0</v>
      </c>
      <c r="L29" s="262">
        <v>7</v>
      </c>
      <c r="M29" s="262">
        <v>0</v>
      </c>
      <c r="N29" s="262">
        <v>2</v>
      </c>
      <c r="O29" s="263">
        <v>0</v>
      </c>
      <c r="P29" s="264">
        <v>0</v>
      </c>
      <c r="Q29" s="265">
        <v>0</v>
      </c>
    </row>
    <row r="30" spans="1:17" s="237" customFormat="1" ht="21" customHeight="1" thickBot="1">
      <c r="A30" s="530"/>
      <c r="B30" s="242" t="s">
        <v>128</v>
      </c>
      <c r="C30" s="266">
        <f>SUM(D30:O30)</f>
        <v>8</v>
      </c>
      <c r="D30" s="267">
        <v>0</v>
      </c>
      <c r="E30" s="267">
        <v>2</v>
      </c>
      <c r="F30" s="267">
        <v>0</v>
      </c>
      <c r="G30" s="267">
        <v>2</v>
      </c>
      <c r="H30" s="267">
        <v>0</v>
      </c>
      <c r="I30" s="267">
        <v>0</v>
      </c>
      <c r="J30" s="267">
        <v>0</v>
      </c>
      <c r="K30" s="267">
        <v>0</v>
      </c>
      <c r="L30" s="267">
        <v>4</v>
      </c>
      <c r="M30" s="267">
        <v>0</v>
      </c>
      <c r="N30" s="267">
        <v>0</v>
      </c>
      <c r="O30" s="268">
        <v>0</v>
      </c>
      <c r="P30" s="269">
        <v>3</v>
      </c>
      <c r="Q30" s="270">
        <v>0</v>
      </c>
    </row>
    <row r="31" ht="12.75"/>
    <row r="32" spans="1:2" s="272" customFormat="1" ht="13.5" thickBot="1">
      <c r="A32" s="290" t="s">
        <v>284</v>
      </c>
      <c r="B32" s="271"/>
    </row>
    <row r="33" spans="1:30" s="278" customFormat="1" ht="105" customHeight="1">
      <c r="A33" s="273" t="s">
        <v>154</v>
      </c>
      <c r="B33" s="274" t="s">
        <v>169</v>
      </c>
      <c r="C33" s="275" t="s">
        <v>193</v>
      </c>
      <c r="D33" s="276" t="s">
        <v>194</v>
      </c>
      <c r="E33" s="276" t="s">
        <v>206</v>
      </c>
      <c r="F33" s="276" t="s">
        <v>195</v>
      </c>
      <c r="G33" s="276" t="s">
        <v>196</v>
      </c>
      <c r="H33" s="276" t="s">
        <v>197</v>
      </c>
      <c r="I33" s="276" t="s">
        <v>198</v>
      </c>
      <c r="J33" s="276" t="s">
        <v>199</v>
      </c>
      <c r="K33" s="276" t="s">
        <v>200</v>
      </c>
      <c r="L33" s="276" t="s">
        <v>208</v>
      </c>
      <c r="M33" s="276" t="s">
        <v>210</v>
      </c>
      <c r="N33" s="276" t="s">
        <v>236</v>
      </c>
      <c r="O33" s="276" t="s">
        <v>251</v>
      </c>
      <c r="P33" s="276" t="s">
        <v>237</v>
      </c>
      <c r="Q33" s="276" t="s">
        <v>201</v>
      </c>
      <c r="R33" s="276" t="s">
        <v>202</v>
      </c>
      <c r="S33" s="276" t="s">
        <v>203</v>
      </c>
      <c r="T33" s="276" t="s">
        <v>238</v>
      </c>
      <c r="U33" s="276" t="s">
        <v>239</v>
      </c>
      <c r="V33" s="276" t="s">
        <v>240</v>
      </c>
      <c r="W33" s="277"/>
      <c r="X33" s="277"/>
      <c r="Y33" s="277"/>
      <c r="Z33" s="277"/>
      <c r="AA33" s="277"/>
      <c r="AB33" s="277"/>
      <c r="AC33" s="277"/>
      <c r="AD33" s="277"/>
    </row>
    <row r="34" spans="1:30" s="278" customFormat="1" ht="23.25" customHeight="1">
      <c r="A34" s="279" t="s">
        <v>6</v>
      </c>
      <c r="B34" s="280">
        <f>SUM(C34:U34)</f>
        <v>18</v>
      </c>
      <c r="C34" s="256">
        <f>SUM(C35:C36)</f>
        <v>0</v>
      </c>
      <c r="D34" s="257">
        <f aca="true" t="shared" si="1" ref="D34:V34">SUM(D35:D36)</f>
        <v>0</v>
      </c>
      <c r="E34" s="257">
        <f t="shared" si="1"/>
        <v>0</v>
      </c>
      <c r="F34" s="257">
        <f t="shared" si="1"/>
        <v>2</v>
      </c>
      <c r="G34" s="257">
        <f t="shared" si="1"/>
        <v>12</v>
      </c>
      <c r="H34" s="257">
        <f t="shared" si="1"/>
        <v>0</v>
      </c>
      <c r="I34" s="257">
        <f t="shared" si="1"/>
        <v>0</v>
      </c>
      <c r="J34" s="257">
        <f t="shared" si="1"/>
        <v>0</v>
      </c>
      <c r="K34" s="257">
        <f t="shared" si="1"/>
        <v>0</v>
      </c>
      <c r="L34" s="257">
        <f t="shared" si="1"/>
        <v>1</v>
      </c>
      <c r="M34" s="257">
        <f t="shared" si="1"/>
        <v>0</v>
      </c>
      <c r="N34" s="257">
        <f t="shared" si="1"/>
        <v>0</v>
      </c>
      <c r="O34" s="257">
        <f t="shared" si="1"/>
        <v>3</v>
      </c>
      <c r="P34" s="257">
        <f t="shared" si="1"/>
        <v>0</v>
      </c>
      <c r="Q34" s="257">
        <f t="shared" si="1"/>
        <v>0</v>
      </c>
      <c r="R34" s="257">
        <f t="shared" si="1"/>
        <v>0</v>
      </c>
      <c r="S34" s="257">
        <f t="shared" si="1"/>
        <v>0</v>
      </c>
      <c r="T34" s="257">
        <f t="shared" si="1"/>
        <v>0</v>
      </c>
      <c r="U34" s="257">
        <f t="shared" si="1"/>
        <v>0</v>
      </c>
      <c r="V34" s="281">
        <f t="shared" si="1"/>
        <v>0</v>
      </c>
      <c r="W34" s="282"/>
      <c r="X34" s="282"/>
      <c r="Y34" s="282"/>
      <c r="Z34" s="282"/>
      <c r="AA34" s="282"/>
      <c r="AB34" s="282"/>
      <c r="AC34" s="282"/>
      <c r="AD34" s="282"/>
    </row>
    <row r="35" spans="1:30" s="278" customFormat="1" ht="23.25" customHeight="1">
      <c r="A35" s="283" t="s">
        <v>129</v>
      </c>
      <c r="B35" s="284">
        <f>SUM(C35:U35)</f>
        <v>10</v>
      </c>
      <c r="C35" s="264">
        <v>0</v>
      </c>
      <c r="D35" s="265">
        <v>0</v>
      </c>
      <c r="E35" s="265">
        <v>0</v>
      </c>
      <c r="F35" s="265">
        <v>2</v>
      </c>
      <c r="G35" s="265">
        <v>7</v>
      </c>
      <c r="H35" s="265">
        <v>0</v>
      </c>
      <c r="I35" s="265">
        <v>0</v>
      </c>
      <c r="J35" s="265">
        <v>0</v>
      </c>
      <c r="K35" s="265">
        <v>0</v>
      </c>
      <c r="L35" s="265">
        <v>0</v>
      </c>
      <c r="M35" s="265">
        <v>0</v>
      </c>
      <c r="N35" s="265">
        <v>0</v>
      </c>
      <c r="O35" s="265">
        <v>1</v>
      </c>
      <c r="P35" s="265">
        <v>0</v>
      </c>
      <c r="Q35" s="265">
        <v>0</v>
      </c>
      <c r="R35" s="265">
        <v>0</v>
      </c>
      <c r="S35" s="265">
        <v>0</v>
      </c>
      <c r="T35" s="265">
        <v>0</v>
      </c>
      <c r="U35" s="265">
        <v>0</v>
      </c>
      <c r="V35" s="265">
        <v>0</v>
      </c>
      <c r="W35" s="282"/>
      <c r="X35" s="282"/>
      <c r="Y35" s="282"/>
      <c r="Z35" s="282"/>
      <c r="AA35" s="282"/>
      <c r="AB35" s="282"/>
      <c r="AC35" s="282"/>
      <c r="AD35" s="282"/>
    </row>
    <row r="36" spans="1:30" s="278" customFormat="1" ht="23.25" customHeight="1" thickBot="1">
      <c r="A36" s="285" t="s">
        <v>130</v>
      </c>
      <c r="B36" s="286">
        <f>SUM(C36:U36)</f>
        <v>8</v>
      </c>
      <c r="C36" s="269">
        <v>0</v>
      </c>
      <c r="D36" s="270">
        <v>0</v>
      </c>
      <c r="E36" s="270">
        <v>0</v>
      </c>
      <c r="F36" s="270">
        <v>0</v>
      </c>
      <c r="G36" s="270">
        <v>5</v>
      </c>
      <c r="H36" s="270">
        <v>0</v>
      </c>
      <c r="I36" s="270">
        <v>0</v>
      </c>
      <c r="J36" s="270">
        <v>0</v>
      </c>
      <c r="K36" s="270">
        <v>0</v>
      </c>
      <c r="L36" s="270">
        <v>1</v>
      </c>
      <c r="M36" s="270">
        <v>0</v>
      </c>
      <c r="N36" s="270">
        <v>0</v>
      </c>
      <c r="O36" s="270">
        <v>2</v>
      </c>
      <c r="P36" s="270">
        <v>0</v>
      </c>
      <c r="Q36" s="270">
        <v>0</v>
      </c>
      <c r="R36" s="270">
        <v>0</v>
      </c>
      <c r="S36" s="270">
        <v>0</v>
      </c>
      <c r="T36" s="270">
        <v>0</v>
      </c>
      <c r="U36" s="270">
        <v>0</v>
      </c>
      <c r="V36" s="270">
        <v>0</v>
      </c>
      <c r="W36" s="282"/>
      <c r="X36" s="282"/>
      <c r="Y36" s="282"/>
      <c r="Z36" s="282"/>
      <c r="AA36" s="282"/>
      <c r="AB36" s="282"/>
      <c r="AC36" s="282"/>
      <c r="AD36" s="282"/>
    </row>
  </sheetData>
  <sheetProtection/>
  <mergeCells count="108">
    <mergeCell ref="A12:B14"/>
    <mergeCell ref="A15:A17"/>
    <mergeCell ref="O21:P21"/>
    <mergeCell ref="M22:N22"/>
    <mergeCell ref="O22:P22"/>
    <mergeCell ref="M23:N23"/>
    <mergeCell ref="O23:P23"/>
    <mergeCell ref="G22:H22"/>
    <mergeCell ref="I22:J22"/>
    <mergeCell ref="G23:H23"/>
    <mergeCell ref="K23:L23"/>
    <mergeCell ref="C20:D20"/>
    <mergeCell ref="C21:D21"/>
    <mergeCell ref="C22:D22"/>
    <mergeCell ref="C23:D23"/>
    <mergeCell ref="E20:F20"/>
    <mergeCell ref="E22:F22"/>
    <mergeCell ref="E23:F23"/>
    <mergeCell ref="M21:N21"/>
    <mergeCell ref="A26:B27"/>
    <mergeCell ref="E12:F12"/>
    <mergeCell ref="G21:H21"/>
    <mergeCell ref="I21:J21"/>
    <mergeCell ref="M20:N20"/>
    <mergeCell ref="I23:J23"/>
    <mergeCell ref="K20:L20"/>
    <mergeCell ref="K21:L21"/>
    <mergeCell ref="K22:L22"/>
    <mergeCell ref="O26:O27"/>
    <mergeCell ref="A20:B20"/>
    <mergeCell ref="A28:A30"/>
    <mergeCell ref="C26:C27"/>
    <mergeCell ref="G26:G27"/>
    <mergeCell ref="H26:H27"/>
    <mergeCell ref="L26:N26"/>
    <mergeCell ref="E26:E27"/>
    <mergeCell ref="F26:F27"/>
    <mergeCell ref="E21:F21"/>
    <mergeCell ref="P26:Q26"/>
    <mergeCell ref="D26:D27"/>
    <mergeCell ref="Q10:R10"/>
    <mergeCell ref="K5:L6"/>
    <mergeCell ref="C14:D14"/>
    <mergeCell ref="C16:D16"/>
    <mergeCell ref="C17:D17"/>
    <mergeCell ref="O8:P8"/>
    <mergeCell ref="Q8:R8"/>
    <mergeCell ref="Q9:R9"/>
    <mergeCell ref="U9:V9"/>
    <mergeCell ref="C15:D15"/>
    <mergeCell ref="G14:H14"/>
    <mergeCell ref="E14:F14"/>
    <mergeCell ref="E7:F7"/>
    <mergeCell ref="I7:J7"/>
    <mergeCell ref="K7:L7"/>
    <mergeCell ref="M7:N7"/>
    <mergeCell ref="Q5:R7"/>
    <mergeCell ref="O5:P7"/>
    <mergeCell ref="O9:P9"/>
    <mergeCell ref="O10:P10"/>
    <mergeCell ref="G15:H15"/>
    <mergeCell ref="G16:H16"/>
    <mergeCell ref="G17:H17"/>
    <mergeCell ref="S5:T7"/>
    <mergeCell ref="S8:T8"/>
    <mergeCell ref="S9:T9"/>
    <mergeCell ref="S10:T10"/>
    <mergeCell ref="K8:L8"/>
    <mergeCell ref="U8:V8"/>
    <mergeCell ref="A21:A23"/>
    <mergeCell ref="K10:L10"/>
    <mergeCell ref="E15:F15"/>
    <mergeCell ref="E16:F16"/>
    <mergeCell ref="E17:F17"/>
    <mergeCell ref="U10:V10"/>
    <mergeCell ref="G8:H8"/>
    <mergeCell ref="I8:J8"/>
    <mergeCell ref="I9:J9"/>
    <mergeCell ref="K9:L9"/>
    <mergeCell ref="G20:H20"/>
    <mergeCell ref="I20:J20"/>
    <mergeCell ref="M5:N6"/>
    <mergeCell ref="A5:B7"/>
    <mergeCell ref="A8:A10"/>
    <mergeCell ref="G9:H9"/>
    <mergeCell ref="C5:D7"/>
    <mergeCell ref="E5:F6"/>
    <mergeCell ref="G6:H7"/>
    <mergeCell ref="E10:F10"/>
    <mergeCell ref="G10:H10"/>
    <mergeCell ref="I10:J10"/>
    <mergeCell ref="I5:J6"/>
    <mergeCell ref="C8:D8"/>
    <mergeCell ref="C9:D9"/>
    <mergeCell ref="C10:D10"/>
    <mergeCell ref="E8:F8"/>
    <mergeCell ref="E9:F9"/>
    <mergeCell ref="G5:H5"/>
    <mergeCell ref="O20:P20"/>
    <mergeCell ref="E13:F13"/>
    <mergeCell ref="G12:H13"/>
    <mergeCell ref="U5:V7"/>
    <mergeCell ref="C12:D13"/>
    <mergeCell ref="I26:J26"/>
    <mergeCell ref="K26:K27"/>
    <mergeCell ref="M10:N10"/>
    <mergeCell ref="M8:N8"/>
    <mergeCell ref="M9:N9"/>
  </mergeCells>
  <printOptions/>
  <pageMargins left="0.5905511811023623" right="0.4330708661417323" top="0.7874015748031497" bottom="0.3937007874015748" header="0.5118110236220472" footer="0.5118110236220472"/>
  <pageSetup fitToHeight="1" fitToWidth="1" horizontalDpi="600" verticalDpi="600" orientation="portrait" paperSize="9" scale="86" r:id="rId1"/>
  <headerFooter scaleWithDoc="0" alignWithMargins="0">
    <oddHeader>&amp;R卒業後・高校(通信制)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showGridLines="0" zoomScalePageLayoutView="0" workbookViewId="0" topLeftCell="A1">
      <selection activeCell="A1" sqref="A1"/>
    </sheetView>
  </sheetViews>
  <sheetFormatPr defaultColWidth="8.625" defaultRowHeight="23.25" customHeight="1"/>
  <cols>
    <col min="1" max="1" width="3.625" style="1" customWidth="1"/>
    <col min="2" max="2" width="7.875" style="1" customWidth="1"/>
    <col min="3" max="8" width="7.25390625" style="1" customWidth="1"/>
    <col min="9" max="11" width="5.375" style="1" customWidth="1"/>
    <col min="12" max="23" width="3.75390625" style="1" customWidth="1"/>
    <col min="24" max="24" width="1.00390625" style="1" customWidth="1"/>
    <col min="25" max="16384" width="8.625" style="1" customWidth="1"/>
  </cols>
  <sheetData>
    <row r="1" ht="24.75" customHeight="1">
      <c r="W1" s="2"/>
    </row>
    <row r="2" ht="24.75" customHeight="1"/>
    <row r="3" spans="1:23" s="3" customFormat="1" ht="24" customHeight="1" thickBot="1">
      <c r="A3" s="232" t="s">
        <v>273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s="3" customFormat="1" ht="17.25" customHeight="1">
      <c r="A4" s="6"/>
      <c r="B4" s="6"/>
      <c r="C4" s="325" t="s">
        <v>81</v>
      </c>
      <c r="D4" s="326"/>
      <c r="E4" s="326"/>
      <c r="F4" s="26"/>
      <c r="G4" s="6"/>
      <c r="H4" s="30"/>
      <c r="I4" s="6"/>
      <c r="J4" s="6"/>
      <c r="K4" s="6"/>
      <c r="L4" s="329" t="s">
        <v>142</v>
      </c>
      <c r="M4" s="304"/>
      <c r="N4" s="330"/>
      <c r="O4" s="340" t="s">
        <v>78</v>
      </c>
      <c r="P4" s="326"/>
      <c r="Q4" s="326"/>
      <c r="R4" s="329" t="s">
        <v>143</v>
      </c>
      <c r="S4" s="304"/>
      <c r="T4" s="330"/>
      <c r="U4" s="339" t="s">
        <v>77</v>
      </c>
      <c r="V4" s="304"/>
      <c r="W4" s="304"/>
      <c r="X4" s="7"/>
    </row>
    <row r="5" spans="1:24" s="3" customFormat="1" ht="17.25" customHeight="1">
      <c r="A5" s="7"/>
      <c r="B5" s="7"/>
      <c r="C5" s="327"/>
      <c r="D5" s="312"/>
      <c r="E5" s="312"/>
      <c r="F5" s="335" t="s">
        <v>74</v>
      </c>
      <c r="G5" s="312"/>
      <c r="H5" s="336"/>
      <c r="I5" s="312" t="s">
        <v>73</v>
      </c>
      <c r="J5" s="312"/>
      <c r="K5" s="312"/>
      <c r="L5" s="331"/>
      <c r="M5" s="332"/>
      <c r="N5" s="333"/>
      <c r="O5" s="312"/>
      <c r="P5" s="312"/>
      <c r="Q5" s="312"/>
      <c r="R5" s="331"/>
      <c r="S5" s="332"/>
      <c r="T5" s="333"/>
      <c r="U5" s="332"/>
      <c r="V5" s="332"/>
      <c r="W5" s="332"/>
      <c r="X5" s="7"/>
    </row>
    <row r="6" spans="1:24" s="3" customFormat="1" ht="17.25" customHeight="1">
      <c r="A6" s="337" t="s">
        <v>76</v>
      </c>
      <c r="B6" s="338"/>
      <c r="C6" s="327"/>
      <c r="D6" s="312"/>
      <c r="E6" s="312"/>
      <c r="F6" s="27" t="s">
        <v>19</v>
      </c>
      <c r="G6" s="7"/>
      <c r="H6" s="31"/>
      <c r="I6" s="312" t="s">
        <v>75</v>
      </c>
      <c r="J6" s="312"/>
      <c r="K6" s="312"/>
      <c r="L6" s="331"/>
      <c r="M6" s="332"/>
      <c r="N6" s="333"/>
      <c r="O6" s="312"/>
      <c r="P6" s="312"/>
      <c r="Q6" s="312"/>
      <c r="R6" s="331"/>
      <c r="S6" s="332"/>
      <c r="T6" s="333"/>
      <c r="U6" s="332"/>
      <c r="V6" s="332"/>
      <c r="W6" s="332"/>
      <c r="X6" s="7"/>
    </row>
    <row r="7" spans="1:24" s="3" customFormat="1" ht="17.25" customHeight="1">
      <c r="A7" s="20"/>
      <c r="B7" s="20"/>
      <c r="C7" s="327"/>
      <c r="D7" s="328"/>
      <c r="E7" s="328"/>
      <c r="F7" s="27"/>
      <c r="G7" s="8"/>
      <c r="H7" s="32"/>
      <c r="I7" s="7"/>
      <c r="J7" s="8"/>
      <c r="K7" s="8"/>
      <c r="L7" s="331"/>
      <c r="M7" s="307"/>
      <c r="N7" s="334"/>
      <c r="O7" s="312"/>
      <c r="P7" s="328"/>
      <c r="Q7" s="328"/>
      <c r="R7" s="331"/>
      <c r="S7" s="307"/>
      <c r="T7" s="334"/>
      <c r="U7" s="332"/>
      <c r="V7" s="307"/>
      <c r="W7" s="307"/>
      <c r="X7" s="7"/>
    </row>
    <row r="8" spans="1:24" s="3" customFormat="1" ht="22.5" customHeight="1" thickBot="1">
      <c r="A8" s="34"/>
      <c r="B8" s="34"/>
      <c r="C8" s="25" t="s">
        <v>6</v>
      </c>
      <c r="D8" s="24" t="s">
        <v>129</v>
      </c>
      <c r="E8" s="24" t="s">
        <v>130</v>
      </c>
      <c r="F8" s="28" t="s">
        <v>6</v>
      </c>
      <c r="G8" s="24" t="s">
        <v>129</v>
      </c>
      <c r="H8" s="33" t="s">
        <v>130</v>
      </c>
      <c r="I8" s="29" t="s">
        <v>6</v>
      </c>
      <c r="J8" s="24" t="s">
        <v>129</v>
      </c>
      <c r="K8" s="24" t="s">
        <v>130</v>
      </c>
      <c r="L8" s="28" t="s">
        <v>6</v>
      </c>
      <c r="M8" s="24" t="s">
        <v>129</v>
      </c>
      <c r="N8" s="33" t="s">
        <v>130</v>
      </c>
      <c r="O8" s="29" t="s">
        <v>6</v>
      </c>
      <c r="P8" s="24" t="s">
        <v>129</v>
      </c>
      <c r="Q8" s="24" t="s">
        <v>130</v>
      </c>
      <c r="R8" s="28" t="s">
        <v>6</v>
      </c>
      <c r="S8" s="24" t="s">
        <v>129</v>
      </c>
      <c r="T8" s="33" t="s">
        <v>130</v>
      </c>
      <c r="U8" s="29" t="s">
        <v>6</v>
      </c>
      <c r="V8" s="24" t="s">
        <v>129</v>
      </c>
      <c r="W8" s="24" t="s">
        <v>130</v>
      </c>
      <c r="X8" s="7"/>
    </row>
    <row r="9" spans="1:24" s="3" customFormat="1" ht="29.25" customHeight="1">
      <c r="A9" s="35"/>
      <c r="B9" s="62" t="s">
        <v>6</v>
      </c>
      <c r="C9" s="151">
        <f>SUM(D9:E9)</f>
        <v>4550</v>
      </c>
      <c r="D9" s="152">
        <f>SUM(D10:D19)</f>
        <v>2261</v>
      </c>
      <c r="E9" s="153">
        <f>SUM(E10:E19)</f>
        <v>2289</v>
      </c>
      <c r="F9" s="151">
        <f>SUM(G9:H9)</f>
        <v>3673</v>
      </c>
      <c r="G9" s="152">
        <f>SUM(G10:G19)</f>
        <v>2166</v>
      </c>
      <c r="H9" s="153">
        <f>SUM(H10:H19)</f>
        <v>1507</v>
      </c>
      <c r="I9" s="151">
        <f>SUM(J9:K9)</f>
        <v>823</v>
      </c>
      <c r="J9" s="152">
        <f>SUM(J10:J19)</f>
        <v>86</v>
      </c>
      <c r="K9" s="153">
        <f>SUM(K10:K19)</f>
        <v>737</v>
      </c>
      <c r="L9" s="151">
        <f>SUM(M9:N9)</f>
        <v>1</v>
      </c>
      <c r="M9" s="152">
        <f>SUM(M10:M19)</f>
        <v>1</v>
      </c>
      <c r="N9" s="153">
        <f>SUM(N10:N19)</f>
        <v>0</v>
      </c>
      <c r="O9" s="151">
        <f>SUM(P9:Q9)</f>
        <v>47</v>
      </c>
      <c r="P9" s="152">
        <f>SUM(P10:P19)</f>
        <v>5</v>
      </c>
      <c r="Q9" s="153">
        <f>SUM(Q10:Q19)</f>
        <v>42</v>
      </c>
      <c r="R9" s="151">
        <f>SUM(S9:T9)</f>
        <v>0</v>
      </c>
      <c r="S9" s="152">
        <f>SUM(S10:S19)</f>
        <v>0</v>
      </c>
      <c r="T9" s="153">
        <f>SUM(T10:T19)</f>
        <v>0</v>
      </c>
      <c r="U9" s="151">
        <f>SUM(V9:W9)</f>
        <v>6</v>
      </c>
      <c r="V9" s="152">
        <f>SUM(V10:V19)</f>
        <v>3</v>
      </c>
      <c r="W9" s="152">
        <f>SUM(W10:W19)</f>
        <v>3</v>
      </c>
      <c r="X9" s="7"/>
    </row>
    <row r="10" spans="1:24" s="3" customFormat="1" ht="23.25" customHeight="1">
      <c r="A10" s="20"/>
      <c r="B10" s="92" t="s">
        <v>131</v>
      </c>
      <c r="C10" s="111">
        <f>SUM(D10:E10)</f>
        <v>3687</v>
      </c>
      <c r="D10" s="108">
        <f>G10+J10+M10+P10+S10+V10</f>
        <v>1853</v>
      </c>
      <c r="E10" s="108">
        <f>H10+K10+N10+Q10+T10+W10</f>
        <v>1834</v>
      </c>
      <c r="F10" s="154">
        <f>SUM(G10:H10)</f>
        <v>3122</v>
      </c>
      <c r="G10" s="108">
        <f aca="true" t="shared" si="0" ref="G10:H19">G21+G32</f>
        <v>1805</v>
      </c>
      <c r="H10" s="108">
        <f t="shared" si="0"/>
        <v>1317</v>
      </c>
      <c r="I10" s="154">
        <f>SUM(J10:K10)</f>
        <v>562</v>
      </c>
      <c r="J10" s="108">
        <f aca="true" t="shared" si="1" ref="J10:K19">J21+J32</f>
        <v>48</v>
      </c>
      <c r="K10" s="108">
        <f t="shared" si="1"/>
        <v>514</v>
      </c>
      <c r="L10" s="154">
        <f>SUM(M10:N10)</f>
        <v>0</v>
      </c>
      <c r="M10" s="108">
        <f>M21+M32</f>
        <v>0</v>
      </c>
      <c r="N10" s="108">
        <f>N21+N32</f>
        <v>0</v>
      </c>
      <c r="O10" s="154">
        <f>SUM(P10:Q10)</f>
        <v>0</v>
      </c>
      <c r="P10" s="108">
        <f aca="true" t="shared" si="2" ref="P10:Q19">P21+P32</f>
        <v>0</v>
      </c>
      <c r="Q10" s="108">
        <f t="shared" si="2"/>
        <v>0</v>
      </c>
      <c r="R10" s="154">
        <f>SUM(S10:T10)</f>
        <v>0</v>
      </c>
      <c r="S10" s="108">
        <f aca="true" t="shared" si="3" ref="S10:T19">S21+S32</f>
        <v>0</v>
      </c>
      <c r="T10" s="108">
        <f t="shared" si="3"/>
        <v>0</v>
      </c>
      <c r="U10" s="154">
        <f>SUM(V10:W10)</f>
        <v>3</v>
      </c>
      <c r="V10" s="108">
        <f aca="true" t="shared" si="4" ref="V10:W19">V21+V32</f>
        <v>0</v>
      </c>
      <c r="W10" s="108">
        <f t="shared" si="4"/>
        <v>3</v>
      </c>
      <c r="X10" s="7"/>
    </row>
    <row r="11" spans="1:24" s="3" customFormat="1" ht="23.25" customHeight="1">
      <c r="A11" s="20"/>
      <c r="B11" s="65" t="s">
        <v>132</v>
      </c>
      <c r="C11" s="111">
        <f aca="true" t="shared" si="5" ref="C11:C19">SUM(D11:E11)</f>
        <v>42</v>
      </c>
      <c r="D11" s="108">
        <f aca="true" t="shared" si="6" ref="D11:E19">G11+J11+M11+P11+S11+V11</f>
        <v>19</v>
      </c>
      <c r="E11" s="108">
        <f t="shared" si="6"/>
        <v>23</v>
      </c>
      <c r="F11" s="154">
        <f aca="true" t="shared" si="7" ref="F11:F19">SUM(G11:H11)</f>
        <v>21</v>
      </c>
      <c r="G11" s="108">
        <f t="shared" si="0"/>
        <v>15</v>
      </c>
      <c r="H11" s="108">
        <f t="shared" si="0"/>
        <v>6</v>
      </c>
      <c r="I11" s="154">
        <f aca="true" t="shared" si="8" ref="I11:I20">SUM(J11:K11)</f>
        <v>20</v>
      </c>
      <c r="J11" s="108">
        <f t="shared" si="1"/>
        <v>3</v>
      </c>
      <c r="K11" s="108">
        <f t="shared" si="1"/>
        <v>17</v>
      </c>
      <c r="L11" s="154">
        <f aca="true" t="shared" si="9" ref="L11:L20">SUM(M11:N11)</f>
        <v>1</v>
      </c>
      <c r="M11" s="108">
        <f aca="true" t="shared" si="10" ref="M11:N19">M22+M33</f>
        <v>1</v>
      </c>
      <c r="N11" s="108">
        <f t="shared" si="10"/>
        <v>0</v>
      </c>
      <c r="O11" s="154">
        <f aca="true" t="shared" si="11" ref="O11:O20">SUM(P11:Q11)</f>
        <v>0</v>
      </c>
      <c r="P11" s="108">
        <f t="shared" si="2"/>
        <v>0</v>
      </c>
      <c r="Q11" s="108">
        <f t="shared" si="2"/>
        <v>0</v>
      </c>
      <c r="R11" s="154">
        <f aca="true" t="shared" si="12" ref="R11:R20">SUM(S11:T11)</f>
        <v>0</v>
      </c>
      <c r="S11" s="108">
        <f t="shared" si="3"/>
        <v>0</v>
      </c>
      <c r="T11" s="108">
        <f t="shared" si="3"/>
        <v>0</v>
      </c>
      <c r="U11" s="154">
        <f aca="true" t="shared" si="13" ref="U11:U20">SUM(V11:W11)</f>
        <v>0</v>
      </c>
      <c r="V11" s="108">
        <f t="shared" si="4"/>
        <v>0</v>
      </c>
      <c r="W11" s="108">
        <f t="shared" si="4"/>
        <v>0</v>
      </c>
      <c r="X11" s="7"/>
    </row>
    <row r="12" spans="1:24" s="3" customFormat="1" ht="23.25" customHeight="1">
      <c r="A12" s="20"/>
      <c r="B12" s="65" t="s">
        <v>133</v>
      </c>
      <c r="C12" s="111">
        <f t="shared" si="5"/>
        <v>175</v>
      </c>
      <c r="D12" s="108">
        <f t="shared" si="6"/>
        <v>166</v>
      </c>
      <c r="E12" s="108">
        <f t="shared" si="6"/>
        <v>9</v>
      </c>
      <c r="F12" s="154">
        <f t="shared" si="7"/>
        <v>139</v>
      </c>
      <c r="G12" s="108">
        <f t="shared" si="0"/>
        <v>137</v>
      </c>
      <c r="H12" s="108">
        <f t="shared" si="0"/>
        <v>2</v>
      </c>
      <c r="I12" s="154">
        <f t="shared" si="8"/>
        <v>33</v>
      </c>
      <c r="J12" s="108">
        <f t="shared" si="1"/>
        <v>26</v>
      </c>
      <c r="K12" s="108">
        <f t="shared" si="1"/>
        <v>7</v>
      </c>
      <c r="L12" s="154">
        <f t="shared" si="9"/>
        <v>0</v>
      </c>
      <c r="M12" s="108">
        <f t="shared" si="10"/>
        <v>0</v>
      </c>
      <c r="N12" s="108">
        <f t="shared" si="10"/>
        <v>0</v>
      </c>
      <c r="O12" s="154">
        <f t="shared" si="11"/>
        <v>0</v>
      </c>
      <c r="P12" s="108">
        <f t="shared" si="2"/>
        <v>0</v>
      </c>
      <c r="Q12" s="108">
        <f t="shared" si="2"/>
        <v>0</v>
      </c>
      <c r="R12" s="154">
        <f t="shared" si="12"/>
        <v>0</v>
      </c>
      <c r="S12" s="108">
        <f t="shared" si="3"/>
        <v>0</v>
      </c>
      <c r="T12" s="108">
        <f t="shared" si="3"/>
        <v>0</v>
      </c>
      <c r="U12" s="154">
        <f t="shared" si="13"/>
        <v>3</v>
      </c>
      <c r="V12" s="108">
        <f t="shared" si="4"/>
        <v>3</v>
      </c>
      <c r="W12" s="108">
        <f t="shared" si="4"/>
        <v>0</v>
      </c>
      <c r="X12" s="7"/>
    </row>
    <row r="13" spans="1:24" s="3" customFormat="1" ht="23.25" customHeight="1">
      <c r="A13" s="231" t="s">
        <v>20</v>
      </c>
      <c r="B13" s="65" t="s">
        <v>134</v>
      </c>
      <c r="C13" s="111">
        <f t="shared" si="5"/>
        <v>274</v>
      </c>
      <c r="D13" s="108">
        <f t="shared" si="6"/>
        <v>105</v>
      </c>
      <c r="E13" s="108">
        <f t="shared" si="6"/>
        <v>169</v>
      </c>
      <c r="F13" s="154">
        <f t="shared" si="7"/>
        <v>177</v>
      </c>
      <c r="G13" s="108">
        <f t="shared" si="0"/>
        <v>101</v>
      </c>
      <c r="H13" s="108">
        <f t="shared" si="0"/>
        <v>76</v>
      </c>
      <c r="I13" s="154">
        <f t="shared" si="8"/>
        <v>97</v>
      </c>
      <c r="J13" s="108">
        <f t="shared" si="1"/>
        <v>4</v>
      </c>
      <c r="K13" s="108">
        <f t="shared" si="1"/>
        <v>93</v>
      </c>
      <c r="L13" s="154">
        <f t="shared" si="9"/>
        <v>0</v>
      </c>
      <c r="M13" s="108">
        <f t="shared" si="10"/>
        <v>0</v>
      </c>
      <c r="N13" s="108">
        <f t="shared" si="10"/>
        <v>0</v>
      </c>
      <c r="O13" s="154">
        <f t="shared" si="11"/>
        <v>0</v>
      </c>
      <c r="P13" s="108">
        <f t="shared" si="2"/>
        <v>0</v>
      </c>
      <c r="Q13" s="108">
        <f t="shared" si="2"/>
        <v>0</v>
      </c>
      <c r="R13" s="154">
        <f t="shared" si="12"/>
        <v>0</v>
      </c>
      <c r="S13" s="108">
        <f t="shared" si="3"/>
        <v>0</v>
      </c>
      <c r="T13" s="108">
        <f t="shared" si="3"/>
        <v>0</v>
      </c>
      <c r="U13" s="154">
        <f t="shared" si="13"/>
        <v>0</v>
      </c>
      <c r="V13" s="108">
        <f t="shared" si="4"/>
        <v>0</v>
      </c>
      <c r="W13" s="108">
        <f t="shared" si="4"/>
        <v>0</v>
      </c>
      <c r="X13" s="7"/>
    </row>
    <row r="14" spans="1:24" s="3" customFormat="1" ht="23.25" customHeight="1">
      <c r="A14" s="20"/>
      <c r="B14" s="65" t="s">
        <v>135</v>
      </c>
      <c r="C14" s="111">
        <f t="shared" si="5"/>
        <v>8</v>
      </c>
      <c r="D14" s="108">
        <f t="shared" si="6"/>
        <v>5</v>
      </c>
      <c r="E14" s="108">
        <f t="shared" si="6"/>
        <v>3</v>
      </c>
      <c r="F14" s="154">
        <f t="shared" si="7"/>
        <v>1</v>
      </c>
      <c r="G14" s="108">
        <f t="shared" si="0"/>
        <v>1</v>
      </c>
      <c r="H14" s="108">
        <f t="shared" si="0"/>
        <v>0</v>
      </c>
      <c r="I14" s="154">
        <f t="shared" si="8"/>
        <v>4</v>
      </c>
      <c r="J14" s="108">
        <f t="shared" si="1"/>
        <v>1</v>
      </c>
      <c r="K14" s="108">
        <f t="shared" si="1"/>
        <v>3</v>
      </c>
      <c r="L14" s="154">
        <f t="shared" si="9"/>
        <v>0</v>
      </c>
      <c r="M14" s="108">
        <f t="shared" si="10"/>
        <v>0</v>
      </c>
      <c r="N14" s="108">
        <f t="shared" si="10"/>
        <v>0</v>
      </c>
      <c r="O14" s="154">
        <f t="shared" si="11"/>
        <v>3</v>
      </c>
      <c r="P14" s="108">
        <f t="shared" si="2"/>
        <v>3</v>
      </c>
      <c r="Q14" s="108">
        <f t="shared" si="2"/>
        <v>0</v>
      </c>
      <c r="R14" s="154">
        <f t="shared" si="12"/>
        <v>0</v>
      </c>
      <c r="S14" s="108">
        <f t="shared" si="3"/>
        <v>0</v>
      </c>
      <c r="T14" s="108">
        <f t="shared" si="3"/>
        <v>0</v>
      </c>
      <c r="U14" s="154">
        <f t="shared" si="13"/>
        <v>0</v>
      </c>
      <c r="V14" s="108">
        <f t="shared" si="4"/>
        <v>0</v>
      </c>
      <c r="W14" s="108">
        <f t="shared" si="4"/>
        <v>0</v>
      </c>
      <c r="X14" s="7"/>
    </row>
    <row r="15" spans="1:24" s="3" customFormat="1" ht="23.25" customHeight="1">
      <c r="A15" s="20"/>
      <c r="B15" s="65" t="s">
        <v>136</v>
      </c>
      <c r="C15" s="111">
        <f t="shared" si="5"/>
        <v>43</v>
      </c>
      <c r="D15" s="108">
        <f t="shared" si="6"/>
        <v>8</v>
      </c>
      <c r="E15" s="108">
        <f t="shared" si="6"/>
        <v>35</v>
      </c>
      <c r="F15" s="154">
        <f t="shared" si="7"/>
        <v>11</v>
      </c>
      <c r="G15" s="108">
        <f t="shared" si="0"/>
        <v>8</v>
      </c>
      <c r="H15" s="108">
        <f t="shared" si="0"/>
        <v>3</v>
      </c>
      <c r="I15" s="154">
        <f t="shared" si="8"/>
        <v>32</v>
      </c>
      <c r="J15" s="108">
        <f t="shared" si="1"/>
        <v>0</v>
      </c>
      <c r="K15" s="108">
        <f t="shared" si="1"/>
        <v>32</v>
      </c>
      <c r="L15" s="154">
        <f t="shared" si="9"/>
        <v>0</v>
      </c>
      <c r="M15" s="108">
        <f t="shared" si="10"/>
        <v>0</v>
      </c>
      <c r="N15" s="108">
        <f t="shared" si="10"/>
        <v>0</v>
      </c>
      <c r="O15" s="154">
        <f t="shared" si="11"/>
        <v>0</v>
      </c>
      <c r="P15" s="108">
        <f t="shared" si="2"/>
        <v>0</v>
      </c>
      <c r="Q15" s="108">
        <f t="shared" si="2"/>
        <v>0</v>
      </c>
      <c r="R15" s="154">
        <f t="shared" si="12"/>
        <v>0</v>
      </c>
      <c r="S15" s="108">
        <f t="shared" si="3"/>
        <v>0</v>
      </c>
      <c r="T15" s="108">
        <f t="shared" si="3"/>
        <v>0</v>
      </c>
      <c r="U15" s="154">
        <f t="shared" si="13"/>
        <v>0</v>
      </c>
      <c r="V15" s="108">
        <f t="shared" si="4"/>
        <v>0</v>
      </c>
      <c r="W15" s="108">
        <f t="shared" si="4"/>
        <v>0</v>
      </c>
      <c r="X15" s="7"/>
    </row>
    <row r="16" spans="1:24" s="3" customFormat="1" ht="23.25" customHeight="1">
      <c r="A16" s="20"/>
      <c r="B16" s="65" t="s">
        <v>137</v>
      </c>
      <c r="C16" s="111">
        <f t="shared" si="5"/>
        <v>44</v>
      </c>
      <c r="D16" s="108">
        <f t="shared" si="6"/>
        <v>2</v>
      </c>
      <c r="E16" s="108">
        <f t="shared" si="6"/>
        <v>42</v>
      </c>
      <c r="F16" s="154">
        <f t="shared" si="7"/>
        <v>0</v>
      </c>
      <c r="G16" s="108">
        <f t="shared" si="0"/>
        <v>0</v>
      </c>
      <c r="H16" s="108">
        <f t="shared" si="0"/>
        <v>0</v>
      </c>
      <c r="I16" s="154">
        <f t="shared" si="8"/>
        <v>0</v>
      </c>
      <c r="J16" s="108">
        <f t="shared" si="1"/>
        <v>0</v>
      </c>
      <c r="K16" s="108">
        <f t="shared" si="1"/>
        <v>0</v>
      </c>
      <c r="L16" s="154">
        <f t="shared" si="9"/>
        <v>0</v>
      </c>
      <c r="M16" s="108">
        <f t="shared" si="10"/>
        <v>0</v>
      </c>
      <c r="N16" s="108">
        <f t="shared" si="10"/>
        <v>0</v>
      </c>
      <c r="O16" s="154">
        <f t="shared" si="11"/>
        <v>44</v>
      </c>
      <c r="P16" s="108">
        <f t="shared" si="2"/>
        <v>2</v>
      </c>
      <c r="Q16" s="108">
        <f t="shared" si="2"/>
        <v>42</v>
      </c>
      <c r="R16" s="154">
        <f t="shared" si="12"/>
        <v>0</v>
      </c>
      <c r="S16" s="108">
        <f t="shared" si="3"/>
        <v>0</v>
      </c>
      <c r="T16" s="108">
        <f t="shared" si="3"/>
        <v>0</v>
      </c>
      <c r="U16" s="154">
        <f t="shared" si="13"/>
        <v>0</v>
      </c>
      <c r="V16" s="108">
        <f t="shared" si="4"/>
        <v>0</v>
      </c>
      <c r="W16" s="108">
        <f t="shared" si="4"/>
        <v>0</v>
      </c>
      <c r="X16" s="7"/>
    </row>
    <row r="17" spans="1:24" s="3" customFormat="1" ht="23.25" customHeight="1">
      <c r="A17" s="20"/>
      <c r="B17" s="65" t="s">
        <v>140</v>
      </c>
      <c r="C17" s="111">
        <f t="shared" si="5"/>
        <v>8</v>
      </c>
      <c r="D17" s="108">
        <f t="shared" si="6"/>
        <v>1</v>
      </c>
      <c r="E17" s="108">
        <f t="shared" si="6"/>
        <v>7</v>
      </c>
      <c r="F17" s="154">
        <f t="shared" si="7"/>
        <v>3</v>
      </c>
      <c r="G17" s="108">
        <f t="shared" si="0"/>
        <v>1</v>
      </c>
      <c r="H17" s="108">
        <f t="shared" si="0"/>
        <v>2</v>
      </c>
      <c r="I17" s="154">
        <f t="shared" si="8"/>
        <v>5</v>
      </c>
      <c r="J17" s="108">
        <f t="shared" si="1"/>
        <v>0</v>
      </c>
      <c r="K17" s="108">
        <f t="shared" si="1"/>
        <v>5</v>
      </c>
      <c r="L17" s="154">
        <f t="shared" si="9"/>
        <v>0</v>
      </c>
      <c r="M17" s="108">
        <f t="shared" si="10"/>
        <v>0</v>
      </c>
      <c r="N17" s="108">
        <f t="shared" si="10"/>
        <v>0</v>
      </c>
      <c r="O17" s="154">
        <f t="shared" si="11"/>
        <v>0</v>
      </c>
      <c r="P17" s="108">
        <f t="shared" si="2"/>
        <v>0</v>
      </c>
      <c r="Q17" s="108">
        <f t="shared" si="2"/>
        <v>0</v>
      </c>
      <c r="R17" s="154">
        <f t="shared" si="12"/>
        <v>0</v>
      </c>
      <c r="S17" s="108">
        <f t="shared" si="3"/>
        <v>0</v>
      </c>
      <c r="T17" s="108">
        <f t="shared" si="3"/>
        <v>0</v>
      </c>
      <c r="U17" s="154">
        <f t="shared" si="13"/>
        <v>0</v>
      </c>
      <c r="V17" s="108">
        <f t="shared" si="4"/>
        <v>0</v>
      </c>
      <c r="W17" s="108">
        <f t="shared" si="4"/>
        <v>0</v>
      </c>
      <c r="X17" s="7"/>
    </row>
    <row r="18" spans="1:24" s="3" customFormat="1" ht="23.25" customHeight="1">
      <c r="A18" s="20"/>
      <c r="B18" s="65" t="s">
        <v>138</v>
      </c>
      <c r="C18" s="111">
        <f t="shared" si="5"/>
        <v>198</v>
      </c>
      <c r="D18" s="108">
        <f t="shared" si="6"/>
        <v>73</v>
      </c>
      <c r="E18" s="108">
        <f t="shared" si="6"/>
        <v>125</v>
      </c>
      <c r="F18" s="154">
        <f t="shared" si="7"/>
        <v>158</v>
      </c>
      <c r="G18" s="108">
        <f t="shared" si="0"/>
        <v>73</v>
      </c>
      <c r="H18" s="108">
        <f t="shared" si="0"/>
        <v>85</v>
      </c>
      <c r="I18" s="154">
        <f t="shared" si="8"/>
        <v>40</v>
      </c>
      <c r="J18" s="108">
        <f t="shared" si="1"/>
        <v>0</v>
      </c>
      <c r="K18" s="108">
        <f t="shared" si="1"/>
        <v>40</v>
      </c>
      <c r="L18" s="154">
        <f t="shared" si="9"/>
        <v>0</v>
      </c>
      <c r="M18" s="108">
        <f t="shared" si="10"/>
        <v>0</v>
      </c>
      <c r="N18" s="108">
        <f t="shared" si="10"/>
        <v>0</v>
      </c>
      <c r="O18" s="154">
        <f t="shared" si="11"/>
        <v>0</v>
      </c>
      <c r="P18" s="108">
        <f t="shared" si="2"/>
        <v>0</v>
      </c>
      <c r="Q18" s="108">
        <f t="shared" si="2"/>
        <v>0</v>
      </c>
      <c r="R18" s="154">
        <f t="shared" si="12"/>
        <v>0</v>
      </c>
      <c r="S18" s="108">
        <f t="shared" si="3"/>
        <v>0</v>
      </c>
      <c r="T18" s="108">
        <f t="shared" si="3"/>
        <v>0</v>
      </c>
      <c r="U18" s="154">
        <f t="shared" si="13"/>
        <v>0</v>
      </c>
      <c r="V18" s="108">
        <f t="shared" si="4"/>
        <v>0</v>
      </c>
      <c r="W18" s="108">
        <f t="shared" si="4"/>
        <v>0</v>
      </c>
      <c r="X18" s="7"/>
    </row>
    <row r="19" spans="1:24" s="3" customFormat="1" ht="23.25" customHeight="1">
      <c r="A19" s="20"/>
      <c r="B19" s="65" t="s">
        <v>139</v>
      </c>
      <c r="C19" s="111">
        <f t="shared" si="5"/>
        <v>71</v>
      </c>
      <c r="D19" s="108">
        <f t="shared" si="6"/>
        <v>29</v>
      </c>
      <c r="E19" s="108">
        <f t="shared" si="6"/>
        <v>42</v>
      </c>
      <c r="F19" s="154">
        <f t="shared" si="7"/>
        <v>41</v>
      </c>
      <c r="G19" s="108">
        <f t="shared" si="0"/>
        <v>25</v>
      </c>
      <c r="H19" s="108">
        <f t="shared" si="0"/>
        <v>16</v>
      </c>
      <c r="I19" s="154">
        <f t="shared" si="8"/>
        <v>30</v>
      </c>
      <c r="J19" s="108">
        <f t="shared" si="1"/>
        <v>4</v>
      </c>
      <c r="K19" s="108">
        <f t="shared" si="1"/>
        <v>26</v>
      </c>
      <c r="L19" s="154">
        <f t="shared" si="9"/>
        <v>0</v>
      </c>
      <c r="M19" s="108">
        <f t="shared" si="10"/>
        <v>0</v>
      </c>
      <c r="N19" s="108">
        <f t="shared" si="10"/>
        <v>0</v>
      </c>
      <c r="O19" s="154">
        <f t="shared" si="11"/>
        <v>0</v>
      </c>
      <c r="P19" s="108">
        <f t="shared" si="2"/>
        <v>0</v>
      </c>
      <c r="Q19" s="108">
        <f t="shared" si="2"/>
        <v>0</v>
      </c>
      <c r="R19" s="154">
        <f t="shared" si="12"/>
        <v>0</v>
      </c>
      <c r="S19" s="108">
        <f t="shared" si="3"/>
        <v>0</v>
      </c>
      <c r="T19" s="108">
        <f t="shared" si="3"/>
        <v>0</v>
      </c>
      <c r="U19" s="155">
        <f t="shared" si="13"/>
        <v>0</v>
      </c>
      <c r="V19" s="124">
        <f t="shared" si="4"/>
        <v>0</v>
      </c>
      <c r="W19" s="124">
        <f t="shared" si="4"/>
        <v>0</v>
      </c>
      <c r="X19" s="7"/>
    </row>
    <row r="20" spans="1:24" s="3" customFormat="1" ht="29.25" customHeight="1">
      <c r="A20" s="341" t="s">
        <v>79</v>
      </c>
      <c r="B20" s="63" t="s">
        <v>6</v>
      </c>
      <c r="C20" s="121">
        <f>SUM(D20:E20)</f>
        <v>4527</v>
      </c>
      <c r="D20" s="117">
        <f>SUM(D21:D30)</f>
        <v>2248</v>
      </c>
      <c r="E20" s="156">
        <f>SUM(E21:E30)</f>
        <v>2279</v>
      </c>
      <c r="F20" s="121">
        <f>SUM(G20:H20)</f>
        <v>3661</v>
      </c>
      <c r="G20" s="117">
        <f>SUM(G21:G30)</f>
        <v>2158</v>
      </c>
      <c r="H20" s="156">
        <f>SUM(H21:H30)</f>
        <v>1503</v>
      </c>
      <c r="I20" s="121">
        <f t="shared" si="8"/>
        <v>812</v>
      </c>
      <c r="J20" s="117">
        <f>SUM(J21:J30)</f>
        <v>81</v>
      </c>
      <c r="K20" s="156">
        <f>SUM(K21:K30)</f>
        <v>731</v>
      </c>
      <c r="L20" s="121">
        <f t="shared" si="9"/>
        <v>1</v>
      </c>
      <c r="M20" s="117">
        <f>SUM(M21:M30)</f>
        <v>1</v>
      </c>
      <c r="N20" s="156">
        <f>SUM(N21:N30)</f>
        <v>0</v>
      </c>
      <c r="O20" s="121">
        <f t="shared" si="11"/>
        <v>47</v>
      </c>
      <c r="P20" s="117">
        <f>SUM(P21:P30)</f>
        <v>5</v>
      </c>
      <c r="Q20" s="156">
        <f>SUM(Q21:Q30)</f>
        <v>42</v>
      </c>
      <c r="R20" s="121">
        <f t="shared" si="12"/>
        <v>0</v>
      </c>
      <c r="S20" s="117">
        <f>SUM(S21:S30)</f>
        <v>0</v>
      </c>
      <c r="T20" s="156">
        <f>SUM(T21:T30)</f>
        <v>0</v>
      </c>
      <c r="U20" s="121">
        <f t="shared" si="13"/>
        <v>6</v>
      </c>
      <c r="V20" s="117">
        <f>SUM(V21:V30)</f>
        <v>3</v>
      </c>
      <c r="W20" s="117">
        <f>SUM(W21:W30)</f>
        <v>3</v>
      </c>
      <c r="X20" s="7"/>
    </row>
    <row r="21" spans="1:24" s="3" customFormat="1" ht="23.25" customHeight="1">
      <c r="A21" s="323"/>
      <c r="B21" s="65" t="s">
        <v>131</v>
      </c>
      <c r="C21" s="111">
        <f>SUM(D21:E21)</f>
        <v>3681</v>
      </c>
      <c r="D21" s="108">
        <f>G21+J21+M21+P21+S21+V21</f>
        <v>1851</v>
      </c>
      <c r="E21" s="108">
        <f>H21+K21+N21+Q21+T21+W21</f>
        <v>1830</v>
      </c>
      <c r="F21" s="154">
        <f>SUM(G21:H21)</f>
        <v>3117</v>
      </c>
      <c r="G21" s="108">
        <v>1804</v>
      </c>
      <c r="H21" s="157">
        <v>1313</v>
      </c>
      <c r="I21" s="154">
        <f>SUM(J21:K21)</f>
        <v>561</v>
      </c>
      <c r="J21" s="108">
        <v>47</v>
      </c>
      <c r="K21" s="108">
        <v>514</v>
      </c>
      <c r="L21" s="154">
        <f>SUM(M21:N21)</f>
        <v>0</v>
      </c>
      <c r="M21" s="108">
        <v>0</v>
      </c>
      <c r="N21" s="157">
        <v>0</v>
      </c>
      <c r="O21" s="154">
        <f>SUM(P21:Q21)</f>
        <v>0</v>
      </c>
      <c r="P21" s="108">
        <v>0</v>
      </c>
      <c r="Q21" s="108">
        <v>0</v>
      </c>
      <c r="R21" s="154">
        <f>SUM(S21:T21)</f>
        <v>0</v>
      </c>
      <c r="S21" s="108">
        <v>0</v>
      </c>
      <c r="T21" s="157">
        <v>0</v>
      </c>
      <c r="U21" s="154">
        <f>SUM(V21:W21)</f>
        <v>3</v>
      </c>
      <c r="V21" s="108">
        <v>0</v>
      </c>
      <c r="W21" s="108">
        <v>3</v>
      </c>
      <c r="X21" s="7"/>
    </row>
    <row r="22" spans="1:24" s="3" customFormat="1" ht="23.25" customHeight="1">
      <c r="A22" s="323"/>
      <c r="B22" s="65" t="s">
        <v>132</v>
      </c>
      <c r="C22" s="111">
        <f aca="true" t="shared" si="14" ref="C22:C30">SUM(D22:E22)</f>
        <v>42</v>
      </c>
      <c r="D22" s="108">
        <f aca="true" t="shared" si="15" ref="D22:D30">G22+J22+M22+P22+S22+V22</f>
        <v>19</v>
      </c>
      <c r="E22" s="108">
        <f aca="true" t="shared" si="16" ref="E22:E30">H22+K22+N22+Q22+T22+W22</f>
        <v>23</v>
      </c>
      <c r="F22" s="154">
        <f aca="true" t="shared" si="17" ref="F22:F30">SUM(G22:H22)</f>
        <v>21</v>
      </c>
      <c r="G22" s="108">
        <v>15</v>
      </c>
      <c r="H22" s="157">
        <v>6</v>
      </c>
      <c r="I22" s="154">
        <f aca="true" t="shared" si="18" ref="I22:I31">SUM(J22:K22)</f>
        <v>20</v>
      </c>
      <c r="J22" s="108">
        <v>3</v>
      </c>
      <c r="K22" s="108">
        <v>17</v>
      </c>
      <c r="L22" s="154">
        <f aca="true" t="shared" si="19" ref="L22:L31">SUM(M22:N22)</f>
        <v>1</v>
      </c>
      <c r="M22" s="108">
        <v>1</v>
      </c>
      <c r="N22" s="157">
        <v>0</v>
      </c>
      <c r="O22" s="154">
        <f aca="true" t="shared" si="20" ref="O22:O31">SUM(P22:Q22)</f>
        <v>0</v>
      </c>
      <c r="P22" s="108">
        <v>0</v>
      </c>
      <c r="Q22" s="108">
        <v>0</v>
      </c>
      <c r="R22" s="154">
        <f aca="true" t="shared" si="21" ref="R22:R31">SUM(S22:T22)</f>
        <v>0</v>
      </c>
      <c r="S22" s="108">
        <v>0</v>
      </c>
      <c r="T22" s="157">
        <v>0</v>
      </c>
      <c r="U22" s="154">
        <f aca="true" t="shared" si="22" ref="U22:U31">SUM(V22:W22)</f>
        <v>0</v>
      </c>
      <c r="V22" s="108">
        <v>0</v>
      </c>
      <c r="W22" s="108">
        <v>0</v>
      </c>
      <c r="X22" s="7"/>
    </row>
    <row r="23" spans="1:24" s="3" customFormat="1" ht="23.25" customHeight="1">
      <c r="A23" s="323"/>
      <c r="B23" s="65" t="s">
        <v>133</v>
      </c>
      <c r="C23" s="111">
        <f t="shared" si="14"/>
        <v>175</v>
      </c>
      <c r="D23" s="108">
        <f t="shared" si="15"/>
        <v>166</v>
      </c>
      <c r="E23" s="108">
        <f t="shared" si="16"/>
        <v>9</v>
      </c>
      <c r="F23" s="154">
        <f t="shared" si="17"/>
        <v>139</v>
      </c>
      <c r="G23" s="108">
        <v>137</v>
      </c>
      <c r="H23" s="157">
        <v>2</v>
      </c>
      <c r="I23" s="154">
        <f t="shared" si="18"/>
        <v>33</v>
      </c>
      <c r="J23" s="108">
        <v>26</v>
      </c>
      <c r="K23" s="108">
        <v>7</v>
      </c>
      <c r="L23" s="154">
        <f t="shared" si="19"/>
        <v>0</v>
      </c>
      <c r="M23" s="108">
        <v>0</v>
      </c>
      <c r="N23" s="157">
        <v>0</v>
      </c>
      <c r="O23" s="154">
        <f t="shared" si="20"/>
        <v>0</v>
      </c>
      <c r="P23" s="108">
        <v>0</v>
      </c>
      <c r="Q23" s="108">
        <v>0</v>
      </c>
      <c r="R23" s="154">
        <f t="shared" si="21"/>
        <v>0</v>
      </c>
      <c r="S23" s="108">
        <v>0</v>
      </c>
      <c r="T23" s="157">
        <v>0</v>
      </c>
      <c r="U23" s="154">
        <f t="shared" si="22"/>
        <v>3</v>
      </c>
      <c r="V23" s="108">
        <v>3</v>
      </c>
      <c r="W23" s="108">
        <v>0</v>
      </c>
      <c r="X23" s="7"/>
    </row>
    <row r="24" spans="1:24" s="3" customFormat="1" ht="23.25" customHeight="1">
      <c r="A24" s="323"/>
      <c r="B24" s="65" t="s">
        <v>134</v>
      </c>
      <c r="C24" s="111">
        <f t="shared" si="14"/>
        <v>274</v>
      </c>
      <c r="D24" s="108">
        <f t="shared" si="15"/>
        <v>105</v>
      </c>
      <c r="E24" s="108">
        <f t="shared" si="16"/>
        <v>169</v>
      </c>
      <c r="F24" s="154">
        <f t="shared" si="17"/>
        <v>177</v>
      </c>
      <c r="G24" s="108">
        <v>101</v>
      </c>
      <c r="H24" s="157">
        <v>76</v>
      </c>
      <c r="I24" s="154">
        <f t="shared" si="18"/>
        <v>97</v>
      </c>
      <c r="J24" s="108">
        <v>4</v>
      </c>
      <c r="K24" s="108">
        <v>93</v>
      </c>
      <c r="L24" s="154">
        <f t="shared" si="19"/>
        <v>0</v>
      </c>
      <c r="M24" s="108">
        <v>0</v>
      </c>
      <c r="N24" s="157">
        <v>0</v>
      </c>
      <c r="O24" s="154">
        <f t="shared" si="20"/>
        <v>0</v>
      </c>
      <c r="P24" s="108">
        <v>0</v>
      </c>
      <c r="Q24" s="108">
        <v>0</v>
      </c>
      <c r="R24" s="154">
        <f t="shared" si="21"/>
        <v>0</v>
      </c>
      <c r="S24" s="108">
        <v>0</v>
      </c>
      <c r="T24" s="157">
        <v>0</v>
      </c>
      <c r="U24" s="154">
        <f t="shared" si="22"/>
        <v>0</v>
      </c>
      <c r="V24" s="108">
        <v>0</v>
      </c>
      <c r="W24" s="108">
        <v>0</v>
      </c>
      <c r="X24" s="7"/>
    </row>
    <row r="25" spans="1:24" s="3" customFormat="1" ht="23.25" customHeight="1">
      <c r="A25" s="323"/>
      <c r="B25" s="65" t="s">
        <v>135</v>
      </c>
      <c r="C25" s="111">
        <f t="shared" si="14"/>
        <v>8</v>
      </c>
      <c r="D25" s="108">
        <f t="shared" si="15"/>
        <v>5</v>
      </c>
      <c r="E25" s="108">
        <f t="shared" si="16"/>
        <v>3</v>
      </c>
      <c r="F25" s="154">
        <f t="shared" si="17"/>
        <v>1</v>
      </c>
      <c r="G25" s="108">
        <v>1</v>
      </c>
      <c r="H25" s="157">
        <v>0</v>
      </c>
      <c r="I25" s="154">
        <f t="shared" si="18"/>
        <v>4</v>
      </c>
      <c r="J25" s="108">
        <v>1</v>
      </c>
      <c r="K25" s="108">
        <v>3</v>
      </c>
      <c r="L25" s="154">
        <f t="shared" si="19"/>
        <v>0</v>
      </c>
      <c r="M25" s="108">
        <v>0</v>
      </c>
      <c r="N25" s="157">
        <v>0</v>
      </c>
      <c r="O25" s="154">
        <f t="shared" si="20"/>
        <v>3</v>
      </c>
      <c r="P25" s="108">
        <v>3</v>
      </c>
      <c r="Q25" s="108">
        <v>0</v>
      </c>
      <c r="R25" s="154">
        <f t="shared" si="21"/>
        <v>0</v>
      </c>
      <c r="S25" s="108">
        <v>0</v>
      </c>
      <c r="T25" s="157">
        <v>0</v>
      </c>
      <c r="U25" s="154">
        <f t="shared" si="22"/>
        <v>0</v>
      </c>
      <c r="V25" s="108">
        <v>0</v>
      </c>
      <c r="W25" s="108">
        <v>0</v>
      </c>
      <c r="X25" s="7"/>
    </row>
    <row r="26" spans="1:24" s="3" customFormat="1" ht="23.25" customHeight="1">
      <c r="A26" s="323"/>
      <c r="B26" s="65" t="s">
        <v>136</v>
      </c>
      <c r="C26" s="111">
        <f t="shared" si="14"/>
        <v>43</v>
      </c>
      <c r="D26" s="108">
        <f t="shared" si="15"/>
        <v>8</v>
      </c>
      <c r="E26" s="108">
        <f t="shared" si="16"/>
        <v>35</v>
      </c>
      <c r="F26" s="154">
        <f t="shared" si="17"/>
        <v>11</v>
      </c>
      <c r="G26" s="108">
        <v>8</v>
      </c>
      <c r="H26" s="157">
        <v>3</v>
      </c>
      <c r="I26" s="154">
        <f t="shared" si="18"/>
        <v>32</v>
      </c>
      <c r="J26" s="108">
        <v>0</v>
      </c>
      <c r="K26" s="108">
        <v>32</v>
      </c>
      <c r="L26" s="154">
        <f t="shared" si="19"/>
        <v>0</v>
      </c>
      <c r="M26" s="108">
        <v>0</v>
      </c>
      <c r="N26" s="157">
        <v>0</v>
      </c>
      <c r="O26" s="154">
        <f t="shared" si="20"/>
        <v>0</v>
      </c>
      <c r="P26" s="108">
        <v>0</v>
      </c>
      <c r="Q26" s="108">
        <v>0</v>
      </c>
      <c r="R26" s="154">
        <f t="shared" si="21"/>
        <v>0</v>
      </c>
      <c r="S26" s="108">
        <v>0</v>
      </c>
      <c r="T26" s="157">
        <v>0</v>
      </c>
      <c r="U26" s="154">
        <f t="shared" si="22"/>
        <v>0</v>
      </c>
      <c r="V26" s="108">
        <v>0</v>
      </c>
      <c r="W26" s="108">
        <v>0</v>
      </c>
      <c r="X26" s="7"/>
    </row>
    <row r="27" spans="1:24" s="3" customFormat="1" ht="23.25" customHeight="1">
      <c r="A27" s="323"/>
      <c r="B27" s="65" t="s">
        <v>137</v>
      </c>
      <c r="C27" s="111">
        <f t="shared" si="14"/>
        <v>44</v>
      </c>
      <c r="D27" s="108">
        <f t="shared" si="15"/>
        <v>2</v>
      </c>
      <c r="E27" s="108">
        <f t="shared" si="16"/>
        <v>42</v>
      </c>
      <c r="F27" s="154">
        <f t="shared" si="17"/>
        <v>0</v>
      </c>
      <c r="G27" s="108">
        <v>0</v>
      </c>
      <c r="H27" s="157">
        <v>0</v>
      </c>
      <c r="I27" s="154">
        <f t="shared" si="18"/>
        <v>0</v>
      </c>
      <c r="J27" s="108">
        <v>0</v>
      </c>
      <c r="K27" s="108">
        <v>0</v>
      </c>
      <c r="L27" s="154">
        <f t="shared" si="19"/>
        <v>0</v>
      </c>
      <c r="M27" s="108">
        <v>0</v>
      </c>
      <c r="N27" s="157">
        <v>0</v>
      </c>
      <c r="O27" s="154">
        <f t="shared" si="20"/>
        <v>44</v>
      </c>
      <c r="P27" s="108">
        <v>2</v>
      </c>
      <c r="Q27" s="108">
        <v>42</v>
      </c>
      <c r="R27" s="154">
        <f t="shared" si="21"/>
        <v>0</v>
      </c>
      <c r="S27" s="108">
        <v>0</v>
      </c>
      <c r="T27" s="157">
        <v>0</v>
      </c>
      <c r="U27" s="154">
        <f t="shared" si="22"/>
        <v>0</v>
      </c>
      <c r="V27" s="108">
        <v>0</v>
      </c>
      <c r="W27" s="108">
        <v>0</v>
      </c>
      <c r="X27" s="7"/>
    </row>
    <row r="28" spans="1:24" s="3" customFormat="1" ht="23.25" customHeight="1">
      <c r="A28" s="323"/>
      <c r="B28" s="65" t="s">
        <v>140</v>
      </c>
      <c r="C28" s="111">
        <f t="shared" si="14"/>
        <v>8</v>
      </c>
      <c r="D28" s="108">
        <f t="shared" si="15"/>
        <v>1</v>
      </c>
      <c r="E28" s="108">
        <f t="shared" si="16"/>
        <v>7</v>
      </c>
      <c r="F28" s="154">
        <f t="shared" si="17"/>
        <v>3</v>
      </c>
      <c r="G28" s="108">
        <v>1</v>
      </c>
      <c r="H28" s="157">
        <v>2</v>
      </c>
      <c r="I28" s="154">
        <f t="shared" si="18"/>
        <v>5</v>
      </c>
      <c r="J28" s="108">
        <v>0</v>
      </c>
      <c r="K28" s="108">
        <v>5</v>
      </c>
      <c r="L28" s="154">
        <f t="shared" si="19"/>
        <v>0</v>
      </c>
      <c r="M28" s="108">
        <v>0</v>
      </c>
      <c r="N28" s="157">
        <v>0</v>
      </c>
      <c r="O28" s="154">
        <f t="shared" si="20"/>
        <v>0</v>
      </c>
      <c r="P28" s="108">
        <v>0</v>
      </c>
      <c r="Q28" s="108">
        <v>0</v>
      </c>
      <c r="R28" s="154">
        <f t="shared" si="21"/>
        <v>0</v>
      </c>
      <c r="S28" s="108">
        <v>0</v>
      </c>
      <c r="T28" s="157">
        <v>0</v>
      </c>
      <c r="U28" s="154">
        <f t="shared" si="22"/>
        <v>0</v>
      </c>
      <c r="V28" s="108">
        <v>0</v>
      </c>
      <c r="W28" s="108">
        <v>0</v>
      </c>
      <c r="X28" s="7"/>
    </row>
    <row r="29" spans="1:24" s="3" customFormat="1" ht="23.25" customHeight="1">
      <c r="A29" s="323"/>
      <c r="B29" s="65" t="s">
        <v>138</v>
      </c>
      <c r="C29" s="111">
        <f t="shared" si="14"/>
        <v>198</v>
      </c>
      <c r="D29" s="108">
        <f t="shared" si="15"/>
        <v>73</v>
      </c>
      <c r="E29" s="108">
        <f t="shared" si="16"/>
        <v>125</v>
      </c>
      <c r="F29" s="154">
        <f t="shared" si="17"/>
        <v>158</v>
      </c>
      <c r="G29" s="108">
        <v>73</v>
      </c>
      <c r="H29" s="157">
        <v>85</v>
      </c>
      <c r="I29" s="154">
        <f t="shared" si="18"/>
        <v>40</v>
      </c>
      <c r="J29" s="108">
        <v>0</v>
      </c>
      <c r="K29" s="108">
        <v>40</v>
      </c>
      <c r="L29" s="154">
        <f t="shared" si="19"/>
        <v>0</v>
      </c>
      <c r="M29" s="108">
        <v>0</v>
      </c>
      <c r="N29" s="157">
        <v>0</v>
      </c>
      <c r="O29" s="154">
        <f t="shared" si="20"/>
        <v>0</v>
      </c>
      <c r="P29" s="108">
        <v>0</v>
      </c>
      <c r="Q29" s="108">
        <v>0</v>
      </c>
      <c r="R29" s="154">
        <f t="shared" si="21"/>
        <v>0</v>
      </c>
      <c r="S29" s="108">
        <v>0</v>
      </c>
      <c r="T29" s="157">
        <v>0</v>
      </c>
      <c r="U29" s="154">
        <f t="shared" si="22"/>
        <v>0</v>
      </c>
      <c r="V29" s="108">
        <v>0</v>
      </c>
      <c r="W29" s="108">
        <v>0</v>
      </c>
      <c r="X29" s="7"/>
    </row>
    <row r="30" spans="1:24" s="3" customFormat="1" ht="23.25" customHeight="1">
      <c r="A30" s="342"/>
      <c r="B30" s="66" t="s">
        <v>139</v>
      </c>
      <c r="C30" s="115">
        <f t="shared" si="14"/>
        <v>54</v>
      </c>
      <c r="D30" s="108">
        <f t="shared" si="15"/>
        <v>18</v>
      </c>
      <c r="E30" s="108">
        <f t="shared" si="16"/>
        <v>36</v>
      </c>
      <c r="F30" s="155">
        <f t="shared" si="17"/>
        <v>34</v>
      </c>
      <c r="G30" s="124">
        <v>18</v>
      </c>
      <c r="H30" s="158">
        <v>16</v>
      </c>
      <c r="I30" s="155">
        <f t="shared" si="18"/>
        <v>20</v>
      </c>
      <c r="J30" s="124">
        <v>0</v>
      </c>
      <c r="K30" s="124">
        <v>20</v>
      </c>
      <c r="L30" s="155">
        <f t="shared" si="19"/>
        <v>0</v>
      </c>
      <c r="M30" s="124">
        <v>0</v>
      </c>
      <c r="N30" s="158">
        <v>0</v>
      </c>
      <c r="O30" s="155">
        <f t="shared" si="20"/>
        <v>0</v>
      </c>
      <c r="P30" s="124">
        <v>0</v>
      </c>
      <c r="Q30" s="124">
        <v>0</v>
      </c>
      <c r="R30" s="155">
        <f t="shared" si="21"/>
        <v>0</v>
      </c>
      <c r="S30" s="124">
        <v>0</v>
      </c>
      <c r="T30" s="158">
        <v>0</v>
      </c>
      <c r="U30" s="155">
        <f t="shared" si="22"/>
        <v>0</v>
      </c>
      <c r="V30" s="124">
        <v>0</v>
      </c>
      <c r="W30" s="124">
        <v>0</v>
      </c>
      <c r="X30" s="7"/>
    </row>
    <row r="31" spans="1:24" s="3" customFormat="1" ht="29.25" customHeight="1">
      <c r="A31" s="322" t="s">
        <v>80</v>
      </c>
      <c r="B31" s="63" t="s">
        <v>6</v>
      </c>
      <c r="C31" s="121">
        <f>SUM(D31:E31)</f>
        <v>23</v>
      </c>
      <c r="D31" s="117">
        <f>SUM(D32:D41)</f>
        <v>13</v>
      </c>
      <c r="E31" s="156">
        <f>SUM(E32:E41)</f>
        <v>10</v>
      </c>
      <c r="F31" s="121">
        <f>SUM(G31:H31)</f>
        <v>12</v>
      </c>
      <c r="G31" s="117">
        <f>SUM(G32:G41)</f>
        <v>8</v>
      </c>
      <c r="H31" s="156">
        <f>SUM(H32:H41)</f>
        <v>4</v>
      </c>
      <c r="I31" s="121">
        <f t="shared" si="18"/>
        <v>11</v>
      </c>
      <c r="J31" s="117">
        <f>SUM(J32:J41)</f>
        <v>5</v>
      </c>
      <c r="K31" s="156">
        <f>SUM(K32:K41)</f>
        <v>6</v>
      </c>
      <c r="L31" s="121">
        <f t="shared" si="19"/>
        <v>0</v>
      </c>
      <c r="M31" s="117">
        <f>SUM(M32:M41)</f>
        <v>0</v>
      </c>
      <c r="N31" s="156">
        <f>SUM(N32:N41)</f>
        <v>0</v>
      </c>
      <c r="O31" s="121">
        <f t="shared" si="20"/>
        <v>0</v>
      </c>
      <c r="P31" s="117">
        <f>SUM(P32:P41)</f>
        <v>0</v>
      </c>
      <c r="Q31" s="156">
        <f>SUM(Q32:Q41)</f>
        <v>0</v>
      </c>
      <c r="R31" s="121">
        <f t="shared" si="21"/>
        <v>0</v>
      </c>
      <c r="S31" s="117">
        <f>SUM(S32:S41)</f>
        <v>0</v>
      </c>
      <c r="T31" s="156">
        <f>SUM(T32:T41)</f>
        <v>0</v>
      </c>
      <c r="U31" s="121">
        <f t="shared" si="22"/>
        <v>0</v>
      </c>
      <c r="V31" s="117">
        <f>SUM(V32:V41)</f>
        <v>0</v>
      </c>
      <c r="W31" s="117">
        <f>SUM(W32:W41)</f>
        <v>0</v>
      </c>
      <c r="X31" s="7"/>
    </row>
    <row r="32" spans="1:24" s="3" customFormat="1" ht="23.25" customHeight="1">
      <c r="A32" s="323"/>
      <c r="B32" s="65" t="s">
        <v>131</v>
      </c>
      <c r="C32" s="111">
        <f>SUM(D32:E32)</f>
        <v>6</v>
      </c>
      <c r="D32" s="108">
        <f>G32+J32+M32+P32+S32+V32</f>
        <v>2</v>
      </c>
      <c r="E32" s="108">
        <f>H32+K32+N32+Q32+T32+W32</f>
        <v>4</v>
      </c>
      <c r="F32" s="154">
        <f>SUM(G32:H32)</f>
        <v>5</v>
      </c>
      <c r="G32" s="108">
        <v>1</v>
      </c>
      <c r="H32" s="157">
        <v>4</v>
      </c>
      <c r="I32" s="154">
        <f>SUM(J32:K32)</f>
        <v>1</v>
      </c>
      <c r="J32" s="108">
        <v>1</v>
      </c>
      <c r="K32" s="108">
        <v>0</v>
      </c>
      <c r="L32" s="154">
        <f>SUM(M32:N32)</f>
        <v>0</v>
      </c>
      <c r="M32" s="108">
        <v>0</v>
      </c>
      <c r="N32" s="157">
        <v>0</v>
      </c>
      <c r="O32" s="154">
        <f>SUM(P32:Q32)</f>
        <v>0</v>
      </c>
      <c r="P32" s="108">
        <v>0</v>
      </c>
      <c r="Q32" s="108">
        <v>0</v>
      </c>
      <c r="R32" s="154">
        <f>SUM(S32:T32)</f>
        <v>0</v>
      </c>
      <c r="S32" s="108">
        <v>0</v>
      </c>
      <c r="T32" s="157">
        <v>0</v>
      </c>
      <c r="U32" s="154">
        <f>SUM(V32:W32)</f>
        <v>0</v>
      </c>
      <c r="V32" s="108">
        <v>0</v>
      </c>
      <c r="W32" s="108">
        <v>0</v>
      </c>
      <c r="X32" s="7"/>
    </row>
    <row r="33" spans="1:24" s="3" customFormat="1" ht="23.25" customHeight="1">
      <c r="A33" s="323"/>
      <c r="B33" s="65" t="s">
        <v>132</v>
      </c>
      <c r="C33" s="111">
        <f aca="true" t="shared" si="23" ref="C33:C41">SUM(D33:E33)</f>
        <v>0</v>
      </c>
      <c r="D33" s="108">
        <f aca="true" t="shared" si="24" ref="D33:D41">G33+J33+M33+P33+S33+V33</f>
        <v>0</v>
      </c>
      <c r="E33" s="108">
        <f aca="true" t="shared" si="25" ref="E33:E41">H33+K33+N33+Q33+T33+W33</f>
        <v>0</v>
      </c>
      <c r="F33" s="154">
        <f aca="true" t="shared" si="26" ref="F33:F41">SUM(G33:H33)</f>
        <v>0</v>
      </c>
      <c r="G33" s="108">
        <v>0</v>
      </c>
      <c r="H33" s="157">
        <v>0</v>
      </c>
      <c r="I33" s="154">
        <f aca="true" t="shared" si="27" ref="I33:I41">SUM(J33:K33)</f>
        <v>0</v>
      </c>
      <c r="J33" s="108">
        <v>0</v>
      </c>
      <c r="K33" s="108">
        <v>0</v>
      </c>
      <c r="L33" s="154">
        <f aca="true" t="shared" si="28" ref="L33:L41">SUM(M33:N33)</f>
        <v>0</v>
      </c>
      <c r="M33" s="108">
        <v>0</v>
      </c>
      <c r="N33" s="157">
        <v>0</v>
      </c>
      <c r="O33" s="154">
        <f aca="true" t="shared" si="29" ref="O33:O41">SUM(P33:Q33)</f>
        <v>0</v>
      </c>
      <c r="P33" s="108">
        <v>0</v>
      </c>
      <c r="Q33" s="108">
        <v>0</v>
      </c>
      <c r="R33" s="154">
        <f aca="true" t="shared" si="30" ref="R33:R41">SUM(S33:T33)</f>
        <v>0</v>
      </c>
      <c r="S33" s="108">
        <v>0</v>
      </c>
      <c r="T33" s="157">
        <v>0</v>
      </c>
      <c r="U33" s="154">
        <f aca="true" t="shared" si="31" ref="U33:U41">SUM(V33:W33)</f>
        <v>0</v>
      </c>
      <c r="V33" s="108">
        <v>0</v>
      </c>
      <c r="W33" s="108">
        <v>0</v>
      </c>
      <c r="X33" s="7"/>
    </row>
    <row r="34" spans="1:24" s="3" customFormat="1" ht="23.25" customHeight="1">
      <c r="A34" s="323"/>
      <c r="B34" s="65" t="s">
        <v>133</v>
      </c>
      <c r="C34" s="111">
        <f t="shared" si="23"/>
        <v>0</v>
      </c>
      <c r="D34" s="108">
        <f t="shared" si="24"/>
        <v>0</v>
      </c>
      <c r="E34" s="108">
        <f t="shared" si="25"/>
        <v>0</v>
      </c>
      <c r="F34" s="154">
        <f t="shared" si="26"/>
        <v>0</v>
      </c>
      <c r="G34" s="108">
        <v>0</v>
      </c>
      <c r="H34" s="157">
        <v>0</v>
      </c>
      <c r="I34" s="154">
        <f t="shared" si="27"/>
        <v>0</v>
      </c>
      <c r="J34" s="108">
        <v>0</v>
      </c>
      <c r="K34" s="108">
        <v>0</v>
      </c>
      <c r="L34" s="154">
        <f t="shared" si="28"/>
        <v>0</v>
      </c>
      <c r="M34" s="108">
        <v>0</v>
      </c>
      <c r="N34" s="157">
        <v>0</v>
      </c>
      <c r="O34" s="154">
        <f t="shared" si="29"/>
        <v>0</v>
      </c>
      <c r="P34" s="108">
        <v>0</v>
      </c>
      <c r="Q34" s="108">
        <v>0</v>
      </c>
      <c r="R34" s="154">
        <f t="shared" si="30"/>
        <v>0</v>
      </c>
      <c r="S34" s="108">
        <v>0</v>
      </c>
      <c r="T34" s="157">
        <v>0</v>
      </c>
      <c r="U34" s="154">
        <f t="shared" si="31"/>
        <v>0</v>
      </c>
      <c r="V34" s="108">
        <v>0</v>
      </c>
      <c r="W34" s="108">
        <v>0</v>
      </c>
      <c r="X34" s="7"/>
    </row>
    <row r="35" spans="1:24" s="3" customFormat="1" ht="23.25" customHeight="1">
      <c r="A35" s="323"/>
      <c r="B35" s="65" t="s">
        <v>134</v>
      </c>
      <c r="C35" s="111">
        <f t="shared" si="23"/>
        <v>0</v>
      </c>
      <c r="D35" s="108">
        <f t="shared" si="24"/>
        <v>0</v>
      </c>
      <c r="E35" s="108">
        <f t="shared" si="25"/>
        <v>0</v>
      </c>
      <c r="F35" s="154">
        <f t="shared" si="26"/>
        <v>0</v>
      </c>
      <c r="G35" s="108">
        <v>0</v>
      </c>
      <c r="H35" s="157">
        <v>0</v>
      </c>
      <c r="I35" s="154">
        <f t="shared" si="27"/>
        <v>0</v>
      </c>
      <c r="J35" s="108">
        <v>0</v>
      </c>
      <c r="K35" s="108">
        <v>0</v>
      </c>
      <c r="L35" s="154">
        <f t="shared" si="28"/>
        <v>0</v>
      </c>
      <c r="M35" s="108">
        <v>0</v>
      </c>
      <c r="N35" s="157">
        <v>0</v>
      </c>
      <c r="O35" s="154">
        <f t="shared" si="29"/>
        <v>0</v>
      </c>
      <c r="P35" s="108">
        <v>0</v>
      </c>
      <c r="Q35" s="108">
        <v>0</v>
      </c>
      <c r="R35" s="154">
        <f t="shared" si="30"/>
        <v>0</v>
      </c>
      <c r="S35" s="108">
        <v>0</v>
      </c>
      <c r="T35" s="157">
        <v>0</v>
      </c>
      <c r="U35" s="154">
        <f t="shared" si="31"/>
        <v>0</v>
      </c>
      <c r="V35" s="108">
        <v>0</v>
      </c>
      <c r="W35" s="108">
        <v>0</v>
      </c>
      <c r="X35" s="7"/>
    </row>
    <row r="36" spans="1:24" s="3" customFormat="1" ht="23.25" customHeight="1">
      <c r="A36" s="323"/>
      <c r="B36" s="65" t="s">
        <v>135</v>
      </c>
      <c r="C36" s="111">
        <f t="shared" si="23"/>
        <v>0</v>
      </c>
      <c r="D36" s="108">
        <f t="shared" si="24"/>
        <v>0</v>
      </c>
      <c r="E36" s="108">
        <f t="shared" si="25"/>
        <v>0</v>
      </c>
      <c r="F36" s="154">
        <f t="shared" si="26"/>
        <v>0</v>
      </c>
      <c r="G36" s="108">
        <v>0</v>
      </c>
      <c r="H36" s="157">
        <v>0</v>
      </c>
      <c r="I36" s="154">
        <f t="shared" si="27"/>
        <v>0</v>
      </c>
      <c r="J36" s="108">
        <v>0</v>
      </c>
      <c r="K36" s="108">
        <v>0</v>
      </c>
      <c r="L36" s="154">
        <f t="shared" si="28"/>
        <v>0</v>
      </c>
      <c r="M36" s="108">
        <v>0</v>
      </c>
      <c r="N36" s="157">
        <v>0</v>
      </c>
      <c r="O36" s="154">
        <f t="shared" si="29"/>
        <v>0</v>
      </c>
      <c r="P36" s="108">
        <v>0</v>
      </c>
      <c r="Q36" s="108">
        <v>0</v>
      </c>
      <c r="R36" s="154">
        <f t="shared" si="30"/>
        <v>0</v>
      </c>
      <c r="S36" s="108">
        <v>0</v>
      </c>
      <c r="T36" s="157">
        <v>0</v>
      </c>
      <c r="U36" s="154">
        <f t="shared" si="31"/>
        <v>0</v>
      </c>
      <c r="V36" s="108">
        <v>0</v>
      </c>
      <c r="W36" s="108">
        <v>0</v>
      </c>
      <c r="X36" s="7"/>
    </row>
    <row r="37" spans="1:24" s="3" customFormat="1" ht="23.25" customHeight="1">
      <c r="A37" s="323"/>
      <c r="B37" s="65" t="s">
        <v>136</v>
      </c>
      <c r="C37" s="111">
        <f t="shared" si="23"/>
        <v>0</v>
      </c>
      <c r="D37" s="108">
        <f t="shared" si="24"/>
        <v>0</v>
      </c>
      <c r="E37" s="108">
        <f t="shared" si="25"/>
        <v>0</v>
      </c>
      <c r="F37" s="154">
        <f t="shared" si="26"/>
        <v>0</v>
      </c>
      <c r="G37" s="108">
        <v>0</v>
      </c>
      <c r="H37" s="157">
        <v>0</v>
      </c>
      <c r="I37" s="154">
        <f t="shared" si="27"/>
        <v>0</v>
      </c>
      <c r="J37" s="108">
        <v>0</v>
      </c>
      <c r="K37" s="108">
        <v>0</v>
      </c>
      <c r="L37" s="154">
        <f t="shared" si="28"/>
        <v>0</v>
      </c>
      <c r="M37" s="108">
        <v>0</v>
      </c>
      <c r="N37" s="157">
        <v>0</v>
      </c>
      <c r="O37" s="154">
        <f t="shared" si="29"/>
        <v>0</v>
      </c>
      <c r="P37" s="108">
        <v>0</v>
      </c>
      <c r="Q37" s="108">
        <v>0</v>
      </c>
      <c r="R37" s="154">
        <f t="shared" si="30"/>
        <v>0</v>
      </c>
      <c r="S37" s="108">
        <v>0</v>
      </c>
      <c r="T37" s="157">
        <v>0</v>
      </c>
      <c r="U37" s="154">
        <f t="shared" si="31"/>
        <v>0</v>
      </c>
      <c r="V37" s="108">
        <v>0</v>
      </c>
      <c r="W37" s="108">
        <v>0</v>
      </c>
      <c r="X37" s="7"/>
    </row>
    <row r="38" spans="1:24" s="3" customFormat="1" ht="23.25" customHeight="1">
      <c r="A38" s="323"/>
      <c r="B38" s="65" t="s">
        <v>137</v>
      </c>
      <c r="C38" s="111">
        <f t="shared" si="23"/>
        <v>0</v>
      </c>
      <c r="D38" s="108">
        <f t="shared" si="24"/>
        <v>0</v>
      </c>
      <c r="E38" s="108">
        <f t="shared" si="25"/>
        <v>0</v>
      </c>
      <c r="F38" s="154">
        <f t="shared" si="26"/>
        <v>0</v>
      </c>
      <c r="G38" s="108">
        <v>0</v>
      </c>
      <c r="H38" s="157">
        <v>0</v>
      </c>
      <c r="I38" s="154">
        <f t="shared" si="27"/>
        <v>0</v>
      </c>
      <c r="J38" s="108">
        <v>0</v>
      </c>
      <c r="K38" s="108">
        <v>0</v>
      </c>
      <c r="L38" s="154">
        <f t="shared" si="28"/>
        <v>0</v>
      </c>
      <c r="M38" s="108">
        <v>0</v>
      </c>
      <c r="N38" s="157">
        <v>0</v>
      </c>
      <c r="O38" s="154">
        <f t="shared" si="29"/>
        <v>0</v>
      </c>
      <c r="P38" s="108">
        <v>0</v>
      </c>
      <c r="Q38" s="108">
        <v>0</v>
      </c>
      <c r="R38" s="154">
        <f t="shared" si="30"/>
        <v>0</v>
      </c>
      <c r="S38" s="108">
        <v>0</v>
      </c>
      <c r="T38" s="157">
        <v>0</v>
      </c>
      <c r="U38" s="154">
        <f t="shared" si="31"/>
        <v>0</v>
      </c>
      <c r="V38" s="108">
        <v>0</v>
      </c>
      <c r="W38" s="108">
        <v>0</v>
      </c>
      <c r="X38" s="7"/>
    </row>
    <row r="39" spans="1:24" s="3" customFormat="1" ht="23.25" customHeight="1">
      <c r="A39" s="323"/>
      <c r="B39" s="65" t="s">
        <v>140</v>
      </c>
      <c r="C39" s="111">
        <f t="shared" si="23"/>
        <v>0</v>
      </c>
      <c r="D39" s="108">
        <f t="shared" si="24"/>
        <v>0</v>
      </c>
      <c r="E39" s="108">
        <f t="shared" si="25"/>
        <v>0</v>
      </c>
      <c r="F39" s="154">
        <f t="shared" si="26"/>
        <v>0</v>
      </c>
      <c r="G39" s="108">
        <v>0</v>
      </c>
      <c r="H39" s="157">
        <v>0</v>
      </c>
      <c r="I39" s="154">
        <f t="shared" si="27"/>
        <v>0</v>
      </c>
      <c r="J39" s="108">
        <v>0</v>
      </c>
      <c r="K39" s="108">
        <v>0</v>
      </c>
      <c r="L39" s="154">
        <f t="shared" si="28"/>
        <v>0</v>
      </c>
      <c r="M39" s="108">
        <v>0</v>
      </c>
      <c r="N39" s="157">
        <v>0</v>
      </c>
      <c r="O39" s="154">
        <f t="shared" si="29"/>
        <v>0</v>
      </c>
      <c r="P39" s="108">
        <v>0</v>
      </c>
      <c r="Q39" s="108">
        <v>0</v>
      </c>
      <c r="R39" s="154">
        <f t="shared" si="30"/>
        <v>0</v>
      </c>
      <c r="S39" s="108">
        <v>0</v>
      </c>
      <c r="T39" s="157">
        <v>0</v>
      </c>
      <c r="U39" s="154">
        <f t="shared" si="31"/>
        <v>0</v>
      </c>
      <c r="V39" s="108">
        <v>0</v>
      </c>
      <c r="W39" s="108">
        <v>0</v>
      </c>
      <c r="X39" s="7"/>
    </row>
    <row r="40" spans="1:24" s="3" customFormat="1" ht="23.25" customHeight="1">
      <c r="A40" s="323"/>
      <c r="B40" s="65" t="s">
        <v>138</v>
      </c>
      <c r="C40" s="111">
        <f t="shared" si="23"/>
        <v>0</v>
      </c>
      <c r="D40" s="108">
        <f t="shared" si="24"/>
        <v>0</v>
      </c>
      <c r="E40" s="108">
        <f t="shared" si="25"/>
        <v>0</v>
      </c>
      <c r="F40" s="154">
        <f t="shared" si="26"/>
        <v>0</v>
      </c>
      <c r="G40" s="108">
        <v>0</v>
      </c>
      <c r="H40" s="157">
        <v>0</v>
      </c>
      <c r="I40" s="154">
        <f t="shared" si="27"/>
        <v>0</v>
      </c>
      <c r="J40" s="108">
        <v>0</v>
      </c>
      <c r="K40" s="108">
        <v>0</v>
      </c>
      <c r="L40" s="154">
        <f t="shared" si="28"/>
        <v>0</v>
      </c>
      <c r="M40" s="108">
        <v>0</v>
      </c>
      <c r="N40" s="157">
        <v>0</v>
      </c>
      <c r="O40" s="154">
        <f t="shared" si="29"/>
        <v>0</v>
      </c>
      <c r="P40" s="108">
        <v>0</v>
      </c>
      <c r="Q40" s="108">
        <v>0</v>
      </c>
      <c r="R40" s="154">
        <f t="shared" si="30"/>
        <v>0</v>
      </c>
      <c r="S40" s="108">
        <v>0</v>
      </c>
      <c r="T40" s="157">
        <v>0</v>
      </c>
      <c r="U40" s="154">
        <f t="shared" si="31"/>
        <v>0</v>
      </c>
      <c r="V40" s="108">
        <v>0</v>
      </c>
      <c r="W40" s="108">
        <v>0</v>
      </c>
      <c r="X40" s="7"/>
    </row>
    <row r="41" spans="1:24" s="3" customFormat="1" ht="23.25" customHeight="1" thickBot="1">
      <c r="A41" s="324"/>
      <c r="B41" s="67" t="s">
        <v>139</v>
      </c>
      <c r="C41" s="137">
        <f t="shared" si="23"/>
        <v>17</v>
      </c>
      <c r="D41" s="134">
        <f t="shared" si="24"/>
        <v>11</v>
      </c>
      <c r="E41" s="134">
        <f t="shared" si="25"/>
        <v>6</v>
      </c>
      <c r="F41" s="159">
        <f t="shared" si="26"/>
        <v>7</v>
      </c>
      <c r="G41" s="134">
        <v>7</v>
      </c>
      <c r="H41" s="160">
        <v>0</v>
      </c>
      <c r="I41" s="159">
        <f t="shared" si="27"/>
        <v>10</v>
      </c>
      <c r="J41" s="134">
        <v>4</v>
      </c>
      <c r="K41" s="134">
        <v>6</v>
      </c>
      <c r="L41" s="159">
        <f t="shared" si="28"/>
        <v>0</v>
      </c>
      <c r="M41" s="134">
        <v>0</v>
      </c>
      <c r="N41" s="160">
        <v>0</v>
      </c>
      <c r="O41" s="159">
        <f t="shared" si="29"/>
        <v>0</v>
      </c>
      <c r="P41" s="134">
        <v>0</v>
      </c>
      <c r="Q41" s="134">
        <v>0</v>
      </c>
      <c r="R41" s="159">
        <f t="shared" si="30"/>
        <v>0</v>
      </c>
      <c r="S41" s="134">
        <v>0</v>
      </c>
      <c r="T41" s="160">
        <v>0</v>
      </c>
      <c r="U41" s="159">
        <f t="shared" si="31"/>
        <v>0</v>
      </c>
      <c r="V41" s="134">
        <v>0</v>
      </c>
      <c r="W41" s="134">
        <v>0</v>
      </c>
      <c r="X41" s="7"/>
    </row>
  </sheetData>
  <sheetProtection/>
  <mergeCells count="11">
    <mergeCell ref="U4:W7"/>
    <mergeCell ref="O4:Q7"/>
    <mergeCell ref="I5:K5"/>
    <mergeCell ref="I6:K6"/>
    <mergeCell ref="A20:A30"/>
    <mergeCell ref="A31:A41"/>
    <mergeCell ref="C4:E7"/>
    <mergeCell ref="L4:N7"/>
    <mergeCell ref="F5:H5"/>
    <mergeCell ref="A6:B6"/>
    <mergeCell ref="R4:T7"/>
  </mergeCells>
  <printOptions/>
  <pageMargins left="0.5118110236220472" right="0.4330708661417323" top="0.7874015748031497" bottom="0.4330708661417323" header="0.5118110236220472" footer="0.4330708661417323"/>
  <pageSetup horizontalDpi="600" verticalDpi="600" orientation="portrait" paperSize="9" scale="85" r:id="rId1"/>
  <headerFooter scaleWithDoc="0" alignWithMargins="0">
    <oddHeader>&amp;R卒業後・高校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0"/>
  <sheetViews>
    <sheetView showGridLines="0" zoomScalePageLayoutView="0" workbookViewId="0" topLeftCell="A1">
      <selection activeCell="A1" sqref="A1"/>
    </sheetView>
  </sheetViews>
  <sheetFormatPr defaultColWidth="8.625" defaultRowHeight="24.75" customHeight="1"/>
  <cols>
    <col min="1" max="1" width="5.75390625" style="1" customWidth="1"/>
    <col min="2" max="2" width="9.625" style="1" customWidth="1"/>
    <col min="3" max="14" width="7.75390625" style="1" customWidth="1"/>
    <col min="15" max="15" width="1.00390625" style="1" customWidth="1"/>
    <col min="16" max="16384" width="8.625" style="1" customWidth="1"/>
  </cols>
  <sheetData>
    <row r="1" ht="22.5" customHeight="1"/>
    <row r="2" ht="22.5" customHeight="1"/>
    <row r="3" spans="1:14" s="3" customFormat="1" ht="24.75" customHeight="1" thickBot="1">
      <c r="A3" s="232" t="s">
        <v>274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23.25" customHeight="1">
      <c r="A4" s="346" t="s">
        <v>102</v>
      </c>
      <c r="B4" s="347"/>
      <c r="C4" s="355" t="s">
        <v>101</v>
      </c>
      <c r="D4" s="326"/>
      <c r="E4" s="356"/>
      <c r="F4" s="350" t="s">
        <v>21</v>
      </c>
      <c r="G4" s="326"/>
      <c r="H4" s="326"/>
      <c r="I4" s="326"/>
      <c r="J4" s="326"/>
      <c r="K4" s="326"/>
      <c r="L4" s="326"/>
      <c r="M4" s="326"/>
      <c r="N4" s="326"/>
      <c r="O4" s="7"/>
    </row>
    <row r="5" spans="1:15" s="3" customFormat="1" ht="16.5" customHeight="1">
      <c r="A5" s="337"/>
      <c r="B5" s="338"/>
      <c r="C5" s="327"/>
      <c r="D5" s="312"/>
      <c r="E5" s="336"/>
      <c r="F5" s="343" t="s">
        <v>6</v>
      </c>
      <c r="G5" s="344"/>
      <c r="H5" s="345"/>
      <c r="I5" s="351" t="s">
        <v>100</v>
      </c>
      <c r="J5" s="344"/>
      <c r="K5" s="345"/>
      <c r="L5" s="343" t="s">
        <v>22</v>
      </c>
      <c r="M5" s="344"/>
      <c r="N5" s="344"/>
      <c r="O5" s="7"/>
    </row>
    <row r="6" spans="1:15" s="3" customFormat="1" ht="16.5" customHeight="1">
      <c r="A6" s="337"/>
      <c r="B6" s="338"/>
      <c r="C6" s="327"/>
      <c r="D6" s="328"/>
      <c r="E6" s="352"/>
      <c r="F6" s="335"/>
      <c r="G6" s="312"/>
      <c r="H6" s="336"/>
      <c r="I6" s="335"/>
      <c r="J6" s="328"/>
      <c r="K6" s="352"/>
      <c r="L6" s="335"/>
      <c r="M6" s="312"/>
      <c r="N6" s="312"/>
      <c r="O6" s="7"/>
    </row>
    <row r="7" spans="1:15" s="3" customFormat="1" ht="21.75" customHeight="1" thickBot="1">
      <c r="A7" s="348"/>
      <c r="B7" s="349"/>
      <c r="C7" s="25" t="s">
        <v>6</v>
      </c>
      <c r="D7" s="24" t="s">
        <v>23</v>
      </c>
      <c r="E7" s="33" t="s">
        <v>24</v>
      </c>
      <c r="F7" s="39" t="s">
        <v>6</v>
      </c>
      <c r="G7" s="38" t="s">
        <v>23</v>
      </c>
      <c r="H7" s="38" t="s">
        <v>24</v>
      </c>
      <c r="I7" s="28" t="s">
        <v>6</v>
      </c>
      <c r="J7" s="24" t="s">
        <v>23</v>
      </c>
      <c r="K7" s="33" t="s">
        <v>24</v>
      </c>
      <c r="L7" s="29" t="s">
        <v>6</v>
      </c>
      <c r="M7" s="38" t="s">
        <v>23</v>
      </c>
      <c r="N7" s="38" t="s">
        <v>24</v>
      </c>
      <c r="O7" s="7"/>
    </row>
    <row r="8" spans="1:15" s="3" customFormat="1" ht="28.5" customHeight="1">
      <c r="A8" s="326" t="s">
        <v>95</v>
      </c>
      <c r="B8" s="64" t="s">
        <v>6</v>
      </c>
      <c r="C8" s="125">
        <f aca="true" t="shared" si="0" ref="C8:N8">SUM(C9:C18)</f>
        <v>1163</v>
      </c>
      <c r="D8" s="102">
        <f t="shared" si="0"/>
        <v>474</v>
      </c>
      <c r="E8" s="153">
        <f t="shared" si="0"/>
        <v>689</v>
      </c>
      <c r="F8" s="103">
        <f t="shared" si="0"/>
        <v>232</v>
      </c>
      <c r="G8" s="102">
        <f t="shared" si="0"/>
        <v>182</v>
      </c>
      <c r="H8" s="161">
        <f t="shared" si="0"/>
        <v>50</v>
      </c>
      <c r="I8" s="103">
        <f t="shared" si="0"/>
        <v>85</v>
      </c>
      <c r="J8" s="102">
        <f t="shared" si="0"/>
        <v>65</v>
      </c>
      <c r="K8" s="161">
        <f t="shared" si="0"/>
        <v>20</v>
      </c>
      <c r="L8" s="103">
        <f t="shared" si="0"/>
        <v>147</v>
      </c>
      <c r="M8" s="102">
        <f t="shared" si="0"/>
        <v>117</v>
      </c>
      <c r="N8" s="103">
        <f t="shared" si="0"/>
        <v>30</v>
      </c>
      <c r="O8" s="7"/>
    </row>
    <row r="9" spans="1:15" s="3" customFormat="1" ht="23.25" customHeight="1">
      <c r="A9" s="313"/>
      <c r="B9" s="65" t="s">
        <v>131</v>
      </c>
      <c r="C9" s="128">
        <f>SUM(D9:E9)</f>
        <v>502</v>
      </c>
      <c r="D9" s="108">
        <f aca="true" t="shared" si="1" ref="D9:E18">D20+D31</f>
        <v>203</v>
      </c>
      <c r="E9" s="162">
        <f t="shared" si="1"/>
        <v>299</v>
      </c>
      <c r="F9" s="111">
        <f>SUM(G9:H9)</f>
        <v>210</v>
      </c>
      <c r="G9" s="108">
        <f aca="true" t="shared" si="2" ref="G9:H18">G20+G31</f>
        <v>174</v>
      </c>
      <c r="H9" s="157">
        <f t="shared" si="2"/>
        <v>36</v>
      </c>
      <c r="I9" s="111">
        <f>SUM(J9:K9)</f>
        <v>80</v>
      </c>
      <c r="J9" s="108">
        <f aca="true" t="shared" si="3" ref="J9:K18">J20+J31</f>
        <v>62</v>
      </c>
      <c r="K9" s="157">
        <f t="shared" si="3"/>
        <v>18</v>
      </c>
      <c r="L9" s="111">
        <f>SUM(M9:N9)</f>
        <v>130</v>
      </c>
      <c r="M9" s="108">
        <f aca="true" t="shared" si="4" ref="M9:N18">M20+M31</f>
        <v>112</v>
      </c>
      <c r="N9" s="108">
        <f t="shared" si="4"/>
        <v>18</v>
      </c>
      <c r="O9" s="7"/>
    </row>
    <row r="10" spans="1:15" s="3" customFormat="1" ht="23.25" customHeight="1">
      <c r="A10" s="313"/>
      <c r="B10" s="65" t="s">
        <v>132</v>
      </c>
      <c r="C10" s="128">
        <f aca="true" t="shared" si="5" ref="C10:C18">SUM(D10:E10)</f>
        <v>77</v>
      </c>
      <c r="D10" s="108">
        <f t="shared" si="1"/>
        <v>26</v>
      </c>
      <c r="E10" s="157">
        <f t="shared" si="1"/>
        <v>51</v>
      </c>
      <c r="F10" s="111">
        <f aca="true" t="shared" si="6" ref="F10:F18">SUM(G10:H10)</f>
        <v>4</v>
      </c>
      <c r="G10" s="108">
        <f t="shared" si="2"/>
        <v>0</v>
      </c>
      <c r="H10" s="157">
        <f t="shared" si="2"/>
        <v>4</v>
      </c>
      <c r="I10" s="111">
        <f aca="true" t="shared" si="7" ref="I10:I18">SUM(J10:K10)</f>
        <v>1</v>
      </c>
      <c r="J10" s="108">
        <f t="shared" si="3"/>
        <v>0</v>
      </c>
      <c r="K10" s="157">
        <f t="shared" si="3"/>
        <v>1</v>
      </c>
      <c r="L10" s="111">
        <f aca="true" t="shared" si="8" ref="L10:L18">SUM(M10:N10)</f>
        <v>3</v>
      </c>
      <c r="M10" s="108">
        <f t="shared" si="4"/>
        <v>0</v>
      </c>
      <c r="N10" s="108">
        <f t="shared" si="4"/>
        <v>3</v>
      </c>
      <c r="O10" s="7"/>
    </row>
    <row r="11" spans="1:15" s="3" customFormat="1" ht="23.25" customHeight="1">
      <c r="A11" s="313"/>
      <c r="B11" s="65" t="s">
        <v>133</v>
      </c>
      <c r="C11" s="128">
        <f t="shared" si="5"/>
        <v>129</v>
      </c>
      <c r="D11" s="108">
        <f t="shared" si="1"/>
        <v>117</v>
      </c>
      <c r="E11" s="157">
        <f t="shared" si="1"/>
        <v>12</v>
      </c>
      <c r="F11" s="111">
        <f t="shared" si="6"/>
        <v>0</v>
      </c>
      <c r="G11" s="108">
        <f t="shared" si="2"/>
        <v>0</v>
      </c>
      <c r="H11" s="157">
        <f t="shared" si="2"/>
        <v>0</v>
      </c>
      <c r="I11" s="111">
        <f t="shared" si="7"/>
        <v>0</v>
      </c>
      <c r="J11" s="108">
        <f t="shared" si="3"/>
        <v>0</v>
      </c>
      <c r="K11" s="157">
        <f t="shared" si="3"/>
        <v>0</v>
      </c>
      <c r="L11" s="111">
        <f t="shared" si="8"/>
        <v>0</v>
      </c>
      <c r="M11" s="108">
        <f t="shared" si="4"/>
        <v>0</v>
      </c>
      <c r="N11" s="108">
        <f t="shared" si="4"/>
        <v>0</v>
      </c>
      <c r="O11" s="7"/>
    </row>
    <row r="12" spans="1:15" s="3" customFormat="1" ht="23.25" customHeight="1">
      <c r="A12" s="313"/>
      <c r="B12" s="65" t="s">
        <v>134</v>
      </c>
      <c r="C12" s="128">
        <f t="shared" si="5"/>
        <v>223</v>
      </c>
      <c r="D12" s="108">
        <f t="shared" si="1"/>
        <v>85</v>
      </c>
      <c r="E12" s="157">
        <f t="shared" si="1"/>
        <v>138</v>
      </c>
      <c r="F12" s="111">
        <f t="shared" si="6"/>
        <v>6</v>
      </c>
      <c r="G12" s="108">
        <f t="shared" si="2"/>
        <v>3</v>
      </c>
      <c r="H12" s="157">
        <f t="shared" si="2"/>
        <v>3</v>
      </c>
      <c r="I12" s="111">
        <f t="shared" si="7"/>
        <v>1</v>
      </c>
      <c r="J12" s="108">
        <f t="shared" si="3"/>
        <v>0</v>
      </c>
      <c r="K12" s="157">
        <f t="shared" si="3"/>
        <v>1</v>
      </c>
      <c r="L12" s="111">
        <f t="shared" si="8"/>
        <v>5</v>
      </c>
      <c r="M12" s="108">
        <f t="shared" si="4"/>
        <v>3</v>
      </c>
      <c r="N12" s="108">
        <f t="shared" si="4"/>
        <v>2</v>
      </c>
      <c r="O12" s="7"/>
    </row>
    <row r="13" spans="1:15" s="3" customFormat="1" ht="23.25" customHeight="1">
      <c r="A13" s="313"/>
      <c r="B13" s="65" t="s">
        <v>135</v>
      </c>
      <c r="C13" s="128">
        <f t="shared" si="5"/>
        <v>16</v>
      </c>
      <c r="D13" s="108">
        <f t="shared" si="1"/>
        <v>7</v>
      </c>
      <c r="E13" s="157">
        <f t="shared" si="1"/>
        <v>9</v>
      </c>
      <c r="F13" s="111">
        <f t="shared" si="6"/>
        <v>0</v>
      </c>
      <c r="G13" s="108">
        <f t="shared" si="2"/>
        <v>0</v>
      </c>
      <c r="H13" s="157">
        <f t="shared" si="2"/>
        <v>0</v>
      </c>
      <c r="I13" s="111">
        <f t="shared" si="7"/>
        <v>0</v>
      </c>
      <c r="J13" s="108">
        <f t="shared" si="3"/>
        <v>0</v>
      </c>
      <c r="K13" s="157">
        <f t="shared" si="3"/>
        <v>0</v>
      </c>
      <c r="L13" s="111">
        <f t="shared" si="8"/>
        <v>0</v>
      </c>
      <c r="M13" s="108">
        <f t="shared" si="4"/>
        <v>0</v>
      </c>
      <c r="N13" s="108">
        <f t="shared" si="4"/>
        <v>0</v>
      </c>
      <c r="O13" s="7"/>
    </row>
    <row r="14" spans="1:15" s="3" customFormat="1" ht="23.25" customHeight="1">
      <c r="A14" s="313"/>
      <c r="B14" s="65" t="s">
        <v>136</v>
      </c>
      <c r="C14" s="128">
        <f t="shared" si="5"/>
        <v>70</v>
      </c>
      <c r="D14" s="108">
        <f t="shared" si="1"/>
        <v>7</v>
      </c>
      <c r="E14" s="157">
        <f t="shared" si="1"/>
        <v>63</v>
      </c>
      <c r="F14" s="111">
        <f t="shared" si="6"/>
        <v>1</v>
      </c>
      <c r="G14" s="108">
        <f t="shared" si="2"/>
        <v>0</v>
      </c>
      <c r="H14" s="157">
        <f t="shared" si="2"/>
        <v>1</v>
      </c>
      <c r="I14" s="111">
        <f t="shared" si="7"/>
        <v>0</v>
      </c>
      <c r="J14" s="108">
        <f t="shared" si="3"/>
        <v>0</v>
      </c>
      <c r="K14" s="157">
        <f t="shared" si="3"/>
        <v>0</v>
      </c>
      <c r="L14" s="111">
        <f t="shared" si="8"/>
        <v>1</v>
      </c>
      <c r="M14" s="108">
        <f t="shared" si="4"/>
        <v>0</v>
      </c>
      <c r="N14" s="108">
        <f t="shared" si="4"/>
        <v>1</v>
      </c>
      <c r="O14" s="7"/>
    </row>
    <row r="15" spans="1:15" s="3" customFormat="1" ht="23.25" customHeight="1">
      <c r="A15" s="313"/>
      <c r="B15" s="65" t="s">
        <v>137</v>
      </c>
      <c r="C15" s="128">
        <f t="shared" si="5"/>
        <v>4</v>
      </c>
      <c r="D15" s="108">
        <f t="shared" si="1"/>
        <v>0</v>
      </c>
      <c r="E15" s="157">
        <f t="shared" si="1"/>
        <v>4</v>
      </c>
      <c r="F15" s="111">
        <f t="shared" si="6"/>
        <v>0</v>
      </c>
      <c r="G15" s="108">
        <f t="shared" si="2"/>
        <v>0</v>
      </c>
      <c r="H15" s="157">
        <f t="shared" si="2"/>
        <v>0</v>
      </c>
      <c r="I15" s="111">
        <f t="shared" si="7"/>
        <v>0</v>
      </c>
      <c r="J15" s="108">
        <f t="shared" si="3"/>
        <v>0</v>
      </c>
      <c r="K15" s="157">
        <f t="shared" si="3"/>
        <v>0</v>
      </c>
      <c r="L15" s="111">
        <f t="shared" si="8"/>
        <v>0</v>
      </c>
      <c r="M15" s="108">
        <f t="shared" si="4"/>
        <v>0</v>
      </c>
      <c r="N15" s="108">
        <f t="shared" si="4"/>
        <v>0</v>
      </c>
      <c r="O15" s="7"/>
    </row>
    <row r="16" spans="1:15" s="3" customFormat="1" ht="23.25" customHeight="1">
      <c r="A16" s="313"/>
      <c r="B16" s="65" t="s">
        <v>140</v>
      </c>
      <c r="C16" s="128">
        <f t="shared" si="5"/>
        <v>0</v>
      </c>
      <c r="D16" s="108">
        <f t="shared" si="1"/>
        <v>0</v>
      </c>
      <c r="E16" s="157">
        <f t="shared" si="1"/>
        <v>0</v>
      </c>
      <c r="F16" s="111">
        <f t="shared" si="6"/>
        <v>0</v>
      </c>
      <c r="G16" s="108">
        <f t="shared" si="2"/>
        <v>0</v>
      </c>
      <c r="H16" s="157">
        <f t="shared" si="2"/>
        <v>0</v>
      </c>
      <c r="I16" s="111">
        <f t="shared" si="7"/>
        <v>0</v>
      </c>
      <c r="J16" s="108">
        <f t="shared" si="3"/>
        <v>0</v>
      </c>
      <c r="K16" s="157">
        <f t="shared" si="3"/>
        <v>0</v>
      </c>
      <c r="L16" s="111">
        <f t="shared" si="8"/>
        <v>0</v>
      </c>
      <c r="M16" s="108">
        <f t="shared" si="4"/>
        <v>0</v>
      </c>
      <c r="N16" s="108">
        <f t="shared" si="4"/>
        <v>0</v>
      </c>
      <c r="O16" s="7"/>
    </row>
    <row r="17" spans="1:15" s="3" customFormat="1" ht="23.25" customHeight="1">
      <c r="A17" s="313"/>
      <c r="B17" s="65" t="s">
        <v>138</v>
      </c>
      <c r="C17" s="128">
        <f t="shared" si="5"/>
        <v>69</v>
      </c>
      <c r="D17" s="108">
        <f t="shared" si="1"/>
        <v>9</v>
      </c>
      <c r="E17" s="157">
        <f t="shared" si="1"/>
        <v>60</v>
      </c>
      <c r="F17" s="111">
        <f t="shared" si="6"/>
        <v>8</v>
      </c>
      <c r="G17" s="108">
        <f t="shared" si="2"/>
        <v>5</v>
      </c>
      <c r="H17" s="157">
        <f t="shared" si="2"/>
        <v>3</v>
      </c>
      <c r="I17" s="111">
        <f t="shared" si="7"/>
        <v>3</v>
      </c>
      <c r="J17" s="108">
        <f t="shared" si="3"/>
        <v>3</v>
      </c>
      <c r="K17" s="157">
        <f t="shared" si="3"/>
        <v>0</v>
      </c>
      <c r="L17" s="111">
        <f t="shared" si="8"/>
        <v>5</v>
      </c>
      <c r="M17" s="108">
        <f t="shared" si="4"/>
        <v>2</v>
      </c>
      <c r="N17" s="108">
        <f t="shared" si="4"/>
        <v>3</v>
      </c>
      <c r="O17" s="7"/>
    </row>
    <row r="18" spans="1:15" s="3" customFormat="1" ht="23.25" customHeight="1">
      <c r="A18" s="313"/>
      <c r="B18" s="65" t="s">
        <v>139</v>
      </c>
      <c r="C18" s="128">
        <f t="shared" si="5"/>
        <v>73</v>
      </c>
      <c r="D18" s="108">
        <f t="shared" si="1"/>
        <v>20</v>
      </c>
      <c r="E18" s="158">
        <f t="shared" si="1"/>
        <v>53</v>
      </c>
      <c r="F18" s="111">
        <f t="shared" si="6"/>
        <v>3</v>
      </c>
      <c r="G18" s="124">
        <f t="shared" si="2"/>
        <v>0</v>
      </c>
      <c r="H18" s="158">
        <f t="shared" si="2"/>
        <v>3</v>
      </c>
      <c r="I18" s="115">
        <f t="shared" si="7"/>
        <v>0</v>
      </c>
      <c r="J18" s="124">
        <f t="shared" si="3"/>
        <v>0</v>
      </c>
      <c r="K18" s="158">
        <f t="shared" si="3"/>
        <v>0</v>
      </c>
      <c r="L18" s="115">
        <f t="shared" si="8"/>
        <v>3</v>
      </c>
      <c r="M18" s="124">
        <f t="shared" si="4"/>
        <v>0</v>
      </c>
      <c r="N18" s="124">
        <f t="shared" si="4"/>
        <v>3</v>
      </c>
      <c r="O18" s="7"/>
    </row>
    <row r="19" spans="1:15" s="3" customFormat="1" ht="28.5" customHeight="1">
      <c r="A19" s="317" t="s">
        <v>79</v>
      </c>
      <c r="B19" s="63" t="s">
        <v>6</v>
      </c>
      <c r="C19" s="117">
        <f aca="true" t="shared" si="9" ref="C19:N19">SUM(C20:C29)</f>
        <v>1117</v>
      </c>
      <c r="D19" s="117">
        <f t="shared" si="9"/>
        <v>451</v>
      </c>
      <c r="E19" s="156">
        <f t="shared" si="9"/>
        <v>666</v>
      </c>
      <c r="F19" s="121">
        <f t="shared" si="9"/>
        <v>230</v>
      </c>
      <c r="G19" s="117">
        <f t="shared" si="9"/>
        <v>181</v>
      </c>
      <c r="H19" s="156">
        <f t="shared" si="9"/>
        <v>49</v>
      </c>
      <c r="I19" s="121">
        <f t="shared" si="9"/>
        <v>85</v>
      </c>
      <c r="J19" s="117">
        <f t="shared" si="9"/>
        <v>65</v>
      </c>
      <c r="K19" s="156">
        <f t="shared" si="9"/>
        <v>20</v>
      </c>
      <c r="L19" s="121">
        <f t="shared" si="9"/>
        <v>145</v>
      </c>
      <c r="M19" s="117">
        <f t="shared" si="9"/>
        <v>116</v>
      </c>
      <c r="N19" s="117">
        <f t="shared" si="9"/>
        <v>29</v>
      </c>
      <c r="O19" s="7"/>
    </row>
    <row r="20" spans="1:15" s="3" customFormat="1" ht="23.25" customHeight="1">
      <c r="A20" s="313"/>
      <c r="B20" s="65" t="s">
        <v>131</v>
      </c>
      <c r="C20" s="128">
        <f aca="true" t="shared" si="10" ref="C20:C29">SUM(D20:E20)</f>
        <v>482</v>
      </c>
      <c r="D20" s="108">
        <v>190</v>
      </c>
      <c r="E20" s="157">
        <v>292</v>
      </c>
      <c r="F20" s="163">
        <f>SUM(G20:H20)</f>
        <v>209</v>
      </c>
      <c r="G20" s="108">
        <f>J20+M20</f>
        <v>173</v>
      </c>
      <c r="H20" s="108">
        <f>K20+N20</f>
        <v>36</v>
      </c>
      <c r="I20" s="163">
        <f>SUM(J20:K20)</f>
        <v>80</v>
      </c>
      <c r="J20" s="164">
        <v>62</v>
      </c>
      <c r="K20" s="162">
        <v>18</v>
      </c>
      <c r="L20" s="111">
        <f>SUM(M20:N20)</f>
        <v>129</v>
      </c>
      <c r="M20" s="108">
        <v>111</v>
      </c>
      <c r="N20" s="164">
        <v>18</v>
      </c>
      <c r="O20" s="7"/>
    </row>
    <row r="21" spans="1:15" s="3" customFormat="1" ht="23.25" customHeight="1">
      <c r="A21" s="313"/>
      <c r="B21" s="65" t="s">
        <v>132</v>
      </c>
      <c r="C21" s="128">
        <f t="shared" si="10"/>
        <v>77</v>
      </c>
      <c r="D21" s="108">
        <v>26</v>
      </c>
      <c r="E21" s="157">
        <v>51</v>
      </c>
      <c r="F21" s="154">
        <f aca="true" t="shared" si="11" ref="F21:F29">SUM(G21:H21)</f>
        <v>4</v>
      </c>
      <c r="G21" s="108">
        <f aca="true" t="shared" si="12" ref="G21:G29">J21+M21</f>
        <v>0</v>
      </c>
      <c r="H21" s="108">
        <f aca="true" t="shared" si="13" ref="H21:H29">K21+N21</f>
        <v>4</v>
      </c>
      <c r="I21" s="154">
        <f aca="true" t="shared" si="14" ref="I21:I29">SUM(J21:K21)</f>
        <v>1</v>
      </c>
      <c r="J21" s="108">
        <v>0</v>
      </c>
      <c r="K21" s="157">
        <v>1</v>
      </c>
      <c r="L21" s="111">
        <f aca="true" t="shared" si="15" ref="L21:L29">SUM(M21:N21)</f>
        <v>3</v>
      </c>
      <c r="M21" s="108">
        <v>0</v>
      </c>
      <c r="N21" s="108">
        <v>3</v>
      </c>
      <c r="O21" s="7"/>
    </row>
    <row r="22" spans="1:15" s="3" customFormat="1" ht="23.25" customHeight="1">
      <c r="A22" s="313"/>
      <c r="B22" s="65" t="s">
        <v>133</v>
      </c>
      <c r="C22" s="128">
        <f t="shared" si="10"/>
        <v>129</v>
      </c>
      <c r="D22" s="108">
        <v>117</v>
      </c>
      <c r="E22" s="157">
        <v>12</v>
      </c>
      <c r="F22" s="154">
        <f t="shared" si="11"/>
        <v>0</v>
      </c>
      <c r="G22" s="108">
        <f t="shared" si="12"/>
        <v>0</v>
      </c>
      <c r="H22" s="108">
        <f t="shared" si="13"/>
        <v>0</v>
      </c>
      <c r="I22" s="154">
        <f t="shared" si="14"/>
        <v>0</v>
      </c>
      <c r="J22" s="108">
        <v>0</v>
      </c>
      <c r="K22" s="157">
        <v>0</v>
      </c>
      <c r="L22" s="111">
        <f t="shared" si="15"/>
        <v>0</v>
      </c>
      <c r="M22" s="108">
        <v>0</v>
      </c>
      <c r="N22" s="108">
        <v>0</v>
      </c>
      <c r="O22" s="7"/>
    </row>
    <row r="23" spans="1:15" s="3" customFormat="1" ht="23.25" customHeight="1">
      <c r="A23" s="313"/>
      <c r="B23" s="65" t="s">
        <v>134</v>
      </c>
      <c r="C23" s="128">
        <f t="shared" si="10"/>
        <v>223</v>
      </c>
      <c r="D23" s="108">
        <v>85</v>
      </c>
      <c r="E23" s="157">
        <v>138</v>
      </c>
      <c r="F23" s="154">
        <f t="shared" si="11"/>
        <v>6</v>
      </c>
      <c r="G23" s="108">
        <f t="shared" si="12"/>
        <v>3</v>
      </c>
      <c r="H23" s="108">
        <f t="shared" si="13"/>
        <v>3</v>
      </c>
      <c r="I23" s="154">
        <f t="shared" si="14"/>
        <v>1</v>
      </c>
      <c r="J23" s="108">
        <v>0</v>
      </c>
      <c r="K23" s="157">
        <v>1</v>
      </c>
      <c r="L23" s="111">
        <f t="shared" si="15"/>
        <v>5</v>
      </c>
      <c r="M23" s="108">
        <v>3</v>
      </c>
      <c r="N23" s="108">
        <v>2</v>
      </c>
      <c r="O23" s="7"/>
    </row>
    <row r="24" spans="1:16" s="3" customFormat="1" ht="23.25" customHeight="1">
      <c r="A24" s="313"/>
      <c r="B24" s="65" t="s">
        <v>135</v>
      </c>
      <c r="C24" s="128">
        <f t="shared" si="10"/>
        <v>16</v>
      </c>
      <c r="D24" s="108">
        <v>7</v>
      </c>
      <c r="E24" s="157">
        <v>9</v>
      </c>
      <c r="F24" s="154">
        <f t="shared" si="11"/>
        <v>0</v>
      </c>
      <c r="G24" s="108">
        <f t="shared" si="12"/>
        <v>0</v>
      </c>
      <c r="H24" s="108">
        <f t="shared" si="13"/>
        <v>0</v>
      </c>
      <c r="I24" s="154">
        <f t="shared" si="14"/>
        <v>0</v>
      </c>
      <c r="J24" s="108">
        <v>0</v>
      </c>
      <c r="K24" s="157">
        <v>0</v>
      </c>
      <c r="L24" s="111">
        <f t="shared" si="15"/>
        <v>0</v>
      </c>
      <c r="M24" s="108">
        <v>0</v>
      </c>
      <c r="N24" s="108">
        <v>0</v>
      </c>
      <c r="O24" s="93"/>
      <c r="P24" s="94"/>
    </row>
    <row r="25" spans="1:15" s="3" customFormat="1" ht="23.25" customHeight="1">
      <c r="A25" s="313"/>
      <c r="B25" s="65" t="s">
        <v>136</v>
      </c>
      <c r="C25" s="128">
        <f t="shared" si="10"/>
        <v>70</v>
      </c>
      <c r="D25" s="108">
        <v>7</v>
      </c>
      <c r="E25" s="157">
        <v>63</v>
      </c>
      <c r="F25" s="154">
        <f t="shared" si="11"/>
        <v>1</v>
      </c>
      <c r="G25" s="108">
        <f t="shared" si="12"/>
        <v>0</v>
      </c>
      <c r="H25" s="108">
        <f t="shared" si="13"/>
        <v>1</v>
      </c>
      <c r="I25" s="154">
        <f t="shared" si="14"/>
        <v>0</v>
      </c>
      <c r="J25" s="108">
        <v>0</v>
      </c>
      <c r="K25" s="157">
        <v>0</v>
      </c>
      <c r="L25" s="111">
        <f t="shared" si="15"/>
        <v>1</v>
      </c>
      <c r="M25" s="108">
        <v>0</v>
      </c>
      <c r="N25" s="108">
        <v>1</v>
      </c>
      <c r="O25" s="7"/>
    </row>
    <row r="26" spans="1:15" s="3" customFormat="1" ht="23.25" customHeight="1">
      <c r="A26" s="313"/>
      <c r="B26" s="65" t="s">
        <v>137</v>
      </c>
      <c r="C26" s="128">
        <f t="shared" si="10"/>
        <v>4</v>
      </c>
      <c r="D26" s="108">
        <v>0</v>
      </c>
      <c r="E26" s="157">
        <v>4</v>
      </c>
      <c r="F26" s="154">
        <f t="shared" si="11"/>
        <v>0</v>
      </c>
      <c r="G26" s="108">
        <f t="shared" si="12"/>
        <v>0</v>
      </c>
      <c r="H26" s="108">
        <f t="shared" si="13"/>
        <v>0</v>
      </c>
      <c r="I26" s="154">
        <f t="shared" si="14"/>
        <v>0</v>
      </c>
      <c r="J26" s="108">
        <v>0</v>
      </c>
      <c r="K26" s="157">
        <v>0</v>
      </c>
      <c r="L26" s="111">
        <f t="shared" si="15"/>
        <v>0</v>
      </c>
      <c r="M26" s="108">
        <v>0</v>
      </c>
      <c r="N26" s="108">
        <v>0</v>
      </c>
      <c r="O26" s="7"/>
    </row>
    <row r="27" spans="1:15" s="3" customFormat="1" ht="23.25" customHeight="1">
      <c r="A27" s="313"/>
      <c r="B27" s="65" t="s">
        <v>140</v>
      </c>
      <c r="C27" s="128">
        <f t="shared" si="10"/>
        <v>0</v>
      </c>
      <c r="D27" s="108">
        <v>0</v>
      </c>
      <c r="E27" s="157">
        <v>0</v>
      </c>
      <c r="F27" s="154">
        <f t="shared" si="11"/>
        <v>0</v>
      </c>
      <c r="G27" s="108">
        <f t="shared" si="12"/>
        <v>0</v>
      </c>
      <c r="H27" s="108">
        <f t="shared" si="13"/>
        <v>0</v>
      </c>
      <c r="I27" s="154">
        <f t="shared" si="14"/>
        <v>0</v>
      </c>
      <c r="J27" s="108">
        <v>0</v>
      </c>
      <c r="K27" s="157">
        <v>0</v>
      </c>
      <c r="L27" s="111">
        <f t="shared" si="15"/>
        <v>0</v>
      </c>
      <c r="M27" s="108">
        <v>0</v>
      </c>
      <c r="N27" s="108">
        <v>0</v>
      </c>
      <c r="O27" s="7"/>
    </row>
    <row r="28" spans="1:15" s="3" customFormat="1" ht="23.25" customHeight="1">
      <c r="A28" s="313"/>
      <c r="B28" s="65" t="s">
        <v>138</v>
      </c>
      <c r="C28" s="128">
        <f t="shared" si="10"/>
        <v>69</v>
      </c>
      <c r="D28" s="108">
        <v>9</v>
      </c>
      <c r="E28" s="157">
        <v>60</v>
      </c>
      <c r="F28" s="154">
        <f t="shared" si="11"/>
        <v>8</v>
      </c>
      <c r="G28" s="108">
        <f t="shared" si="12"/>
        <v>5</v>
      </c>
      <c r="H28" s="108">
        <f t="shared" si="13"/>
        <v>3</v>
      </c>
      <c r="I28" s="154">
        <f t="shared" si="14"/>
        <v>3</v>
      </c>
      <c r="J28" s="108">
        <v>3</v>
      </c>
      <c r="K28" s="157">
        <v>0</v>
      </c>
      <c r="L28" s="111">
        <f t="shared" si="15"/>
        <v>5</v>
      </c>
      <c r="M28" s="108">
        <v>2</v>
      </c>
      <c r="N28" s="108">
        <v>3</v>
      </c>
      <c r="O28" s="7"/>
    </row>
    <row r="29" spans="1:15" s="3" customFormat="1" ht="23.25" customHeight="1">
      <c r="A29" s="354"/>
      <c r="B29" s="66" t="s">
        <v>139</v>
      </c>
      <c r="C29" s="131">
        <f t="shared" si="10"/>
        <v>47</v>
      </c>
      <c r="D29" s="124">
        <v>10</v>
      </c>
      <c r="E29" s="158">
        <v>37</v>
      </c>
      <c r="F29" s="155">
        <f t="shared" si="11"/>
        <v>2</v>
      </c>
      <c r="G29" s="108">
        <f t="shared" si="12"/>
        <v>0</v>
      </c>
      <c r="H29" s="108">
        <f t="shared" si="13"/>
        <v>2</v>
      </c>
      <c r="I29" s="155">
        <f t="shared" si="14"/>
        <v>0</v>
      </c>
      <c r="J29" s="124">
        <v>0</v>
      </c>
      <c r="K29" s="158">
        <v>0</v>
      </c>
      <c r="L29" s="115">
        <f t="shared" si="15"/>
        <v>2</v>
      </c>
      <c r="M29" s="124">
        <v>0</v>
      </c>
      <c r="N29" s="124">
        <v>2</v>
      </c>
      <c r="O29" s="7"/>
    </row>
    <row r="30" spans="1:15" s="3" customFormat="1" ht="28.5" customHeight="1">
      <c r="A30" s="320" t="s">
        <v>103</v>
      </c>
      <c r="B30" s="64" t="s">
        <v>6</v>
      </c>
      <c r="C30" s="117">
        <f aca="true" t="shared" si="16" ref="C30:N30">SUM(C31:C40)</f>
        <v>46</v>
      </c>
      <c r="D30" s="117">
        <f t="shared" si="16"/>
        <v>23</v>
      </c>
      <c r="E30" s="156">
        <f t="shared" si="16"/>
        <v>23</v>
      </c>
      <c r="F30" s="121">
        <f t="shared" si="16"/>
        <v>2</v>
      </c>
      <c r="G30" s="117">
        <f t="shared" si="16"/>
        <v>1</v>
      </c>
      <c r="H30" s="156">
        <f t="shared" si="16"/>
        <v>1</v>
      </c>
      <c r="I30" s="117">
        <f t="shared" si="16"/>
        <v>0</v>
      </c>
      <c r="J30" s="117">
        <f t="shared" si="16"/>
        <v>0</v>
      </c>
      <c r="K30" s="156">
        <f t="shared" si="16"/>
        <v>0</v>
      </c>
      <c r="L30" s="121">
        <f t="shared" si="16"/>
        <v>2</v>
      </c>
      <c r="M30" s="117">
        <f t="shared" si="16"/>
        <v>1</v>
      </c>
      <c r="N30" s="117">
        <f t="shared" si="16"/>
        <v>1</v>
      </c>
      <c r="O30" s="7"/>
    </row>
    <row r="31" spans="1:15" s="3" customFormat="1" ht="23.25" customHeight="1">
      <c r="A31" s="313"/>
      <c r="B31" s="65" t="s">
        <v>131</v>
      </c>
      <c r="C31" s="128">
        <f>SUM(D31:E31)</f>
        <v>20</v>
      </c>
      <c r="D31" s="108">
        <v>13</v>
      </c>
      <c r="E31" s="157">
        <v>7</v>
      </c>
      <c r="F31" s="163">
        <f>SUM(G31:H31)</f>
        <v>1</v>
      </c>
      <c r="G31" s="108">
        <f>J31+M31</f>
        <v>1</v>
      </c>
      <c r="H31" s="108">
        <f>K31+N31</f>
        <v>0</v>
      </c>
      <c r="I31" s="163">
        <f>SUM(J31:K31)</f>
        <v>0</v>
      </c>
      <c r="J31" s="164">
        <v>0</v>
      </c>
      <c r="K31" s="162">
        <v>0</v>
      </c>
      <c r="L31" s="111">
        <f>SUM(M31:N31)</f>
        <v>1</v>
      </c>
      <c r="M31" s="108">
        <v>1</v>
      </c>
      <c r="N31" s="164">
        <v>0</v>
      </c>
      <c r="O31" s="7"/>
    </row>
    <row r="32" spans="1:15" s="3" customFormat="1" ht="23.25" customHeight="1">
      <c r="A32" s="313"/>
      <c r="B32" s="65" t="s">
        <v>132</v>
      </c>
      <c r="C32" s="128">
        <f aca="true" t="shared" si="17" ref="C32:C40">SUM(D32:E32)</f>
        <v>0</v>
      </c>
      <c r="D32" s="108">
        <v>0</v>
      </c>
      <c r="E32" s="157">
        <v>0</v>
      </c>
      <c r="F32" s="154">
        <f aca="true" t="shared" si="18" ref="F32:F40">SUM(G32:H32)</f>
        <v>0</v>
      </c>
      <c r="G32" s="108">
        <f aca="true" t="shared" si="19" ref="G32:G40">J32+M32</f>
        <v>0</v>
      </c>
      <c r="H32" s="108">
        <f aca="true" t="shared" si="20" ref="H32:H40">K32+N32</f>
        <v>0</v>
      </c>
      <c r="I32" s="154">
        <f aca="true" t="shared" si="21" ref="I32:I40">SUM(J32:K32)</f>
        <v>0</v>
      </c>
      <c r="J32" s="108">
        <v>0</v>
      </c>
      <c r="K32" s="157">
        <v>0</v>
      </c>
      <c r="L32" s="111">
        <f aca="true" t="shared" si="22" ref="L32:L40">SUM(M32:N32)</f>
        <v>0</v>
      </c>
      <c r="M32" s="108">
        <v>0</v>
      </c>
      <c r="N32" s="108">
        <v>0</v>
      </c>
      <c r="O32" s="7"/>
    </row>
    <row r="33" spans="1:15" s="3" customFormat="1" ht="23.25" customHeight="1">
      <c r="A33" s="313"/>
      <c r="B33" s="65" t="s">
        <v>133</v>
      </c>
      <c r="C33" s="128">
        <f t="shared" si="17"/>
        <v>0</v>
      </c>
      <c r="D33" s="108">
        <v>0</v>
      </c>
      <c r="E33" s="157">
        <v>0</v>
      </c>
      <c r="F33" s="154">
        <f t="shared" si="18"/>
        <v>0</v>
      </c>
      <c r="G33" s="108">
        <f t="shared" si="19"/>
        <v>0</v>
      </c>
      <c r="H33" s="108">
        <f t="shared" si="20"/>
        <v>0</v>
      </c>
      <c r="I33" s="154">
        <f t="shared" si="21"/>
        <v>0</v>
      </c>
      <c r="J33" s="108">
        <v>0</v>
      </c>
      <c r="K33" s="157">
        <v>0</v>
      </c>
      <c r="L33" s="111">
        <f t="shared" si="22"/>
        <v>0</v>
      </c>
      <c r="M33" s="108">
        <v>0</v>
      </c>
      <c r="N33" s="108">
        <v>0</v>
      </c>
      <c r="O33" s="7"/>
    </row>
    <row r="34" spans="1:15" s="3" customFormat="1" ht="23.25" customHeight="1">
      <c r="A34" s="313"/>
      <c r="B34" s="65" t="s">
        <v>134</v>
      </c>
      <c r="C34" s="128">
        <f t="shared" si="17"/>
        <v>0</v>
      </c>
      <c r="D34" s="108">
        <v>0</v>
      </c>
      <c r="E34" s="157">
        <v>0</v>
      </c>
      <c r="F34" s="154">
        <f t="shared" si="18"/>
        <v>0</v>
      </c>
      <c r="G34" s="108">
        <f t="shared" si="19"/>
        <v>0</v>
      </c>
      <c r="H34" s="108">
        <f t="shared" si="20"/>
        <v>0</v>
      </c>
      <c r="I34" s="154">
        <f t="shared" si="21"/>
        <v>0</v>
      </c>
      <c r="J34" s="108">
        <v>0</v>
      </c>
      <c r="K34" s="157">
        <v>0</v>
      </c>
      <c r="L34" s="111">
        <f t="shared" si="22"/>
        <v>0</v>
      </c>
      <c r="M34" s="108">
        <v>0</v>
      </c>
      <c r="N34" s="108">
        <v>0</v>
      </c>
      <c r="O34" s="7"/>
    </row>
    <row r="35" spans="1:15" s="3" customFormat="1" ht="23.25" customHeight="1">
      <c r="A35" s="313"/>
      <c r="B35" s="65" t="s">
        <v>135</v>
      </c>
      <c r="C35" s="128">
        <f t="shared" si="17"/>
        <v>0</v>
      </c>
      <c r="D35" s="108">
        <v>0</v>
      </c>
      <c r="E35" s="157">
        <v>0</v>
      </c>
      <c r="F35" s="154">
        <f t="shared" si="18"/>
        <v>0</v>
      </c>
      <c r="G35" s="108">
        <f t="shared" si="19"/>
        <v>0</v>
      </c>
      <c r="H35" s="108">
        <f t="shared" si="20"/>
        <v>0</v>
      </c>
      <c r="I35" s="154">
        <f t="shared" si="21"/>
        <v>0</v>
      </c>
      <c r="J35" s="108">
        <v>0</v>
      </c>
      <c r="K35" s="157">
        <v>0</v>
      </c>
      <c r="L35" s="111">
        <f t="shared" si="22"/>
        <v>0</v>
      </c>
      <c r="M35" s="108">
        <v>0</v>
      </c>
      <c r="N35" s="108">
        <v>0</v>
      </c>
      <c r="O35" s="7"/>
    </row>
    <row r="36" spans="1:15" s="3" customFormat="1" ht="23.25" customHeight="1">
      <c r="A36" s="313"/>
      <c r="B36" s="65" t="s">
        <v>136</v>
      </c>
      <c r="C36" s="128">
        <f t="shared" si="17"/>
        <v>0</v>
      </c>
      <c r="D36" s="108">
        <v>0</v>
      </c>
      <c r="E36" s="157">
        <v>0</v>
      </c>
      <c r="F36" s="154">
        <f t="shared" si="18"/>
        <v>0</v>
      </c>
      <c r="G36" s="108">
        <f t="shared" si="19"/>
        <v>0</v>
      </c>
      <c r="H36" s="108">
        <f t="shared" si="20"/>
        <v>0</v>
      </c>
      <c r="I36" s="154">
        <f t="shared" si="21"/>
        <v>0</v>
      </c>
      <c r="J36" s="108">
        <v>0</v>
      </c>
      <c r="K36" s="157">
        <v>0</v>
      </c>
      <c r="L36" s="111">
        <f t="shared" si="22"/>
        <v>0</v>
      </c>
      <c r="M36" s="108">
        <v>0</v>
      </c>
      <c r="N36" s="108">
        <v>0</v>
      </c>
      <c r="O36" s="7"/>
    </row>
    <row r="37" spans="1:15" s="3" customFormat="1" ht="23.25" customHeight="1">
      <c r="A37" s="313"/>
      <c r="B37" s="65" t="s">
        <v>137</v>
      </c>
      <c r="C37" s="128">
        <f t="shared" si="17"/>
        <v>0</v>
      </c>
      <c r="D37" s="108">
        <v>0</v>
      </c>
      <c r="E37" s="157">
        <v>0</v>
      </c>
      <c r="F37" s="154">
        <f t="shared" si="18"/>
        <v>0</v>
      </c>
      <c r="G37" s="108">
        <f t="shared" si="19"/>
        <v>0</v>
      </c>
      <c r="H37" s="108">
        <f t="shared" si="20"/>
        <v>0</v>
      </c>
      <c r="I37" s="154">
        <f t="shared" si="21"/>
        <v>0</v>
      </c>
      <c r="J37" s="108">
        <v>0</v>
      </c>
      <c r="K37" s="157">
        <v>0</v>
      </c>
      <c r="L37" s="111">
        <f t="shared" si="22"/>
        <v>0</v>
      </c>
      <c r="M37" s="108">
        <v>0</v>
      </c>
      <c r="N37" s="108">
        <v>0</v>
      </c>
      <c r="O37" s="7"/>
    </row>
    <row r="38" spans="1:15" s="3" customFormat="1" ht="23.25" customHeight="1">
      <c r="A38" s="313"/>
      <c r="B38" s="65" t="s">
        <v>140</v>
      </c>
      <c r="C38" s="128">
        <f t="shared" si="17"/>
        <v>0</v>
      </c>
      <c r="D38" s="108">
        <v>0</v>
      </c>
      <c r="E38" s="157">
        <v>0</v>
      </c>
      <c r="F38" s="154">
        <f t="shared" si="18"/>
        <v>0</v>
      </c>
      <c r="G38" s="108">
        <f t="shared" si="19"/>
        <v>0</v>
      </c>
      <c r="H38" s="108">
        <f t="shared" si="20"/>
        <v>0</v>
      </c>
      <c r="I38" s="154">
        <f t="shared" si="21"/>
        <v>0</v>
      </c>
      <c r="J38" s="108">
        <v>0</v>
      </c>
      <c r="K38" s="157">
        <v>0</v>
      </c>
      <c r="L38" s="111">
        <f t="shared" si="22"/>
        <v>0</v>
      </c>
      <c r="M38" s="108">
        <v>0</v>
      </c>
      <c r="N38" s="108">
        <v>0</v>
      </c>
      <c r="O38" s="7"/>
    </row>
    <row r="39" spans="1:15" s="3" customFormat="1" ht="23.25" customHeight="1">
      <c r="A39" s="313"/>
      <c r="B39" s="65" t="s">
        <v>138</v>
      </c>
      <c r="C39" s="128">
        <f t="shared" si="17"/>
        <v>0</v>
      </c>
      <c r="D39" s="108">
        <v>0</v>
      </c>
      <c r="E39" s="157">
        <v>0</v>
      </c>
      <c r="F39" s="154">
        <f t="shared" si="18"/>
        <v>0</v>
      </c>
      <c r="G39" s="108">
        <f t="shared" si="19"/>
        <v>0</v>
      </c>
      <c r="H39" s="108">
        <f t="shared" si="20"/>
        <v>0</v>
      </c>
      <c r="I39" s="154">
        <f t="shared" si="21"/>
        <v>0</v>
      </c>
      <c r="J39" s="108">
        <v>0</v>
      </c>
      <c r="K39" s="157">
        <v>0</v>
      </c>
      <c r="L39" s="111">
        <f t="shared" si="22"/>
        <v>0</v>
      </c>
      <c r="M39" s="108">
        <v>0</v>
      </c>
      <c r="N39" s="108">
        <v>0</v>
      </c>
      <c r="O39" s="7"/>
    </row>
    <row r="40" spans="1:15" s="3" customFormat="1" ht="23.25" customHeight="1" thickBot="1">
      <c r="A40" s="353"/>
      <c r="B40" s="67" t="s">
        <v>139</v>
      </c>
      <c r="C40" s="137">
        <f t="shared" si="17"/>
        <v>26</v>
      </c>
      <c r="D40" s="134">
        <v>10</v>
      </c>
      <c r="E40" s="160">
        <v>16</v>
      </c>
      <c r="F40" s="159">
        <f t="shared" si="18"/>
        <v>1</v>
      </c>
      <c r="G40" s="134">
        <f t="shared" si="19"/>
        <v>0</v>
      </c>
      <c r="H40" s="134">
        <f t="shared" si="20"/>
        <v>1</v>
      </c>
      <c r="I40" s="159">
        <f t="shared" si="21"/>
        <v>0</v>
      </c>
      <c r="J40" s="134">
        <v>0</v>
      </c>
      <c r="K40" s="160">
        <v>0</v>
      </c>
      <c r="L40" s="165">
        <f t="shared" si="22"/>
        <v>1</v>
      </c>
      <c r="M40" s="134">
        <v>0</v>
      </c>
      <c r="N40" s="134">
        <v>1</v>
      </c>
      <c r="O40" s="7"/>
    </row>
  </sheetData>
  <sheetProtection/>
  <mergeCells count="9">
    <mergeCell ref="F5:H6"/>
    <mergeCell ref="L5:N6"/>
    <mergeCell ref="A4:B7"/>
    <mergeCell ref="F4:N4"/>
    <mergeCell ref="I5:K6"/>
    <mergeCell ref="A30:A40"/>
    <mergeCell ref="A19:A29"/>
    <mergeCell ref="A8:A18"/>
    <mergeCell ref="C4:E6"/>
  </mergeCells>
  <printOptions/>
  <pageMargins left="0.7480314960629921" right="0.5511811023622047" top="0.984251968503937" bottom="0.5511811023622047" header="0.5118110236220472" footer="0.3937007874015748"/>
  <pageSetup fitToHeight="1" fitToWidth="1" horizontalDpi="600" verticalDpi="600" orientation="portrait" paperSize="9" scale="85" r:id="rId1"/>
  <headerFooter scaleWithDoc="0" alignWithMargins="0">
    <oddHeader>&amp;L&amp;11卒業後・高校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zoomScaleSheetLayoutView="100" zoomScalePageLayoutView="0" workbookViewId="0" topLeftCell="A1">
      <selection activeCell="A1" sqref="A1"/>
    </sheetView>
  </sheetViews>
  <sheetFormatPr defaultColWidth="8.625" defaultRowHeight="18.75" customHeight="1"/>
  <cols>
    <col min="1" max="1" width="5.625" style="1" customWidth="1"/>
    <col min="2" max="2" width="23.125" style="1" customWidth="1"/>
    <col min="3" max="8" width="8.00390625" style="1" customWidth="1"/>
    <col min="9" max="11" width="7.25390625" style="1" customWidth="1"/>
    <col min="12" max="12" width="1.00390625" style="1" customWidth="1"/>
    <col min="13" max="16384" width="8.625" style="1" customWidth="1"/>
  </cols>
  <sheetData>
    <row r="1" ht="22.5" customHeight="1">
      <c r="K1" s="2"/>
    </row>
    <row r="3" spans="1:11" s="3" customFormat="1" ht="18.75" customHeight="1" thickBot="1">
      <c r="A3" s="232" t="s">
        <v>275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3" customFormat="1" ht="18.75" customHeight="1">
      <c r="A4" s="346" t="s">
        <v>104</v>
      </c>
      <c r="B4" s="347"/>
      <c r="C4" s="5"/>
      <c r="D4" s="6"/>
      <c r="E4" s="6"/>
      <c r="F4" s="26"/>
      <c r="G4" s="6"/>
      <c r="H4" s="30"/>
      <c r="I4" s="6"/>
      <c r="J4" s="6"/>
      <c r="K4" s="6"/>
      <c r="L4" s="7"/>
    </row>
    <row r="5" spans="1:12" s="3" customFormat="1" ht="18.75" customHeight="1">
      <c r="A5" s="337"/>
      <c r="B5" s="338"/>
      <c r="C5" s="327" t="s">
        <v>20</v>
      </c>
      <c r="D5" s="312"/>
      <c r="E5" s="312"/>
      <c r="F5" s="335" t="s">
        <v>29</v>
      </c>
      <c r="G5" s="312"/>
      <c r="H5" s="336"/>
      <c r="I5" s="312" t="s">
        <v>30</v>
      </c>
      <c r="J5" s="312"/>
      <c r="K5" s="312"/>
      <c r="L5" s="7"/>
    </row>
    <row r="6" spans="1:12" s="3" customFormat="1" ht="18.75" customHeight="1">
      <c r="A6" s="337"/>
      <c r="B6" s="338"/>
      <c r="C6" s="9"/>
      <c r="D6" s="8"/>
      <c r="E6" s="8"/>
      <c r="F6" s="27"/>
      <c r="G6" s="8"/>
      <c r="H6" s="32"/>
      <c r="I6" s="7"/>
      <c r="J6" s="8"/>
      <c r="K6" s="8"/>
      <c r="L6" s="7"/>
    </row>
    <row r="7" spans="1:12" s="3" customFormat="1" ht="25.5" customHeight="1" thickBot="1">
      <c r="A7" s="348"/>
      <c r="B7" s="349"/>
      <c r="C7" s="25" t="s">
        <v>6</v>
      </c>
      <c r="D7" s="24" t="s">
        <v>23</v>
      </c>
      <c r="E7" s="24" t="s">
        <v>24</v>
      </c>
      <c r="F7" s="28" t="s">
        <v>6</v>
      </c>
      <c r="G7" s="24" t="s">
        <v>23</v>
      </c>
      <c r="H7" s="33" t="s">
        <v>24</v>
      </c>
      <c r="I7" s="29" t="s">
        <v>6</v>
      </c>
      <c r="J7" s="24" t="s">
        <v>23</v>
      </c>
      <c r="K7" s="24" t="s">
        <v>24</v>
      </c>
      <c r="L7" s="7"/>
    </row>
    <row r="8" spans="1:12" s="3" customFormat="1" ht="39.75" customHeight="1">
      <c r="A8" s="362" t="s">
        <v>95</v>
      </c>
      <c r="B8" s="363"/>
      <c r="C8" s="125">
        <f>SUM(C9:C18)</f>
        <v>1687</v>
      </c>
      <c r="D8" s="119">
        <f>SUM(D9:D18)</f>
        <v>942</v>
      </c>
      <c r="E8" s="119">
        <f>SUM(E9:E18)</f>
        <v>745</v>
      </c>
      <c r="F8" s="118">
        <f>SUM(F9:F18)</f>
        <v>1596</v>
      </c>
      <c r="G8" s="119">
        <f>IF(SUM(G9:G18)=0,"-",SUM(G9:G18))</f>
        <v>878</v>
      </c>
      <c r="H8" s="166">
        <f>IF(SUM(H9:H18)=0,"-",SUM(H9:H18))</f>
        <v>718</v>
      </c>
      <c r="I8" s="118">
        <f>SUM(I9:I18)</f>
        <v>91</v>
      </c>
      <c r="J8" s="119">
        <f>IF(SUM(J9:J18)=0,"-",SUM(J9:J18))</f>
        <v>64</v>
      </c>
      <c r="K8" s="127">
        <f>IF(SUM(K9:K18)=0,"-",SUM(K9:K18))</f>
        <v>27</v>
      </c>
      <c r="L8" s="7"/>
    </row>
    <row r="9" spans="1:12" s="3" customFormat="1" ht="39.75" customHeight="1">
      <c r="A9" s="364" t="s">
        <v>110</v>
      </c>
      <c r="B9" s="365"/>
      <c r="C9" s="167">
        <f aca="true" t="shared" si="0" ref="C9:C18">SUM(D9:E9)</f>
        <v>114</v>
      </c>
      <c r="D9" s="168">
        <f aca="true" t="shared" si="1" ref="D9:D18">G9+J9</f>
        <v>59</v>
      </c>
      <c r="E9" s="162">
        <f aca="true" t="shared" si="2" ref="E9:E18">H9+K9</f>
        <v>55</v>
      </c>
      <c r="F9" s="154">
        <f>SUM(G9:H9)</f>
        <v>109</v>
      </c>
      <c r="G9" s="108">
        <v>59</v>
      </c>
      <c r="H9" s="157">
        <v>50</v>
      </c>
      <c r="I9" s="111">
        <f>SUM(J9:K9)</f>
        <v>5</v>
      </c>
      <c r="J9" s="108">
        <v>0</v>
      </c>
      <c r="K9" s="108">
        <v>5</v>
      </c>
      <c r="L9" s="7"/>
    </row>
    <row r="10" spans="1:12" s="3" customFormat="1" ht="39.75" customHeight="1">
      <c r="A10" s="337" t="s">
        <v>111</v>
      </c>
      <c r="B10" s="338"/>
      <c r="C10" s="128">
        <f t="shared" si="0"/>
        <v>202</v>
      </c>
      <c r="D10" s="107">
        <f t="shared" si="1"/>
        <v>23</v>
      </c>
      <c r="E10" s="157">
        <f t="shared" si="2"/>
        <v>179</v>
      </c>
      <c r="F10" s="154">
        <f aca="true" t="shared" si="3" ref="F10:F23">SUM(G10:H10)</f>
        <v>201</v>
      </c>
      <c r="G10" s="108">
        <v>23</v>
      </c>
      <c r="H10" s="157">
        <v>178</v>
      </c>
      <c r="I10" s="111">
        <f aca="true" t="shared" si="4" ref="I10:I23">SUM(J10:K10)</f>
        <v>1</v>
      </c>
      <c r="J10" s="108">
        <v>0</v>
      </c>
      <c r="K10" s="108">
        <v>1</v>
      </c>
      <c r="L10" s="7"/>
    </row>
    <row r="11" spans="1:12" s="3" customFormat="1" ht="39.75" customHeight="1">
      <c r="A11" s="337" t="s">
        <v>112</v>
      </c>
      <c r="B11" s="338"/>
      <c r="C11" s="128">
        <f t="shared" si="0"/>
        <v>151</v>
      </c>
      <c r="D11" s="107">
        <f t="shared" si="1"/>
        <v>46</v>
      </c>
      <c r="E11" s="157">
        <f t="shared" si="2"/>
        <v>105</v>
      </c>
      <c r="F11" s="154">
        <f t="shared" si="3"/>
        <v>142</v>
      </c>
      <c r="G11" s="108">
        <v>40</v>
      </c>
      <c r="H11" s="157">
        <v>102</v>
      </c>
      <c r="I11" s="111">
        <f t="shared" si="4"/>
        <v>9</v>
      </c>
      <c r="J11" s="108">
        <v>6</v>
      </c>
      <c r="K11" s="108">
        <v>3</v>
      </c>
      <c r="L11" s="7"/>
    </row>
    <row r="12" spans="1:12" s="3" customFormat="1" ht="39.75" customHeight="1">
      <c r="A12" s="337" t="s">
        <v>113</v>
      </c>
      <c r="B12" s="338"/>
      <c r="C12" s="128">
        <f t="shared" si="0"/>
        <v>174</v>
      </c>
      <c r="D12" s="107">
        <f t="shared" si="1"/>
        <v>57</v>
      </c>
      <c r="E12" s="157">
        <f t="shared" si="2"/>
        <v>117</v>
      </c>
      <c r="F12" s="154">
        <f t="shared" si="3"/>
        <v>161</v>
      </c>
      <c r="G12" s="108">
        <v>47</v>
      </c>
      <c r="H12" s="157">
        <v>114</v>
      </c>
      <c r="I12" s="111">
        <f t="shared" si="4"/>
        <v>13</v>
      </c>
      <c r="J12" s="108">
        <v>10</v>
      </c>
      <c r="K12" s="108">
        <v>3</v>
      </c>
      <c r="L12" s="7"/>
    </row>
    <row r="13" spans="1:12" s="3" customFormat="1" ht="39.75" customHeight="1">
      <c r="A13" s="337" t="s">
        <v>114</v>
      </c>
      <c r="B13" s="338"/>
      <c r="C13" s="128">
        <f t="shared" si="0"/>
        <v>41</v>
      </c>
      <c r="D13" s="107">
        <f t="shared" si="1"/>
        <v>34</v>
      </c>
      <c r="E13" s="157">
        <f t="shared" si="2"/>
        <v>7</v>
      </c>
      <c r="F13" s="154">
        <f t="shared" si="3"/>
        <v>39</v>
      </c>
      <c r="G13" s="108">
        <v>33</v>
      </c>
      <c r="H13" s="157">
        <v>6</v>
      </c>
      <c r="I13" s="111">
        <f t="shared" si="4"/>
        <v>2</v>
      </c>
      <c r="J13" s="108">
        <v>1</v>
      </c>
      <c r="K13" s="108">
        <v>1</v>
      </c>
      <c r="L13" s="7"/>
    </row>
    <row r="14" spans="1:12" s="3" customFormat="1" ht="39.75" customHeight="1">
      <c r="A14" s="337" t="s">
        <v>109</v>
      </c>
      <c r="B14" s="338"/>
      <c r="C14" s="128">
        <f t="shared" si="0"/>
        <v>3</v>
      </c>
      <c r="D14" s="107">
        <f t="shared" si="1"/>
        <v>3</v>
      </c>
      <c r="E14" s="157">
        <f t="shared" si="2"/>
        <v>0</v>
      </c>
      <c r="F14" s="154">
        <f t="shared" si="3"/>
        <v>3</v>
      </c>
      <c r="G14" s="108">
        <v>3</v>
      </c>
      <c r="H14" s="157">
        <v>0</v>
      </c>
      <c r="I14" s="111">
        <f t="shared" si="4"/>
        <v>0</v>
      </c>
      <c r="J14" s="108">
        <v>0</v>
      </c>
      <c r="K14" s="108">
        <v>0</v>
      </c>
      <c r="L14" s="7"/>
    </row>
    <row r="15" spans="1:12" s="3" customFormat="1" ht="39.75" customHeight="1">
      <c r="A15" s="337" t="s">
        <v>108</v>
      </c>
      <c r="B15" s="338"/>
      <c r="C15" s="128">
        <f t="shared" si="0"/>
        <v>1</v>
      </c>
      <c r="D15" s="107">
        <f t="shared" si="1"/>
        <v>1</v>
      </c>
      <c r="E15" s="157">
        <f t="shared" si="2"/>
        <v>0</v>
      </c>
      <c r="F15" s="154">
        <f t="shared" si="3"/>
        <v>1</v>
      </c>
      <c r="G15" s="108">
        <v>1</v>
      </c>
      <c r="H15" s="157">
        <v>0</v>
      </c>
      <c r="I15" s="111">
        <f t="shared" si="4"/>
        <v>0</v>
      </c>
      <c r="J15" s="108">
        <v>0</v>
      </c>
      <c r="K15" s="108">
        <v>0</v>
      </c>
      <c r="L15" s="7"/>
    </row>
    <row r="16" spans="1:12" s="3" customFormat="1" ht="39.75" customHeight="1">
      <c r="A16" s="337" t="s">
        <v>107</v>
      </c>
      <c r="B16" s="338"/>
      <c r="C16" s="128">
        <f t="shared" si="0"/>
        <v>44</v>
      </c>
      <c r="D16" s="107">
        <f t="shared" si="1"/>
        <v>41</v>
      </c>
      <c r="E16" s="157">
        <f t="shared" si="2"/>
        <v>3</v>
      </c>
      <c r="F16" s="154">
        <f t="shared" si="3"/>
        <v>39</v>
      </c>
      <c r="G16" s="108">
        <v>37</v>
      </c>
      <c r="H16" s="157">
        <v>2</v>
      </c>
      <c r="I16" s="111">
        <f t="shared" si="4"/>
        <v>5</v>
      </c>
      <c r="J16" s="108">
        <v>4</v>
      </c>
      <c r="K16" s="108">
        <v>1</v>
      </c>
      <c r="L16" s="7"/>
    </row>
    <row r="17" spans="1:12" s="3" customFormat="1" ht="39.75" customHeight="1">
      <c r="A17" s="337" t="s">
        <v>106</v>
      </c>
      <c r="B17" s="338"/>
      <c r="C17" s="128">
        <f t="shared" si="0"/>
        <v>934</v>
      </c>
      <c r="D17" s="107">
        <f t="shared" si="1"/>
        <v>665</v>
      </c>
      <c r="E17" s="157">
        <f t="shared" si="2"/>
        <v>269</v>
      </c>
      <c r="F17" s="154">
        <f t="shared" si="3"/>
        <v>878</v>
      </c>
      <c r="G17" s="108">
        <v>622</v>
      </c>
      <c r="H17" s="157">
        <v>256</v>
      </c>
      <c r="I17" s="111">
        <f t="shared" si="4"/>
        <v>56</v>
      </c>
      <c r="J17" s="108">
        <v>43</v>
      </c>
      <c r="K17" s="108">
        <v>13</v>
      </c>
      <c r="L17" s="7"/>
    </row>
    <row r="18" spans="1:12" s="3" customFormat="1" ht="39.75" customHeight="1">
      <c r="A18" s="366" t="s">
        <v>105</v>
      </c>
      <c r="B18" s="367"/>
      <c r="C18" s="131">
        <f t="shared" si="0"/>
        <v>23</v>
      </c>
      <c r="D18" s="113">
        <f t="shared" si="1"/>
        <v>13</v>
      </c>
      <c r="E18" s="158">
        <f t="shared" si="2"/>
        <v>10</v>
      </c>
      <c r="F18" s="155">
        <f t="shared" si="3"/>
        <v>23</v>
      </c>
      <c r="G18" s="124">
        <v>13</v>
      </c>
      <c r="H18" s="158">
        <v>10</v>
      </c>
      <c r="I18" s="169">
        <f t="shared" si="4"/>
        <v>0</v>
      </c>
      <c r="J18" s="124">
        <v>0</v>
      </c>
      <c r="K18" s="124">
        <v>0</v>
      </c>
      <c r="L18" s="7"/>
    </row>
    <row r="19" spans="1:12" s="3" customFormat="1" ht="45.75" customHeight="1">
      <c r="A19" s="359" t="s">
        <v>82</v>
      </c>
      <c r="B19" s="40" t="s">
        <v>25</v>
      </c>
      <c r="C19" s="128">
        <f>IF(SUM(D19:E19)=0,"-",SUM(D19:E19))</f>
        <v>806</v>
      </c>
      <c r="D19" s="108">
        <f aca="true" t="shared" si="5" ref="D19:E23">IF(SUM(G19,J19)=0,"-",SUM(G19,J19))</f>
        <v>544</v>
      </c>
      <c r="E19" s="108">
        <f t="shared" si="5"/>
        <v>262</v>
      </c>
      <c r="F19" s="154">
        <f t="shared" si="3"/>
        <v>759</v>
      </c>
      <c r="G19" s="108">
        <v>510</v>
      </c>
      <c r="H19" s="157">
        <v>249</v>
      </c>
      <c r="I19" s="111">
        <f t="shared" si="4"/>
        <v>47</v>
      </c>
      <c r="J19" s="108">
        <v>34</v>
      </c>
      <c r="K19" s="108">
        <v>13</v>
      </c>
      <c r="L19" s="7"/>
    </row>
    <row r="20" spans="1:12" s="3" customFormat="1" ht="45.75" customHeight="1">
      <c r="A20" s="360"/>
      <c r="B20" s="41" t="s">
        <v>26</v>
      </c>
      <c r="C20" s="128">
        <f>IF(SUM(D20:E20)=0,"-",SUM(D20:E20))</f>
        <v>66</v>
      </c>
      <c r="D20" s="108">
        <f t="shared" si="5"/>
        <v>65</v>
      </c>
      <c r="E20" s="108">
        <f t="shared" si="5"/>
        <v>1</v>
      </c>
      <c r="F20" s="154">
        <f t="shared" si="3"/>
        <v>64</v>
      </c>
      <c r="G20" s="108">
        <v>63</v>
      </c>
      <c r="H20" s="157">
        <v>1</v>
      </c>
      <c r="I20" s="111">
        <f t="shared" si="4"/>
        <v>2</v>
      </c>
      <c r="J20" s="108">
        <v>2</v>
      </c>
      <c r="K20" s="108">
        <v>0</v>
      </c>
      <c r="L20" s="7"/>
    </row>
    <row r="21" spans="1:12" s="3" customFormat="1" ht="45.75" customHeight="1">
      <c r="A21" s="361"/>
      <c r="B21" s="36" t="s">
        <v>27</v>
      </c>
      <c r="C21" s="131">
        <f>IF(SUM(D21:E21)=0,"-",SUM(D21:E21))</f>
        <v>62</v>
      </c>
      <c r="D21" s="124">
        <f t="shared" si="5"/>
        <v>56</v>
      </c>
      <c r="E21" s="124">
        <f t="shared" si="5"/>
        <v>6</v>
      </c>
      <c r="F21" s="155">
        <f t="shared" si="3"/>
        <v>55</v>
      </c>
      <c r="G21" s="124">
        <v>49</v>
      </c>
      <c r="H21" s="158">
        <v>6</v>
      </c>
      <c r="I21" s="115">
        <f t="shared" si="4"/>
        <v>7</v>
      </c>
      <c r="J21" s="124">
        <v>7</v>
      </c>
      <c r="K21" s="124">
        <v>0</v>
      </c>
      <c r="L21" s="7"/>
    </row>
    <row r="22" spans="1:12" s="3" customFormat="1" ht="45.75" customHeight="1">
      <c r="A22" s="357" t="s">
        <v>115</v>
      </c>
      <c r="B22" s="42" t="s">
        <v>31</v>
      </c>
      <c r="C22" s="128">
        <f>IF(SUM(D22:E22)=0,"-",SUM(D22:E22))</f>
        <v>1396</v>
      </c>
      <c r="D22" s="108">
        <f t="shared" si="5"/>
        <v>787</v>
      </c>
      <c r="E22" s="108">
        <f t="shared" si="5"/>
        <v>609</v>
      </c>
      <c r="F22" s="154">
        <f t="shared" si="3"/>
        <v>1339</v>
      </c>
      <c r="G22" s="108">
        <v>743</v>
      </c>
      <c r="H22" s="157">
        <v>596</v>
      </c>
      <c r="I22" s="111">
        <f t="shared" si="4"/>
        <v>57</v>
      </c>
      <c r="J22" s="108">
        <v>44</v>
      </c>
      <c r="K22" s="108">
        <v>13</v>
      </c>
      <c r="L22" s="7"/>
    </row>
    <row r="23" spans="1:12" s="3" customFormat="1" ht="45.75" customHeight="1" thickBot="1">
      <c r="A23" s="358"/>
      <c r="B23" s="37" t="s">
        <v>28</v>
      </c>
      <c r="C23" s="137">
        <f>IF(SUM(D23:E23)=0,"-",SUM(D23:E23))</f>
        <v>72</v>
      </c>
      <c r="D23" s="134">
        <f t="shared" si="5"/>
        <v>44</v>
      </c>
      <c r="E23" s="134">
        <f t="shared" si="5"/>
        <v>28</v>
      </c>
      <c r="F23" s="159">
        <f t="shared" si="3"/>
        <v>71</v>
      </c>
      <c r="G23" s="134">
        <v>44</v>
      </c>
      <c r="H23" s="160">
        <v>27</v>
      </c>
      <c r="I23" s="165">
        <f t="shared" si="4"/>
        <v>1</v>
      </c>
      <c r="J23" s="170">
        <v>0</v>
      </c>
      <c r="K23" s="134">
        <v>1</v>
      </c>
      <c r="L23" s="7"/>
    </row>
  </sheetData>
  <sheetProtection/>
  <mergeCells count="17">
    <mergeCell ref="A16:B16"/>
    <mergeCell ref="A17:B17"/>
    <mergeCell ref="A18:B18"/>
    <mergeCell ref="A12:B12"/>
    <mergeCell ref="A13:B13"/>
    <mergeCell ref="A14:B14"/>
    <mergeCell ref="A15:B15"/>
    <mergeCell ref="C5:E5"/>
    <mergeCell ref="F5:H5"/>
    <mergeCell ref="I5:K5"/>
    <mergeCell ref="A22:A23"/>
    <mergeCell ref="A19:A21"/>
    <mergeCell ref="A8:B8"/>
    <mergeCell ref="A4:B7"/>
    <mergeCell ref="A9:B9"/>
    <mergeCell ref="A10:B10"/>
    <mergeCell ref="A11:B11"/>
  </mergeCells>
  <printOptions/>
  <pageMargins left="0.7480314960629921" right="0.5905511811023623" top="0.984251968503937" bottom="0.7480314960629921" header="0.5118110236220472" footer="0.5118110236220472"/>
  <pageSetup fitToHeight="1" fitToWidth="1" horizontalDpi="600" verticalDpi="600" orientation="portrait" paperSize="9" scale="95" r:id="rId1"/>
  <headerFooter scaleWithDoc="0" alignWithMargins="0">
    <oddHeader>&amp;R&amp;11卒業後・高校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O38"/>
  <sheetViews>
    <sheetView showGridLines="0" zoomScalePageLayoutView="0" workbookViewId="0" topLeftCell="A1">
      <selection activeCell="F2" sqref="F2"/>
    </sheetView>
  </sheetViews>
  <sheetFormatPr defaultColWidth="8.625" defaultRowHeight="18" customHeight="1"/>
  <cols>
    <col min="1" max="1" width="3.875" style="1" customWidth="1"/>
    <col min="2" max="2" width="9.125" style="1" customWidth="1"/>
    <col min="3" max="3" width="5.00390625" style="43" customWidth="1"/>
    <col min="4" max="4" width="10.625" style="1" customWidth="1"/>
    <col min="5" max="9" width="7.875" style="1" customWidth="1"/>
    <col min="10" max="11" width="6.625" style="1" customWidth="1"/>
    <col min="12" max="14" width="7.875" style="1" customWidth="1"/>
    <col min="15" max="15" width="1.00390625" style="1" customWidth="1"/>
    <col min="16" max="16384" width="8.625" style="1" customWidth="1"/>
  </cols>
  <sheetData>
    <row r="1" ht="15.75" customHeight="1"/>
    <row r="2" ht="15.75" customHeight="1"/>
    <row r="3" spans="1:14" s="3" customFormat="1" ht="18" customHeight="1" thickBot="1">
      <c r="A3" s="232" t="s">
        <v>276</v>
      </c>
      <c r="B3" s="4"/>
      <c r="C3" s="16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s="3" customFormat="1" ht="33" customHeight="1">
      <c r="A4" s="340" t="s">
        <v>246</v>
      </c>
      <c r="B4" s="340"/>
      <c r="C4" s="380"/>
      <c r="D4" s="378" t="s">
        <v>6</v>
      </c>
      <c r="E4" s="375" t="s">
        <v>244</v>
      </c>
      <c r="F4" s="377" t="s">
        <v>86</v>
      </c>
      <c r="G4" s="377" t="s">
        <v>87</v>
      </c>
      <c r="H4" s="377" t="s">
        <v>83</v>
      </c>
      <c r="I4" s="377" t="s">
        <v>88</v>
      </c>
      <c r="J4" s="385" t="s">
        <v>243</v>
      </c>
      <c r="K4" s="386"/>
      <c r="L4" s="377" t="s">
        <v>89</v>
      </c>
      <c r="M4" s="375" t="s">
        <v>245</v>
      </c>
      <c r="N4" s="383" t="s">
        <v>90</v>
      </c>
      <c r="O4" s="7"/>
    </row>
    <row r="5" spans="1:15" s="3" customFormat="1" ht="99" customHeight="1" thickBot="1">
      <c r="A5" s="381"/>
      <c r="B5" s="381"/>
      <c r="C5" s="382"/>
      <c r="D5" s="379"/>
      <c r="E5" s="376"/>
      <c r="F5" s="376"/>
      <c r="G5" s="376"/>
      <c r="H5" s="376"/>
      <c r="I5" s="376"/>
      <c r="J5" s="95" t="s">
        <v>84</v>
      </c>
      <c r="K5" s="95" t="s">
        <v>85</v>
      </c>
      <c r="L5" s="376"/>
      <c r="M5" s="376"/>
      <c r="N5" s="384"/>
      <c r="O5" s="7"/>
    </row>
    <row r="6" spans="1:15" s="3" customFormat="1" ht="21" customHeight="1">
      <c r="A6" s="346" t="s">
        <v>6</v>
      </c>
      <c r="B6" s="346"/>
      <c r="C6" s="68" t="s">
        <v>6</v>
      </c>
      <c r="D6" s="101">
        <f>SUM(D7:D8)</f>
        <v>1687</v>
      </c>
      <c r="E6" s="152">
        <f>SUM(E7:E8)</f>
        <v>114</v>
      </c>
      <c r="F6" s="152">
        <f aca="true" t="shared" si="0" ref="F6:N6">SUM(F7:F8)</f>
        <v>202</v>
      </c>
      <c r="G6" s="152">
        <f t="shared" si="0"/>
        <v>151</v>
      </c>
      <c r="H6" s="152">
        <f t="shared" si="0"/>
        <v>174</v>
      </c>
      <c r="I6" s="152">
        <f t="shared" si="0"/>
        <v>41</v>
      </c>
      <c r="J6" s="152">
        <f t="shared" si="0"/>
        <v>3</v>
      </c>
      <c r="K6" s="152">
        <f t="shared" si="0"/>
        <v>1</v>
      </c>
      <c r="L6" s="152">
        <f t="shared" si="0"/>
        <v>44</v>
      </c>
      <c r="M6" s="152">
        <f t="shared" si="0"/>
        <v>934</v>
      </c>
      <c r="N6" s="152">
        <f t="shared" si="0"/>
        <v>23</v>
      </c>
      <c r="O6" s="7"/>
    </row>
    <row r="7" spans="1:15" s="3" customFormat="1" ht="21" customHeight="1">
      <c r="A7" s="337"/>
      <c r="B7" s="323"/>
      <c r="C7" s="21" t="s">
        <v>117</v>
      </c>
      <c r="D7" s="128">
        <f>SUM(E7:N7)</f>
        <v>942</v>
      </c>
      <c r="E7" s="108">
        <f>E10+E13+E16+E19+E22+E25+E28+E31+E34+E37</f>
        <v>59</v>
      </c>
      <c r="F7" s="108">
        <f aca="true" t="shared" si="1" ref="F7:N7">F10+F13+F16+F19+F22+F25+F28+F31+F34+F37</f>
        <v>23</v>
      </c>
      <c r="G7" s="108">
        <f t="shared" si="1"/>
        <v>46</v>
      </c>
      <c r="H7" s="108">
        <f t="shared" si="1"/>
        <v>57</v>
      </c>
      <c r="I7" s="108">
        <f t="shared" si="1"/>
        <v>34</v>
      </c>
      <c r="J7" s="108">
        <f t="shared" si="1"/>
        <v>3</v>
      </c>
      <c r="K7" s="108">
        <f t="shared" si="1"/>
        <v>1</v>
      </c>
      <c r="L7" s="108">
        <f t="shared" si="1"/>
        <v>41</v>
      </c>
      <c r="M7" s="108">
        <f t="shared" si="1"/>
        <v>665</v>
      </c>
      <c r="N7" s="108">
        <f t="shared" si="1"/>
        <v>13</v>
      </c>
      <c r="O7" s="7"/>
    </row>
    <row r="8" spans="1:15" s="3" customFormat="1" ht="21" customHeight="1">
      <c r="A8" s="366"/>
      <c r="B8" s="342"/>
      <c r="C8" s="45" t="s">
        <v>118</v>
      </c>
      <c r="D8" s="128">
        <f>SUM(E8:N8)</f>
        <v>745</v>
      </c>
      <c r="E8" s="108">
        <f>E11+E14+E17+E20+E23+E26+E29+E32+E35+E38</f>
        <v>55</v>
      </c>
      <c r="F8" s="108">
        <f aca="true" t="shared" si="2" ref="F8:N8">F11+F14+F17+F20+F23+F26+F29+F32+F35+F38</f>
        <v>179</v>
      </c>
      <c r="G8" s="108">
        <f t="shared" si="2"/>
        <v>105</v>
      </c>
      <c r="H8" s="108">
        <f t="shared" si="2"/>
        <v>117</v>
      </c>
      <c r="I8" s="108">
        <f t="shared" si="2"/>
        <v>7</v>
      </c>
      <c r="J8" s="108">
        <f t="shared" si="2"/>
        <v>0</v>
      </c>
      <c r="K8" s="108">
        <f t="shared" si="2"/>
        <v>0</v>
      </c>
      <c r="L8" s="108">
        <f t="shared" si="2"/>
        <v>3</v>
      </c>
      <c r="M8" s="108">
        <f t="shared" si="2"/>
        <v>269</v>
      </c>
      <c r="N8" s="108">
        <f t="shared" si="2"/>
        <v>10</v>
      </c>
      <c r="O8" s="7"/>
    </row>
    <row r="9" spans="1:15" s="3" customFormat="1" ht="20.25" customHeight="1">
      <c r="A9" s="373" t="s">
        <v>116</v>
      </c>
      <c r="B9" s="371" t="s">
        <v>32</v>
      </c>
      <c r="C9" s="23" t="s">
        <v>6</v>
      </c>
      <c r="D9" s="130">
        <f>SUM(D10:D11)</f>
        <v>351</v>
      </c>
      <c r="E9" s="117">
        <f>SUM(E10:E11)</f>
        <v>14</v>
      </c>
      <c r="F9" s="117">
        <f aca="true" t="shared" si="3" ref="F9:N9">SUM(F10:F11)</f>
        <v>37</v>
      </c>
      <c r="G9" s="117">
        <f t="shared" si="3"/>
        <v>46</v>
      </c>
      <c r="H9" s="117">
        <f t="shared" si="3"/>
        <v>55</v>
      </c>
      <c r="I9" s="117">
        <f t="shared" si="3"/>
        <v>18</v>
      </c>
      <c r="J9" s="117">
        <f t="shared" si="3"/>
        <v>2</v>
      </c>
      <c r="K9" s="117">
        <f t="shared" si="3"/>
        <v>0</v>
      </c>
      <c r="L9" s="117">
        <f t="shared" si="3"/>
        <v>8</v>
      </c>
      <c r="M9" s="117">
        <f t="shared" si="3"/>
        <v>154</v>
      </c>
      <c r="N9" s="117">
        <f t="shared" si="3"/>
        <v>17</v>
      </c>
      <c r="O9" s="7"/>
    </row>
    <row r="10" spans="1:15" s="3" customFormat="1" ht="20.25" customHeight="1">
      <c r="A10" s="336"/>
      <c r="B10" s="369"/>
      <c r="C10" s="21" t="s">
        <v>117</v>
      </c>
      <c r="D10" s="128">
        <f>SUM(E10:N10)</f>
        <v>181</v>
      </c>
      <c r="E10" s="108">
        <v>8</v>
      </c>
      <c r="F10" s="108">
        <v>8</v>
      </c>
      <c r="G10" s="108">
        <v>17</v>
      </c>
      <c r="H10" s="108">
        <v>16</v>
      </c>
      <c r="I10" s="108">
        <v>15</v>
      </c>
      <c r="J10" s="108">
        <v>2</v>
      </c>
      <c r="K10" s="108">
        <v>0</v>
      </c>
      <c r="L10" s="108">
        <v>7</v>
      </c>
      <c r="M10" s="108">
        <v>97</v>
      </c>
      <c r="N10" s="108">
        <v>11</v>
      </c>
      <c r="O10" s="7"/>
    </row>
    <row r="11" spans="1:15" s="3" customFormat="1" ht="20.25" customHeight="1">
      <c r="A11" s="336"/>
      <c r="B11" s="369"/>
      <c r="C11" s="21" t="s">
        <v>118</v>
      </c>
      <c r="D11" s="128">
        <f>SUM(E11:N11)</f>
        <v>170</v>
      </c>
      <c r="E11" s="107">
        <v>6</v>
      </c>
      <c r="F11" s="108">
        <v>29</v>
      </c>
      <c r="G11" s="108">
        <v>29</v>
      </c>
      <c r="H11" s="108">
        <v>39</v>
      </c>
      <c r="I11" s="108">
        <v>3</v>
      </c>
      <c r="J11" s="108">
        <v>0</v>
      </c>
      <c r="K11" s="108">
        <v>0</v>
      </c>
      <c r="L11" s="108">
        <v>1</v>
      </c>
      <c r="M11" s="108">
        <v>57</v>
      </c>
      <c r="N11" s="108">
        <v>6</v>
      </c>
      <c r="O11" s="7"/>
    </row>
    <row r="12" spans="1:15" s="3" customFormat="1" ht="20.25" customHeight="1">
      <c r="A12" s="336"/>
      <c r="B12" s="368" t="s">
        <v>33</v>
      </c>
      <c r="C12" s="44" t="s">
        <v>6</v>
      </c>
      <c r="D12" s="130">
        <f aca="true" t="shared" si="4" ref="D12:N12">SUM(D13:D14)</f>
        <v>155</v>
      </c>
      <c r="E12" s="117">
        <f t="shared" si="4"/>
        <v>0</v>
      </c>
      <c r="F12" s="117">
        <f t="shared" si="4"/>
        <v>10</v>
      </c>
      <c r="G12" s="117">
        <f t="shared" si="4"/>
        <v>17</v>
      </c>
      <c r="H12" s="117">
        <f t="shared" si="4"/>
        <v>30</v>
      </c>
      <c r="I12" s="117">
        <f t="shared" si="4"/>
        <v>1</v>
      </c>
      <c r="J12" s="117">
        <f t="shared" si="4"/>
        <v>0</v>
      </c>
      <c r="K12" s="117">
        <f t="shared" si="4"/>
        <v>0</v>
      </c>
      <c r="L12" s="117">
        <f t="shared" si="4"/>
        <v>4</v>
      </c>
      <c r="M12" s="117">
        <f t="shared" si="4"/>
        <v>93</v>
      </c>
      <c r="N12" s="117">
        <f t="shared" si="4"/>
        <v>0</v>
      </c>
      <c r="O12" s="7"/>
    </row>
    <row r="13" spans="1:15" s="3" customFormat="1" ht="20.25" customHeight="1">
      <c r="A13" s="336"/>
      <c r="B13" s="369"/>
      <c r="C13" s="21" t="s">
        <v>117</v>
      </c>
      <c r="D13" s="128">
        <f>SUM(E13:N13)</f>
        <v>77</v>
      </c>
      <c r="E13" s="108">
        <v>0</v>
      </c>
      <c r="F13" s="108">
        <v>1</v>
      </c>
      <c r="G13" s="108">
        <v>2</v>
      </c>
      <c r="H13" s="108">
        <v>9</v>
      </c>
      <c r="I13" s="108">
        <v>1</v>
      </c>
      <c r="J13" s="108">
        <v>0</v>
      </c>
      <c r="K13" s="108">
        <v>0</v>
      </c>
      <c r="L13" s="108">
        <v>4</v>
      </c>
      <c r="M13" s="108">
        <v>60</v>
      </c>
      <c r="N13" s="108">
        <v>0</v>
      </c>
      <c r="O13" s="7"/>
    </row>
    <row r="14" spans="1:15" s="3" customFormat="1" ht="20.25" customHeight="1">
      <c r="A14" s="336"/>
      <c r="B14" s="370"/>
      <c r="C14" s="45" t="s">
        <v>118</v>
      </c>
      <c r="D14" s="128">
        <f>SUM(E14:N14)</f>
        <v>78</v>
      </c>
      <c r="E14" s="107">
        <v>0</v>
      </c>
      <c r="F14" s="108">
        <v>9</v>
      </c>
      <c r="G14" s="108">
        <v>15</v>
      </c>
      <c r="H14" s="108">
        <v>21</v>
      </c>
      <c r="I14" s="108">
        <v>0</v>
      </c>
      <c r="J14" s="108">
        <v>0</v>
      </c>
      <c r="K14" s="108">
        <v>0</v>
      </c>
      <c r="L14" s="108">
        <v>0</v>
      </c>
      <c r="M14" s="108">
        <v>33</v>
      </c>
      <c r="N14" s="108">
        <v>0</v>
      </c>
      <c r="O14" s="7"/>
    </row>
    <row r="15" spans="1:15" s="3" customFormat="1" ht="20.25" customHeight="1">
      <c r="A15" s="336"/>
      <c r="B15" s="371" t="s">
        <v>34</v>
      </c>
      <c r="C15" s="23" t="s">
        <v>6</v>
      </c>
      <c r="D15" s="130">
        <f aca="true" t="shared" si="5" ref="D15:N15">SUM(D16:D17)</f>
        <v>510</v>
      </c>
      <c r="E15" s="117">
        <f t="shared" si="5"/>
        <v>51</v>
      </c>
      <c r="F15" s="117">
        <f t="shared" si="5"/>
        <v>5</v>
      </c>
      <c r="G15" s="117">
        <f t="shared" si="5"/>
        <v>19</v>
      </c>
      <c r="H15" s="117">
        <f t="shared" si="5"/>
        <v>13</v>
      </c>
      <c r="I15" s="117">
        <f t="shared" si="5"/>
        <v>10</v>
      </c>
      <c r="J15" s="117">
        <f t="shared" si="5"/>
        <v>1</v>
      </c>
      <c r="K15" s="117">
        <f t="shared" si="5"/>
        <v>0</v>
      </c>
      <c r="L15" s="117">
        <f t="shared" si="5"/>
        <v>18</v>
      </c>
      <c r="M15" s="117">
        <f t="shared" si="5"/>
        <v>392</v>
      </c>
      <c r="N15" s="117">
        <f t="shared" si="5"/>
        <v>1</v>
      </c>
      <c r="O15" s="7"/>
    </row>
    <row r="16" spans="1:15" s="3" customFormat="1" ht="20.25" customHeight="1">
      <c r="A16" s="336"/>
      <c r="B16" s="369"/>
      <c r="C16" s="21" t="s">
        <v>117</v>
      </c>
      <c r="D16" s="128">
        <f>SUM(E16:N16)</f>
        <v>466</v>
      </c>
      <c r="E16" s="108">
        <v>48</v>
      </c>
      <c r="F16" s="108">
        <v>1</v>
      </c>
      <c r="G16" s="108">
        <v>11</v>
      </c>
      <c r="H16" s="108">
        <v>11</v>
      </c>
      <c r="I16" s="108">
        <v>10</v>
      </c>
      <c r="J16" s="108">
        <v>1</v>
      </c>
      <c r="K16" s="108">
        <v>0</v>
      </c>
      <c r="L16" s="108">
        <v>18</v>
      </c>
      <c r="M16" s="108">
        <v>365</v>
      </c>
      <c r="N16" s="108">
        <v>1</v>
      </c>
      <c r="O16" s="7"/>
    </row>
    <row r="17" spans="1:15" s="3" customFormat="1" ht="20.25" customHeight="1">
      <c r="A17" s="336"/>
      <c r="B17" s="369"/>
      <c r="C17" s="21" t="s">
        <v>118</v>
      </c>
      <c r="D17" s="128">
        <f>SUM(E17:N17)</f>
        <v>44</v>
      </c>
      <c r="E17" s="107">
        <v>3</v>
      </c>
      <c r="F17" s="108">
        <v>4</v>
      </c>
      <c r="G17" s="108">
        <v>8</v>
      </c>
      <c r="H17" s="108">
        <v>2</v>
      </c>
      <c r="I17" s="108">
        <v>0</v>
      </c>
      <c r="J17" s="108">
        <v>0</v>
      </c>
      <c r="K17" s="108">
        <v>0</v>
      </c>
      <c r="L17" s="108">
        <v>0</v>
      </c>
      <c r="M17" s="108">
        <v>27</v>
      </c>
      <c r="N17" s="108">
        <v>0</v>
      </c>
      <c r="O17" s="7"/>
    </row>
    <row r="18" spans="1:15" s="3" customFormat="1" ht="20.25" customHeight="1">
      <c r="A18" s="336"/>
      <c r="B18" s="368" t="s">
        <v>35</v>
      </c>
      <c r="C18" s="44" t="s">
        <v>6</v>
      </c>
      <c r="D18" s="130">
        <f aca="true" t="shared" si="6" ref="D18:N18">SUM(D19:D20)</f>
        <v>359</v>
      </c>
      <c r="E18" s="117">
        <f t="shared" si="6"/>
        <v>9</v>
      </c>
      <c r="F18" s="117">
        <f t="shared" si="6"/>
        <v>135</v>
      </c>
      <c r="G18" s="117">
        <f t="shared" si="6"/>
        <v>33</v>
      </c>
      <c r="H18" s="117">
        <f t="shared" si="6"/>
        <v>21</v>
      </c>
      <c r="I18" s="117">
        <f t="shared" si="6"/>
        <v>6</v>
      </c>
      <c r="J18" s="117">
        <f t="shared" si="6"/>
        <v>0</v>
      </c>
      <c r="K18" s="117">
        <f t="shared" si="6"/>
        <v>0</v>
      </c>
      <c r="L18" s="117">
        <f t="shared" si="6"/>
        <v>9</v>
      </c>
      <c r="M18" s="117">
        <f t="shared" si="6"/>
        <v>142</v>
      </c>
      <c r="N18" s="117">
        <f t="shared" si="6"/>
        <v>4</v>
      </c>
      <c r="O18" s="7"/>
    </row>
    <row r="19" spans="1:15" s="3" customFormat="1" ht="20.25" customHeight="1">
      <c r="A19" s="336"/>
      <c r="B19" s="369"/>
      <c r="C19" s="21" t="s">
        <v>117</v>
      </c>
      <c r="D19" s="128">
        <f>SUM(E19:N19)</f>
        <v>127</v>
      </c>
      <c r="E19" s="108">
        <v>1</v>
      </c>
      <c r="F19" s="108">
        <v>13</v>
      </c>
      <c r="G19" s="108">
        <v>12</v>
      </c>
      <c r="H19" s="108">
        <v>5</v>
      </c>
      <c r="I19" s="108">
        <v>4</v>
      </c>
      <c r="J19" s="108">
        <v>0</v>
      </c>
      <c r="K19" s="108">
        <v>0</v>
      </c>
      <c r="L19" s="108">
        <v>8</v>
      </c>
      <c r="M19" s="108">
        <v>83</v>
      </c>
      <c r="N19" s="108">
        <v>1</v>
      </c>
      <c r="O19" s="7"/>
    </row>
    <row r="20" spans="1:15" s="3" customFormat="1" ht="20.25" customHeight="1">
      <c r="A20" s="336"/>
      <c r="B20" s="370"/>
      <c r="C20" s="45" t="s">
        <v>118</v>
      </c>
      <c r="D20" s="128">
        <f>SUM(E20:N20)</f>
        <v>232</v>
      </c>
      <c r="E20" s="107">
        <v>8</v>
      </c>
      <c r="F20" s="108">
        <v>122</v>
      </c>
      <c r="G20" s="108">
        <v>21</v>
      </c>
      <c r="H20" s="108">
        <v>16</v>
      </c>
      <c r="I20" s="108">
        <v>2</v>
      </c>
      <c r="J20" s="108">
        <v>0</v>
      </c>
      <c r="K20" s="108">
        <v>0</v>
      </c>
      <c r="L20" s="108">
        <v>1</v>
      </c>
      <c r="M20" s="108">
        <v>59</v>
      </c>
      <c r="N20" s="108">
        <v>3</v>
      </c>
      <c r="O20" s="7"/>
    </row>
    <row r="21" spans="1:15" s="3" customFormat="1" ht="20.25" customHeight="1">
      <c r="A21" s="336"/>
      <c r="B21" s="371" t="s">
        <v>36</v>
      </c>
      <c r="C21" s="44" t="s">
        <v>6</v>
      </c>
      <c r="D21" s="130">
        <f aca="true" t="shared" si="7" ref="D21:N21">SUM(D22:D23)</f>
        <v>49</v>
      </c>
      <c r="E21" s="117">
        <f t="shared" si="7"/>
        <v>0</v>
      </c>
      <c r="F21" s="117">
        <f t="shared" si="7"/>
        <v>7</v>
      </c>
      <c r="G21" s="117">
        <f t="shared" si="7"/>
        <v>10</v>
      </c>
      <c r="H21" s="117">
        <f t="shared" si="7"/>
        <v>7</v>
      </c>
      <c r="I21" s="117">
        <f t="shared" si="7"/>
        <v>2</v>
      </c>
      <c r="J21" s="117">
        <f t="shared" si="7"/>
        <v>0</v>
      </c>
      <c r="K21" s="117">
        <f t="shared" si="7"/>
        <v>1</v>
      </c>
      <c r="L21" s="117">
        <f t="shared" si="7"/>
        <v>0</v>
      </c>
      <c r="M21" s="117">
        <f t="shared" si="7"/>
        <v>21</v>
      </c>
      <c r="N21" s="117">
        <f t="shared" si="7"/>
        <v>1</v>
      </c>
      <c r="O21" s="7"/>
    </row>
    <row r="22" spans="1:15" s="3" customFormat="1" ht="20.25" customHeight="1">
      <c r="A22" s="336"/>
      <c r="B22" s="369"/>
      <c r="C22" s="21" t="s">
        <v>117</v>
      </c>
      <c r="D22" s="128">
        <f>SUM(E22:N22)</f>
        <v>18</v>
      </c>
      <c r="E22" s="108">
        <v>0</v>
      </c>
      <c r="F22" s="108">
        <v>0</v>
      </c>
      <c r="G22" s="108">
        <v>1</v>
      </c>
      <c r="H22" s="108">
        <v>3</v>
      </c>
      <c r="I22" s="108">
        <v>1</v>
      </c>
      <c r="J22" s="108">
        <v>0</v>
      </c>
      <c r="K22" s="108">
        <v>1</v>
      </c>
      <c r="L22" s="108">
        <v>0</v>
      </c>
      <c r="M22" s="108">
        <v>12</v>
      </c>
      <c r="N22" s="108">
        <v>0</v>
      </c>
      <c r="O22" s="7"/>
    </row>
    <row r="23" spans="1:15" s="3" customFormat="1" ht="20.25" customHeight="1">
      <c r="A23" s="336"/>
      <c r="B23" s="369"/>
      <c r="C23" s="21" t="s">
        <v>118</v>
      </c>
      <c r="D23" s="128">
        <f>SUM(E23:N23)</f>
        <v>31</v>
      </c>
      <c r="E23" s="107">
        <v>0</v>
      </c>
      <c r="F23" s="108">
        <v>7</v>
      </c>
      <c r="G23" s="108">
        <v>9</v>
      </c>
      <c r="H23" s="108">
        <v>4</v>
      </c>
      <c r="I23" s="108">
        <v>1</v>
      </c>
      <c r="J23" s="108">
        <v>0</v>
      </c>
      <c r="K23" s="108">
        <v>0</v>
      </c>
      <c r="L23" s="108">
        <v>0</v>
      </c>
      <c r="M23" s="108">
        <v>9</v>
      </c>
      <c r="N23" s="108">
        <v>1</v>
      </c>
      <c r="O23" s="7"/>
    </row>
    <row r="24" spans="1:15" s="3" customFormat="1" ht="20.25" customHeight="1">
      <c r="A24" s="336"/>
      <c r="B24" s="368" t="s">
        <v>37</v>
      </c>
      <c r="C24" s="44" t="s">
        <v>6</v>
      </c>
      <c r="D24" s="130">
        <f aca="true" t="shared" si="8" ref="D24:N24">SUM(D25:D26)</f>
        <v>98</v>
      </c>
      <c r="E24" s="117">
        <f t="shared" si="8"/>
        <v>1</v>
      </c>
      <c r="F24" s="117">
        <f t="shared" si="8"/>
        <v>4</v>
      </c>
      <c r="G24" s="117">
        <f t="shared" si="8"/>
        <v>8</v>
      </c>
      <c r="H24" s="117">
        <f t="shared" si="8"/>
        <v>33</v>
      </c>
      <c r="I24" s="117">
        <f t="shared" si="8"/>
        <v>0</v>
      </c>
      <c r="J24" s="117">
        <f t="shared" si="8"/>
        <v>0</v>
      </c>
      <c r="K24" s="117">
        <f t="shared" si="8"/>
        <v>0</v>
      </c>
      <c r="L24" s="117">
        <f t="shared" si="8"/>
        <v>1</v>
      </c>
      <c r="M24" s="117">
        <f t="shared" si="8"/>
        <v>51</v>
      </c>
      <c r="N24" s="117">
        <f t="shared" si="8"/>
        <v>0</v>
      </c>
      <c r="O24" s="7"/>
    </row>
    <row r="25" spans="1:15" s="3" customFormat="1" ht="20.25" customHeight="1">
      <c r="A25" s="336"/>
      <c r="B25" s="369"/>
      <c r="C25" s="21" t="s">
        <v>117</v>
      </c>
      <c r="D25" s="128">
        <f>SUM(E25:N25)</f>
        <v>13</v>
      </c>
      <c r="E25" s="108">
        <v>0</v>
      </c>
      <c r="F25" s="108">
        <v>0</v>
      </c>
      <c r="G25" s="108">
        <v>0</v>
      </c>
      <c r="H25" s="108">
        <v>8</v>
      </c>
      <c r="I25" s="108">
        <v>0</v>
      </c>
      <c r="J25" s="108">
        <v>0</v>
      </c>
      <c r="K25" s="108">
        <v>0</v>
      </c>
      <c r="L25" s="108">
        <v>1</v>
      </c>
      <c r="M25" s="108">
        <v>4</v>
      </c>
      <c r="N25" s="108">
        <v>0</v>
      </c>
      <c r="O25" s="7"/>
    </row>
    <row r="26" spans="1:15" s="3" customFormat="1" ht="20.25" customHeight="1">
      <c r="A26" s="336"/>
      <c r="B26" s="370"/>
      <c r="C26" s="45" t="s">
        <v>118</v>
      </c>
      <c r="D26" s="128">
        <f>SUM(E26:N26)</f>
        <v>85</v>
      </c>
      <c r="E26" s="107">
        <v>1</v>
      </c>
      <c r="F26" s="108">
        <v>4</v>
      </c>
      <c r="G26" s="108">
        <v>8</v>
      </c>
      <c r="H26" s="108">
        <v>25</v>
      </c>
      <c r="I26" s="108">
        <v>0</v>
      </c>
      <c r="J26" s="108">
        <v>0</v>
      </c>
      <c r="K26" s="108">
        <v>0</v>
      </c>
      <c r="L26" s="108">
        <v>0</v>
      </c>
      <c r="M26" s="108">
        <v>47</v>
      </c>
      <c r="N26" s="108">
        <v>0</v>
      </c>
      <c r="O26" s="7"/>
    </row>
    <row r="27" spans="1:15" s="3" customFormat="1" ht="20.25" customHeight="1">
      <c r="A27" s="336"/>
      <c r="B27" s="371" t="s">
        <v>38</v>
      </c>
      <c r="C27" s="44" t="s">
        <v>6</v>
      </c>
      <c r="D27" s="130">
        <f aca="true" t="shared" si="9" ref="D27:N27">SUM(D28:D29)</f>
        <v>1</v>
      </c>
      <c r="E27" s="117">
        <f t="shared" si="9"/>
        <v>0</v>
      </c>
      <c r="F27" s="117">
        <f t="shared" si="9"/>
        <v>0</v>
      </c>
      <c r="G27" s="117">
        <f t="shared" si="9"/>
        <v>1</v>
      </c>
      <c r="H27" s="117">
        <f t="shared" si="9"/>
        <v>0</v>
      </c>
      <c r="I27" s="117">
        <f t="shared" si="9"/>
        <v>0</v>
      </c>
      <c r="J27" s="117">
        <f t="shared" si="9"/>
        <v>0</v>
      </c>
      <c r="K27" s="117">
        <f t="shared" si="9"/>
        <v>0</v>
      </c>
      <c r="L27" s="117">
        <f t="shared" si="9"/>
        <v>0</v>
      </c>
      <c r="M27" s="117">
        <f t="shared" si="9"/>
        <v>0</v>
      </c>
      <c r="N27" s="117">
        <f t="shared" si="9"/>
        <v>0</v>
      </c>
      <c r="O27" s="7"/>
    </row>
    <row r="28" spans="1:15" s="3" customFormat="1" ht="20.25" customHeight="1">
      <c r="A28" s="336"/>
      <c r="B28" s="369"/>
      <c r="C28" s="21" t="s">
        <v>117</v>
      </c>
      <c r="D28" s="128">
        <f>SUM(E28:N28)</f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  <c r="N28" s="108">
        <v>0</v>
      </c>
      <c r="O28" s="7"/>
    </row>
    <row r="29" spans="1:15" s="3" customFormat="1" ht="20.25" customHeight="1">
      <c r="A29" s="336"/>
      <c r="B29" s="369"/>
      <c r="C29" s="21" t="s">
        <v>118</v>
      </c>
      <c r="D29" s="128">
        <f>SUM(E29:N29)</f>
        <v>1</v>
      </c>
      <c r="E29" s="107">
        <v>0</v>
      </c>
      <c r="F29" s="108">
        <v>0</v>
      </c>
      <c r="G29" s="108">
        <v>1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7"/>
    </row>
    <row r="30" spans="1:15" s="3" customFormat="1" ht="20.25" customHeight="1">
      <c r="A30" s="336"/>
      <c r="B30" s="368" t="s">
        <v>140</v>
      </c>
      <c r="C30" s="44" t="s">
        <v>6</v>
      </c>
      <c r="D30" s="130">
        <f aca="true" t="shared" si="10" ref="D30:N30">SUM(D31:D32)</f>
        <v>25</v>
      </c>
      <c r="E30" s="117">
        <f t="shared" si="10"/>
        <v>21</v>
      </c>
      <c r="F30" s="117">
        <f t="shared" si="10"/>
        <v>0</v>
      </c>
      <c r="G30" s="117">
        <f t="shared" si="10"/>
        <v>0</v>
      </c>
      <c r="H30" s="117">
        <f t="shared" si="10"/>
        <v>3</v>
      </c>
      <c r="I30" s="117">
        <f t="shared" si="10"/>
        <v>0</v>
      </c>
      <c r="J30" s="117">
        <f t="shared" si="10"/>
        <v>0</v>
      </c>
      <c r="K30" s="117">
        <f t="shared" si="10"/>
        <v>0</v>
      </c>
      <c r="L30" s="117">
        <f t="shared" si="10"/>
        <v>0</v>
      </c>
      <c r="M30" s="117">
        <f t="shared" si="10"/>
        <v>1</v>
      </c>
      <c r="N30" s="117">
        <f t="shared" si="10"/>
        <v>0</v>
      </c>
      <c r="O30" s="7"/>
    </row>
    <row r="31" spans="1:15" s="3" customFormat="1" ht="20.25" customHeight="1">
      <c r="A31" s="336"/>
      <c r="B31" s="369"/>
      <c r="C31" s="21" t="s">
        <v>117</v>
      </c>
      <c r="D31" s="128">
        <f>SUM(E31:N31)</f>
        <v>1</v>
      </c>
      <c r="E31" s="108">
        <v>1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0</v>
      </c>
      <c r="O31" s="7"/>
    </row>
    <row r="32" spans="1:15" s="3" customFormat="1" ht="20.25" customHeight="1">
      <c r="A32" s="336"/>
      <c r="B32" s="370"/>
      <c r="C32" s="45" t="s">
        <v>118</v>
      </c>
      <c r="D32" s="128">
        <f>SUM(E32:N32)</f>
        <v>24</v>
      </c>
      <c r="E32" s="107">
        <v>20</v>
      </c>
      <c r="F32" s="108">
        <v>0</v>
      </c>
      <c r="G32" s="108">
        <v>0</v>
      </c>
      <c r="H32" s="108">
        <v>3</v>
      </c>
      <c r="I32" s="108">
        <v>0</v>
      </c>
      <c r="J32" s="108">
        <v>0</v>
      </c>
      <c r="K32" s="108">
        <v>0</v>
      </c>
      <c r="L32" s="108">
        <v>0</v>
      </c>
      <c r="M32" s="108">
        <v>1</v>
      </c>
      <c r="N32" s="108">
        <v>0</v>
      </c>
      <c r="O32" s="7"/>
    </row>
    <row r="33" spans="1:15" s="3" customFormat="1" ht="20.25" customHeight="1">
      <c r="A33" s="336"/>
      <c r="B33" s="368" t="s">
        <v>14</v>
      </c>
      <c r="C33" s="44" t="s">
        <v>6</v>
      </c>
      <c r="D33" s="130">
        <f aca="true" t="shared" si="11" ref="D33:N33">SUM(D34:D35)</f>
        <v>36</v>
      </c>
      <c r="E33" s="117">
        <f t="shared" si="11"/>
        <v>7</v>
      </c>
      <c r="F33" s="117">
        <f t="shared" si="11"/>
        <v>2</v>
      </c>
      <c r="G33" s="117">
        <f t="shared" si="11"/>
        <v>7</v>
      </c>
      <c r="H33" s="117">
        <f t="shared" si="11"/>
        <v>4</v>
      </c>
      <c r="I33" s="117">
        <f t="shared" si="11"/>
        <v>1</v>
      </c>
      <c r="J33" s="117">
        <f t="shared" si="11"/>
        <v>0</v>
      </c>
      <c r="K33" s="117">
        <f t="shared" si="11"/>
        <v>0</v>
      </c>
      <c r="L33" s="117">
        <f t="shared" si="11"/>
        <v>1</v>
      </c>
      <c r="M33" s="117">
        <f t="shared" si="11"/>
        <v>14</v>
      </c>
      <c r="N33" s="117">
        <f t="shared" si="11"/>
        <v>0</v>
      </c>
      <c r="O33" s="7"/>
    </row>
    <row r="34" spans="1:15" s="3" customFormat="1" ht="20.25" customHeight="1">
      <c r="A34" s="336"/>
      <c r="B34" s="369"/>
      <c r="C34" s="21" t="s">
        <v>117</v>
      </c>
      <c r="D34" s="128">
        <f>SUM(E34:N34)</f>
        <v>9</v>
      </c>
      <c r="E34" s="108">
        <v>0</v>
      </c>
      <c r="F34" s="108">
        <v>0</v>
      </c>
      <c r="G34" s="108">
        <v>0</v>
      </c>
      <c r="H34" s="108">
        <v>0</v>
      </c>
      <c r="I34" s="108">
        <v>1</v>
      </c>
      <c r="J34" s="108">
        <v>0</v>
      </c>
      <c r="K34" s="108">
        <v>0</v>
      </c>
      <c r="L34" s="108">
        <v>1</v>
      </c>
      <c r="M34" s="108">
        <v>7</v>
      </c>
      <c r="N34" s="108">
        <v>0</v>
      </c>
      <c r="O34" s="7"/>
    </row>
    <row r="35" spans="1:15" s="3" customFormat="1" ht="20.25" customHeight="1">
      <c r="A35" s="336"/>
      <c r="B35" s="370"/>
      <c r="C35" s="45" t="s">
        <v>118</v>
      </c>
      <c r="D35" s="128">
        <f>SUM(E35:N35)</f>
        <v>27</v>
      </c>
      <c r="E35" s="107">
        <v>7</v>
      </c>
      <c r="F35" s="108">
        <v>2</v>
      </c>
      <c r="G35" s="108">
        <v>7</v>
      </c>
      <c r="H35" s="108">
        <v>4</v>
      </c>
      <c r="I35" s="108">
        <v>0</v>
      </c>
      <c r="J35" s="108">
        <v>0</v>
      </c>
      <c r="K35" s="108">
        <v>0</v>
      </c>
      <c r="L35" s="108">
        <v>0</v>
      </c>
      <c r="M35" s="108">
        <v>7</v>
      </c>
      <c r="N35" s="108">
        <v>0</v>
      </c>
      <c r="O35" s="7"/>
    </row>
    <row r="36" spans="1:15" s="3" customFormat="1" ht="20.25" customHeight="1">
      <c r="A36" s="336"/>
      <c r="B36" s="371" t="s">
        <v>39</v>
      </c>
      <c r="C36" s="44" t="s">
        <v>6</v>
      </c>
      <c r="D36" s="130">
        <f aca="true" t="shared" si="12" ref="D36:N36">SUM(D37:D38)</f>
        <v>103</v>
      </c>
      <c r="E36" s="117">
        <f t="shared" si="12"/>
        <v>11</v>
      </c>
      <c r="F36" s="117">
        <f t="shared" si="12"/>
        <v>2</v>
      </c>
      <c r="G36" s="117">
        <f t="shared" si="12"/>
        <v>10</v>
      </c>
      <c r="H36" s="117">
        <f t="shared" si="12"/>
        <v>8</v>
      </c>
      <c r="I36" s="117">
        <f t="shared" si="12"/>
        <v>3</v>
      </c>
      <c r="J36" s="117">
        <f t="shared" si="12"/>
        <v>0</v>
      </c>
      <c r="K36" s="117">
        <f t="shared" si="12"/>
        <v>0</v>
      </c>
      <c r="L36" s="117">
        <f t="shared" si="12"/>
        <v>3</v>
      </c>
      <c r="M36" s="117">
        <f t="shared" si="12"/>
        <v>66</v>
      </c>
      <c r="N36" s="117">
        <f t="shared" si="12"/>
        <v>0</v>
      </c>
      <c r="O36" s="7"/>
    </row>
    <row r="37" spans="1:15" s="3" customFormat="1" ht="20.25" customHeight="1">
      <c r="A37" s="336"/>
      <c r="B37" s="369"/>
      <c r="C37" s="21" t="s">
        <v>117</v>
      </c>
      <c r="D37" s="167">
        <f>SUM(E37:N37)</f>
        <v>50</v>
      </c>
      <c r="E37" s="164">
        <v>1</v>
      </c>
      <c r="F37" s="164">
        <v>0</v>
      </c>
      <c r="G37" s="164">
        <v>3</v>
      </c>
      <c r="H37" s="164">
        <v>5</v>
      </c>
      <c r="I37" s="164">
        <v>2</v>
      </c>
      <c r="J37" s="164">
        <v>0</v>
      </c>
      <c r="K37" s="164">
        <v>0</v>
      </c>
      <c r="L37" s="164">
        <v>2</v>
      </c>
      <c r="M37" s="164">
        <v>37</v>
      </c>
      <c r="N37" s="164">
        <v>0</v>
      </c>
      <c r="O37" s="7"/>
    </row>
    <row r="38" spans="1:15" s="3" customFormat="1" ht="20.25" customHeight="1" thickBot="1">
      <c r="A38" s="374"/>
      <c r="B38" s="372"/>
      <c r="C38" s="24" t="s">
        <v>118</v>
      </c>
      <c r="D38" s="137">
        <f>SUM(E38:N38)</f>
        <v>53</v>
      </c>
      <c r="E38" s="170">
        <v>10</v>
      </c>
      <c r="F38" s="134">
        <v>2</v>
      </c>
      <c r="G38" s="134">
        <v>7</v>
      </c>
      <c r="H38" s="134">
        <v>3</v>
      </c>
      <c r="I38" s="134">
        <v>1</v>
      </c>
      <c r="J38" s="134">
        <v>0</v>
      </c>
      <c r="K38" s="134">
        <v>0</v>
      </c>
      <c r="L38" s="134">
        <v>1</v>
      </c>
      <c r="M38" s="134">
        <v>29</v>
      </c>
      <c r="N38" s="134">
        <v>0</v>
      </c>
      <c r="O38" s="7"/>
    </row>
  </sheetData>
  <sheetProtection/>
  <mergeCells count="23">
    <mergeCell ref="N4:N5"/>
    <mergeCell ref="I4:I5"/>
    <mergeCell ref="L4:L5"/>
    <mergeCell ref="J4:K4"/>
    <mergeCell ref="M4:M5"/>
    <mergeCell ref="G4:G5"/>
    <mergeCell ref="H4:H5"/>
    <mergeCell ref="B9:B11"/>
    <mergeCell ref="A6:B8"/>
    <mergeCell ref="A9:A38"/>
    <mergeCell ref="E4:E5"/>
    <mergeCell ref="F4:F5"/>
    <mergeCell ref="B21:B23"/>
    <mergeCell ref="B18:B20"/>
    <mergeCell ref="D4:D5"/>
    <mergeCell ref="A4:C5"/>
    <mergeCell ref="B15:B17"/>
    <mergeCell ref="B12:B14"/>
    <mergeCell ref="B33:B35"/>
    <mergeCell ref="B36:B38"/>
    <mergeCell ref="B27:B29"/>
    <mergeCell ref="B24:B26"/>
    <mergeCell ref="B30:B32"/>
  </mergeCells>
  <printOptions/>
  <pageMargins left="0.7086614173228347" right="0.5511811023622047" top="0.984251968503937" bottom="0.6692913385826772" header="0.5118110236220472" footer="0.5118110236220472"/>
  <pageSetup horizontalDpi="600" verticalDpi="600" orientation="portrait" paperSize="9" scale="90" r:id="rId1"/>
  <headerFooter scaleWithDoc="0" alignWithMargins="0">
    <oddHeader>&amp;L&amp;11卒業後・高校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showGridLines="0" zoomScalePageLayoutView="0" workbookViewId="0" topLeftCell="A1">
      <selection activeCell="D21" sqref="D21"/>
    </sheetView>
  </sheetViews>
  <sheetFormatPr defaultColWidth="8.625" defaultRowHeight="18" customHeight="1"/>
  <cols>
    <col min="1" max="3" width="15.75390625" style="1" customWidth="1"/>
    <col min="4" max="4" width="2.875" style="1" customWidth="1"/>
    <col min="5" max="6" width="15.75390625" style="1" customWidth="1"/>
    <col min="7" max="7" width="4.75390625" style="1" customWidth="1"/>
    <col min="8" max="8" width="9.00390625" style="1" customWidth="1"/>
    <col min="9" max="9" width="5.00390625" style="1" customWidth="1"/>
    <col min="10" max="10" width="11.625" style="17" customWidth="1"/>
    <col min="11" max="15" width="8.625" style="17" customWidth="1"/>
    <col min="16" max="16384" width="8.625" style="1" customWidth="1"/>
  </cols>
  <sheetData>
    <row r="1" ht="15.75" customHeight="1">
      <c r="I1" s="2"/>
    </row>
    <row r="2" ht="15.75" customHeight="1"/>
    <row r="3" spans="1:15" s="3" customFormat="1" ht="18" customHeight="1" thickBot="1">
      <c r="A3" s="19" t="s">
        <v>40</v>
      </c>
      <c r="B3" s="4"/>
      <c r="C3" s="4"/>
      <c r="D3" s="7"/>
      <c r="E3" s="4"/>
      <c r="F3" s="4"/>
      <c r="G3" s="4"/>
      <c r="H3" s="4"/>
      <c r="I3" s="4"/>
      <c r="J3" s="7"/>
      <c r="K3" s="7"/>
      <c r="L3" s="7"/>
      <c r="M3" s="7"/>
      <c r="N3" s="7"/>
      <c r="O3" s="7"/>
    </row>
    <row r="4" spans="1:15" s="3" customFormat="1" ht="9" customHeight="1">
      <c r="A4" s="394" t="s">
        <v>91</v>
      </c>
      <c r="B4" s="84" t="s">
        <v>175</v>
      </c>
      <c r="C4" s="397" t="s">
        <v>92</v>
      </c>
      <c r="D4" s="7"/>
      <c r="E4" s="325" t="s">
        <v>41</v>
      </c>
      <c r="F4" s="403"/>
      <c r="G4" s="391" t="s">
        <v>42</v>
      </c>
      <c r="H4" s="346"/>
      <c r="I4" s="346"/>
      <c r="J4" s="7"/>
      <c r="K4" s="7"/>
      <c r="L4" s="7"/>
      <c r="M4" s="7"/>
      <c r="N4" s="7"/>
      <c r="O4" s="7"/>
    </row>
    <row r="5" spans="1:15" s="3" customFormat="1" ht="24" customHeight="1">
      <c r="A5" s="395"/>
      <c r="B5" s="407" t="s">
        <v>175</v>
      </c>
      <c r="C5" s="398"/>
      <c r="D5" s="7"/>
      <c r="E5" s="404"/>
      <c r="F5" s="405"/>
      <c r="G5" s="392"/>
      <c r="H5" s="337"/>
      <c r="I5" s="337"/>
      <c r="J5" s="7"/>
      <c r="K5" s="7"/>
      <c r="L5" s="7"/>
      <c r="M5" s="7"/>
      <c r="N5" s="7"/>
      <c r="O5" s="7"/>
    </row>
    <row r="6" spans="1:15" s="3" customFormat="1" ht="16.5" customHeight="1">
      <c r="A6" s="395"/>
      <c r="B6" s="408"/>
      <c r="C6" s="398"/>
      <c r="D6" s="7"/>
      <c r="E6" s="400" t="s">
        <v>94</v>
      </c>
      <c r="F6" s="406" t="s">
        <v>93</v>
      </c>
      <c r="G6" s="392"/>
      <c r="H6" s="337"/>
      <c r="I6" s="337"/>
      <c r="J6" s="7"/>
      <c r="K6" s="7"/>
      <c r="L6" s="7"/>
      <c r="M6" s="7"/>
      <c r="N6" s="7"/>
      <c r="O6" s="7"/>
    </row>
    <row r="7" spans="1:15" s="3" customFormat="1" ht="16.5" customHeight="1">
      <c r="A7" s="395"/>
      <c r="B7" s="408"/>
      <c r="C7" s="398"/>
      <c r="D7" s="7"/>
      <c r="E7" s="401"/>
      <c r="F7" s="398"/>
      <c r="G7" s="392"/>
      <c r="H7" s="337"/>
      <c r="I7" s="337"/>
      <c r="J7" s="7"/>
      <c r="K7" s="7"/>
      <c r="L7" s="7"/>
      <c r="M7" s="7"/>
      <c r="N7" s="7"/>
      <c r="O7" s="7"/>
    </row>
    <row r="8" spans="1:15" s="3" customFormat="1" ht="16.5" customHeight="1">
      <c r="A8" s="395"/>
      <c r="B8" s="408"/>
      <c r="C8" s="398"/>
      <c r="D8" s="7"/>
      <c r="E8" s="401"/>
      <c r="F8" s="398"/>
      <c r="G8" s="392"/>
      <c r="H8" s="337"/>
      <c r="I8" s="337"/>
      <c r="J8" s="7"/>
      <c r="K8" s="83"/>
      <c r="L8" s="7"/>
      <c r="M8" s="7"/>
      <c r="N8" s="7"/>
      <c r="O8" s="7"/>
    </row>
    <row r="9" spans="1:15" s="3" customFormat="1" ht="16.5" customHeight="1">
      <c r="A9" s="395"/>
      <c r="B9" s="408"/>
      <c r="C9" s="398"/>
      <c r="D9" s="7"/>
      <c r="E9" s="401"/>
      <c r="F9" s="398"/>
      <c r="G9" s="392"/>
      <c r="H9" s="337"/>
      <c r="I9" s="337"/>
      <c r="J9" s="7"/>
      <c r="K9" s="7"/>
      <c r="L9" s="7"/>
      <c r="M9" s="7"/>
      <c r="N9" s="7"/>
      <c r="O9" s="7"/>
    </row>
    <row r="10" spans="1:15" s="3" customFormat="1" ht="16.5" customHeight="1">
      <c r="A10" s="395"/>
      <c r="B10" s="408"/>
      <c r="C10" s="398"/>
      <c r="D10" s="7"/>
      <c r="E10" s="401"/>
      <c r="F10" s="398"/>
      <c r="G10" s="392"/>
      <c r="H10" s="337"/>
      <c r="I10" s="337"/>
      <c r="J10" s="7"/>
      <c r="K10" s="7"/>
      <c r="L10" s="7"/>
      <c r="M10" s="7"/>
      <c r="N10" s="7"/>
      <c r="O10" s="7"/>
    </row>
    <row r="11" spans="1:15" s="3" customFormat="1" ht="24" customHeight="1">
      <c r="A11" s="395"/>
      <c r="B11" s="408"/>
      <c r="C11" s="398"/>
      <c r="D11" s="7"/>
      <c r="E11" s="401"/>
      <c r="F11" s="398"/>
      <c r="G11" s="392"/>
      <c r="H11" s="337"/>
      <c r="I11" s="337"/>
      <c r="J11" s="7"/>
      <c r="K11" s="7"/>
      <c r="L11" s="7"/>
      <c r="M11" s="7"/>
      <c r="N11" s="7"/>
      <c r="O11" s="7"/>
    </row>
    <row r="12" spans="1:15" s="3" customFormat="1" ht="9" customHeight="1" thickBot="1">
      <c r="A12" s="396"/>
      <c r="B12" s="85"/>
      <c r="C12" s="399"/>
      <c r="D12" s="15"/>
      <c r="E12" s="402"/>
      <c r="F12" s="399"/>
      <c r="G12" s="393"/>
      <c r="H12" s="348"/>
      <c r="I12" s="348"/>
      <c r="J12" s="7"/>
      <c r="K12" s="7"/>
      <c r="L12" s="7"/>
      <c r="M12" s="7"/>
      <c r="N12" s="7"/>
      <c r="O12" s="7"/>
    </row>
    <row r="13" spans="1:15" s="3" customFormat="1" ht="21" customHeight="1">
      <c r="A13" s="127">
        <f>SUM(A14:A15)</f>
        <v>806</v>
      </c>
      <c r="B13" s="102">
        <f>SUM(B14:B15)</f>
        <v>66</v>
      </c>
      <c r="C13" s="127">
        <f>SUM(C14:C15)</f>
        <v>62</v>
      </c>
      <c r="D13" s="110"/>
      <c r="E13" s="102">
        <f>SUM(E14:E15)</f>
        <v>1396</v>
      </c>
      <c r="F13" s="127">
        <f>SUM(F14:F15)</f>
        <v>72</v>
      </c>
      <c r="G13" s="69" t="s">
        <v>6</v>
      </c>
      <c r="H13" s="346" t="s">
        <v>43</v>
      </c>
      <c r="I13" s="346"/>
      <c r="J13" s="7"/>
      <c r="K13" s="7"/>
      <c r="L13" s="7"/>
      <c r="M13" s="7"/>
      <c r="N13" s="7"/>
      <c r="O13" s="7"/>
    </row>
    <row r="14" spans="1:15" s="3" customFormat="1" ht="21" customHeight="1">
      <c r="A14" s="171">
        <f aca="true" t="shared" si="0" ref="A14:C15">A17+A20+A23+A26+A29+A32+A35+A38+A41+A44</f>
        <v>544</v>
      </c>
      <c r="B14" s="168">
        <f t="shared" si="0"/>
        <v>65</v>
      </c>
      <c r="C14" s="172">
        <f t="shared" si="0"/>
        <v>56</v>
      </c>
      <c r="D14" s="110"/>
      <c r="E14" s="168">
        <f>E17+E20+E23+E26+E29+E32+E35+E38+E41+E44</f>
        <v>787</v>
      </c>
      <c r="F14" s="172">
        <f>F17+F20+F23+F26+F29+F32+F35+F38+F41+F44</f>
        <v>44</v>
      </c>
      <c r="G14" s="46" t="s">
        <v>117</v>
      </c>
      <c r="H14" s="337"/>
      <c r="I14" s="337"/>
      <c r="J14" s="7"/>
      <c r="K14" s="7"/>
      <c r="L14" s="7"/>
      <c r="M14" s="7"/>
      <c r="N14" s="7"/>
      <c r="O14" s="7"/>
    </row>
    <row r="15" spans="1:15" s="3" customFormat="1" ht="21" customHeight="1">
      <c r="A15" s="169">
        <f t="shared" si="0"/>
        <v>262</v>
      </c>
      <c r="B15" s="113">
        <f t="shared" si="0"/>
        <v>1</v>
      </c>
      <c r="C15" s="114">
        <f t="shared" si="0"/>
        <v>6</v>
      </c>
      <c r="D15" s="110"/>
      <c r="E15" s="113">
        <f>E18+E21+E24+E27+E30+E33+E36+E39+E42+E45</f>
        <v>609</v>
      </c>
      <c r="F15" s="114">
        <f>F18+F21+F24+F27+F30+F33+F36+F39+F42+F45</f>
        <v>28</v>
      </c>
      <c r="G15" s="47" t="s">
        <v>118</v>
      </c>
      <c r="H15" s="366"/>
      <c r="I15" s="366"/>
      <c r="J15" s="7"/>
      <c r="K15" s="7"/>
      <c r="L15" s="7"/>
      <c r="M15" s="7"/>
      <c r="N15" s="7"/>
      <c r="O15" s="7"/>
    </row>
    <row r="16" spans="1:15" s="3" customFormat="1" ht="20.25" customHeight="1">
      <c r="A16" s="127">
        <f>IF(SUM(A17:A18)=0,"-",SUM(A17:A18))</f>
        <v>135</v>
      </c>
      <c r="B16" s="119">
        <f>IF(SUM(B17:B18)=0,"-",SUM(B17:B18))</f>
        <v>6</v>
      </c>
      <c r="C16" s="173">
        <f>IF(SUM(C17:C18)=0,"-",SUM(C17:C18))</f>
        <v>13</v>
      </c>
      <c r="D16" s="110"/>
      <c r="E16" s="125">
        <f>IF(SUM(E17:E18)=0,"-",SUM(E17:E18))</f>
        <v>208</v>
      </c>
      <c r="F16" s="126">
        <f>IF(SUM(F17:F18)=0,"-",SUM(F17:F18))</f>
        <v>15</v>
      </c>
      <c r="G16" s="48" t="s">
        <v>6</v>
      </c>
      <c r="H16" s="387" t="s">
        <v>44</v>
      </c>
      <c r="I16" s="409" t="s">
        <v>116</v>
      </c>
      <c r="J16" s="7"/>
      <c r="K16" s="7"/>
      <c r="L16" s="7"/>
      <c r="M16" s="7"/>
      <c r="N16" s="7"/>
      <c r="O16" s="7"/>
    </row>
    <row r="17" spans="1:15" s="3" customFormat="1" ht="20.25" customHeight="1">
      <c r="A17" s="111">
        <v>79</v>
      </c>
      <c r="B17" s="107">
        <v>5</v>
      </c>
      <c r="C17" s="174">
        <v>13</v>
      </c>
      <c r="D17" s="110"/>
      <c r="E17" s="128">
        <v>103</v>
      </c>
      <c r="F17" s="108">
        <v>8</v>
      </c>
      <c r="G17" s="46" t="s">
        <v>117</v>
      </c>
      <c r="H17" s="387"/>
      <c r="I17" s="335"/>
      <c r="J17" s="7"/>
      <c r="K17" s="7"/>
      <c r="L17" s="7"/>
      <c r="M17" s="7"/>
      <c r="N17" s="7"/>
      <c r="O17" s="7"/>
    </row>
    <row r="18" spans="1:15" s="3" customFormat="1" ht="20.25" customHeight="1">
      <c r="A18" s="115">
        <v>56</v>
      </c>
      <c r="B18" s="113">
        <v>1</v>
      </c>
      <c r="C18" s="175">
        <v>0</v>
      </c>
      <c r="D18" s="110"/>
      <c r="E18" s="131">
        <v>105</v>
      </c>
      <c r="F18" s="124">
        <v>7</v>
      </c>
      <c r="G18" s="46" t="s">
        <v>118</v>
      </c>
      <c r="H18" s="390"/>
      <c r="I18" s="335"/>
      <c r="J18" s="7"/>
      <c r="K18" s="7"/>
      <c r="L18" s="7"/>
      <c r="M18" s="7"/>
      <c r="N18" s="7"/>
      <c r="O18" s="7"/>
    </row>
    <row r="19" spans="1:15" s="3" customFormat="1" ht="20.25" customHeight="1">
      <c r="A19" s="127">
        <f>IF(SUM(A20:A21)=0,"-",SUM(A20:A21))</f>
        <v>77</v>
      </c>
      <c r="B19" s="119">
        <f>IF(SUM(B20:B21)=0,"-",SUM(B20:B21))</f>
        <v>1</v>
      </c>
      <c r="C19" s="173">
        <f>IF(SUM(C20:C21)=0,"-",SUM(C20:C21))</f>
        <v>15</v>
      </c>
      <c r="D19" s="110"/>
      <c r="E19" s="125">
        <f>IF(SUM(E20:E21)=0,"-",SUM(E20:E21))</f>
        <v>140</v>
      </c>
      <c r="F19" s="126">
        <f>IF(SUM(F20:F21)=0,"-",SUM(F20:F21))</f>
        <v>7</v>
      </c>
      <c r="G19" s="49" t="s">
        <v>6</v>
      </c>
      <c r="H19" s="387" t="s">
        <v>45</v>
      </c>
      <c r="I19" s="335"/>
      <c r="J19" s="7"/>
      <c r="K19" s="7"/>
      <c r="L19" s="7"/>
      <c r="M19" s="7"/>
      <c r="N19" s="7"/>
      <c r="O19" s="7"/>
    </row>
    <row r="20" spans="1:15" s="3" customFormat="1" ht="20.25" customHeight="1">
      <c r="A20" s="111">
        <v>44</v>
      </c>
      <c r="B20" s="107">
        <v>1</v>
      </c>
      <c r="C20" s="174">
        <v>15</v>
      </c>
      <c r="D20" s="110"/>
      <c r="E20" s="128">
        <v>69</v>
      </c>
      <c r="F20" s="108">
        <v>5</v>
      </c>
      <c r="G20" s="46" t="s">
        <v>117</v>
      </c>
      <c r="H20" s="387"/>
      <c r="I20" s="335"/>
      <c r="J20" s="7"/>
      <c r="K20" s="7"/>
      <c r="L20" s="7"/>
      <c r="M20" s="7"/>
      <c r="N20" s="7"/>
      <c r="O20" s="7"/>
    </row>
    <row r="21" spans="1:15" s="3" customFormat="1" ht="20.25" customHeight="1">
      <c r="A21" s="111">
        <v>33</v>
      </c>
      <c r="B21" s="107">
        <v>0</v>
      </c>
      <c r="C21" s="174">
        <v>0</v>
      </c>
      <c r="D21" s="110"/>
      <c r="E21" s="128">
        <v>71</v>
      </c>
      <c r="F21" s="108">
        <v>2</v>
      </c>
      <c r="G21" s="47" t="s">
        <v>118</v>
      </c>
      <c r="H21" s="387"/>
      <c r="I21" s="335"/>
      <c r="J21" s="7"/>
      <c r="K21" s="7"/>
      <c r="L21" s="7"/>
      <c r="M21" s="7"/>
      <c r="N21" s="7"/>
      <c r="O21" s="7"/>
    </row>
    <row r="22" spans="1:15" s="3" customFormat="1" ht="20.25" customHeight="1">
      <c r="A22" s="121">
        <f>IF(SUM(A23:A24)=0,"-",SUM(A23:A24))</f>
        <v>314</v>
      </c>
      <c r="B22" s="176">
        <f>IF(SUM(B23:B24)=0,"-",SUM(B23:B24))</f>
        <v>59</v>
      </c>
      <c r="C22" s="177">
        <f>IF(SUM(C23:C24)=0,"-",SUM(C23:C24))</f>
        <v>19</v>
      </c>
      <c r="D22" s="110"/>
      <c r="E22" s="130">
        <f>IF(SUM(E23:E24)=0,"-",SUM(E23:E24))</f>
        <v>470</v>
      </c>
      <c r="F22" s="117">
        <f>IF(SUM(F23:F24)=0,"-",SUM(F23:F24))</f>
        <v>19</v>
      </c>
      <c r="G22" s="48" t="s">
        <v>6</v>
      </c>
      <c r="H22" s="389" t="s">
        <v>46</v>
      </c>
      <c r="I22" s="335"/>
      <c r="J22" s="7"/>
      <c r="K22" s="7"/>
      <c r="L22" s="7"/>
      <c r="M22" s="7"/>
      <c r="N22" s="7"/>
      <c r="O22" s="7"/>
    </row>
    <row r="23" spans="1:15" s="3" customFormat="1" ht="20.25" customHeight="1">
      <c r="A23" s="111">
        <v>289</v>
      </c>
      <c r="B23" s="107">
        <v>59</v>
      </c>
      <c r="C23" s="174">
        <v>17</v>
      </c>
      <c r="D23" s="110"/>
      <c r="E23" s="128">
        <v>434</v>
      </c>
      <c r="F23" s="108">
        <v>18</v>
      </c>
      <c r="G23" s="46" t="s">
        <v>117</v>
      </c>
      <c r="H23" s="387"/>
      <c r="I23" s="335"/>
      <c r="J23" s="7"/>
      <c r="K23" s="7"/>
      <c r="L23" s="7"/>
      <c r="M23" s="7"/>
      <c r="N23" s="7"/>
      <c r="O23" s="7"/>
    </row>
    <row r="24" spans="1:15" s="3" customFormat="1" ht="20.25" customHeight="1">
      <c r="A24" s="115">
        <v>25</v>
      </c>
      <c r="B24" s="113">
        <v>0</v>
      </c>
      <c r="C24" s="175">
        <v>2</v>
      </c>
      <c r="D24" s="110"/>
      <c r="E24" s="131">
        <v>36</v>
      </c>
      <c r="F24" s="124">
        <v>1</v>
      </c>
      <c r="G24" s="46" t="s">
        <v>118</v>
      </c>
      <c r="H24" s="390"/>
      <c r="I24" s="335"/>
      <c r="J24" s="7"/>
      <c r="K24" s="7"/>
      <c r="L24" s="7"/>
      <c r="M24" s="7"/>
      <c r="N24" s="7"/>
      <c r="O24" s="7"/>
    </row>
    <row r="25" spans="1:15" s="3" customFormat="1" ht="20.25" customHeight="1">
      <c r="A25" s="127">
        <f>IF(SUM(A26:A27)=0,"-",SUM(A26:A27))</f>
        <v>133</v>
      </c>
      <c r="B25" s="119" t="str">
        <f>IF(SUM(B26:B27)=0,"-",SUM(B26:B27))</f>
        <v>-</v>
      </c>
      <c r="C25" s="173">
        <f>IF(SUM(C26:C27)=0,"-",SUM(C26:C27))</f>
        <v>9</v>
      </c>
      <c r="D25" s="110"/>
      <c r="E25" s="125">
        <f>IF(SUM(E26:E27)=0,"-",SUM(E26:E27))</f>
        <v>304</v>
      </c>
      <c r="F25" s="126">
        <f>IF(SUM(F26:F27)=0,"-",SUM(F26:F27))</f>
        <v>11</v>
      </c>
      <c r="G25" s="49" t="s">
        <v>6</v>
      </c>
      <c r="H25" s="387" t="s">
        <v>47</v>
      </c>
      <c r="I25" s="335"/>
      <c r="J25" s="7"/>
      <c r="K25" s="7"/>
      <c r="L25" s="7"/>
      <c r="M25" s="7"/>
      <c r="N25" s="7"/>
      <c r="O25" s="7"/>
    </row>
    <row r="26" spans="1:15" s="3" customFormat="1" ht="20.25" customHeight="1">
      <c r="A26" s="111">
        <v>78</v>
      </c>
      <c r="B26" s="107">
        <v>0</v>
      </c>
      <c r="C26" s="174">
        <v>5</v>
      </c>
      <c r="D26" s="110"/>
      <c r="E26" s="128">
        <v>104</v>
      </c>
      <c r="F26" s="108">
        <v>5</v>
      </c>
      <c r="G26" s="46" t="s">
        <v>117</v>
      </c>
      <c r="H26" s="387"/>
      <c r="I26" s="335"/>
      <c r="J26" s="7"/>
      <c r="K26" s="7"/>
      <c r="L26" s="7"/>
      <c r="M26" s="7"/>
      <c r="N26" s="7"/>
      <c r="O26" s="7"/>
    </row>
    <row r="27" spans="1:15" s="3" customFormat="1" ht="20.25" customHeight="1">
      <c r="A27" s="111">
        <v>55</v>
      </c>
      <c r="B27" s="107">
        <v>0</v>
      </c>
      <c r="C27" s="174">
        <v>4</v>
      </c>
      <c r="D27" s="110"/>
      <c r="E27" s="128">
        <v>200</v>
      </c>
      <c r="F27" s="108">
        <v>6</v>
      </c>
      <c r="G27" s="47" t="s">
        <v>118</v>
      </c>
      <c r="H27" s="387"/>
      <c r="I27" s="335"/>
      <c r="J27" s="7"/>
      <c r="K27" s="7"/>
      <c r="L27" s="7"/>
      <c r="M27" s="7"/>
      <c r="N27" s="7"/>
      <c r="O27" s="7"/>
    </row>
    <row r="28" spans="1:15" s="3" customFormat="1" ht="20.25" customHeight="1">
      <c r="A28" s="121">
        <f>IF(SUM(A29:A30)=0,"-",SUM(A29:A30))</f>
        <v>18</v>
      </c>
      <c r="B28" s="176" t="str">
        <f>IF(SUM(B29:B30)=0,"-",SUM(B29:B30))</f>
        <v>-</v>
      </c>
      <c r="C28" s="177">
        <f>IF(SUM(C29:C30)=0,"-",SUM(C29:C30))</f>
        <v>3</v>
      </c>
      <c r="D28" s="110"/>
      <c r="E28" s="130">
        <f>IF(SUM(E29:E30)=0,"-",SUM(E29:E30))</f>
        <v>36</v>
      </c>
      <c r="F28" s="117">
        <f>IF(SUM(F29:F30)=0,"-",SUM(F29:F30))</f>
        <v>13</v>
      </c>
      <c r="G28" s="49" t="s">
        <v>6</v>
      </c>
      <c r="H28" s="389" t="s">
        <v>48</v>
      </c>
      <c r="I28" s="335"/>
      <c r="J28" s="7"/>
      <c r="K28" s="7"/>
      <c r="L28" s="7"/>
      <c r="M28" s="7"/>
      <c r="N28" s="7"/>
      <c r="O28" s="7"/>
    </row>
    <row r="29" spans="1:15" s="3" customFormat="1" ht="20.25" customHeight="1">
      <c r="A29" s="111">
        <v>9</v>
      </c>
      <c r="B29" s="107">
        <v>0</v>
      </c>
      <c r="C29" s="174">
        <v>3</v>
      </c>
      <c r="D29" s="110"/>
      <c r="E29" s="128">
        <v>13</v>
      </c>
      <c r="F29" s="108">
        <v>5</v>
      </c>
      <c r="G29" s="46" t="s">
        <v>117</v>
      </c>
      <c r="H29" s="387"/>
      <c r="I29" s="335"/>
      <c r="J29" s="7"/>
      <c r="K29" s="7"/>
      <c r="L29" s="7"/>
      <c r="M29" s="7"/>
      <c r="N29" s="7"/>
      <c r="O29" s="7"/>
    </row>
    <row r="30" spans="1:15" s="3" customFormat="1" ht="20.25" customHeight="1">
      <c r="A30" s="115">
        <v>9</v>
      </c>
      <c r="B30" s="113">
        <v>0</v>
      </c>
      <c r="C30" s="175">
        <v>0</v>
      </c>
      <c r="D30" s="110"/>
      <c r="E30" s="131">
        <v>23</v>
      </c>
      <c r="F30" s="124">
        <v>8</v>
      </c>
      <c r="G30" s="46" t="s">
        <v>118</v>
      </c>
      <c r="H30" s="390"/>
      <c r="I30" s="335"/>
      <c r="J30" s="7"/>
      <c r="K30" s="7"/>
      <c r="L30" s="7"/>
      <c r="M30" s="7"/>
      <c r="N30" s="7"/>
      <c r="O30" s="7"/>
    </row>
    <row r="31" spans="1:15" s="3" customFormat="1" ht="20.25" customHeight="1">
      <c r="A31" s="127">
        <f>IF(SUM(A32:A33)=0,"-",SUM(A32:A33))</f>
        <v>51</v>
      </c>
      <c r="B31" s="119" t="str">
        <f>IF(SUM(B32:B33)=0,"-",SUM(B32:B33))</f>
        <v>-</v>
      </c>
      <c r="C31" s="173" t="str">
        <f>IF(SUM(C32:C33)=0,"-",SUM(C32:C33))</f>
        <v>-</v>
      </c>
      <c r="D31" s="110"/>
      <c r="E31" s="125">
        <f>IF(SUM(E32:E33)=0,"-",SUM(E32:E33))</f>
        <v>91</v>
      </c>
      <c r="F31" s="126">
        <f>IF(SUM(F32:F33)=0,"-",SUM(F32:F33))</f>
        <v>5</v>
      </c>
      <c r="G31" s="49" t="s">
        <v>6</v>
      </c>
      <c r="H31" s="387" t="s">
        <v>49</v>
      </c>
      <c r="I31" s="335"/>
      <c r="J31" s="7"/>
      <c r="K31" s="7"/>
      <c r="L31" s="7"/>
      <c r="M31" s="7"/>
      <c r="N31" s="7"/>
      <c r="O31" s="7"/>
    </row>
    <row r="32" spans="1:15" s="3" customFormat="1" ht="20.25" customHeight="1">
      <c r="A32" s="111">
        <v>4</v>
      </c>
      <c r="B32" s="107">
        <v>0</v>
      </c>
      <c r="C32" s="174">
        <v>0</v>
      </c>
      <c r="D32" s="110"/>
      <c r="E32" s="128">
        <v>11</v>
      </c>
      <c r="F32" s="108">
        <v>2</v>
      </c>
      <c r="G32" s="46" t="s">
        <v>117</v>
      </c>
      <c r="H32" s="387"/>
      <c r="I32" s="335"/>
      <c r="J32" s="7"/>
      <c r="K32" s="7"/>
      <c r="L32" s="7"/>
      <c r="M32" s="7"/>
      <c r="N32" s="7"/>
      <c r="O32" s="7"/>
    </row>
    <row r="33" spans="1:15" s="3" customFormat="1" ht="20.25" customHeight="1">
      <c r="A33" s="111">
        <v>47</v>
      </c>
      <c r="B33" s="107">
        <v>0</v>
      </c>
      <c r="C33" s="174">
        <v>0</v>
      </c>
      <c r="D33" s="110"/>
      <c r="E33" s="128">
        <v>80</v>
      </c>
      <c r="F33" s="108">
        <v>3</v>
      </c>
      <c r="G33" s="47" t="s">
        <v>118</v>
      </c>
      <c r="H33" s="387"/>
      <c r="I33" s="335"/>
      <c r="J33" s="7"/>
      <c r="K33" s="7"/>
      <c r="L33" s="7"/>
      <c r="M33" s="7"/>
      <c r="N33" s="7"/>
      <c r="O33" s="7"/>
    </row>
    <row r="34" spans="1:15" s="3" customFormat="1" ht="20.25" customHeight="1">
      <c r="A34" s="121" t="str">
        <f>IF(SUM(A35:A36)=0,"-",SUM(A35:A36))</f>
        <v>-</v>
      </c>
      <c r="B34" s="176" t="str">
        <f>IF(SUM(B35:B36)=0,"-",SUM(B35:B36))</f>
        <v>-</v>
      </c>
      <c r="C34" s="177" t="str">
        <f>IF(SUM(C35:C36)=0,"-",SUM(C35:C36))</f>
        <v>-</v>
      </c>
      <c r="D34" s="110"/>
      <c r="E34" s="130">
        <f>IF(SUM(E35:E36)=0,"-",SUM(E35:E36))</f>
        <v>1</v>
      </c>
      <c r="F34" s="117" t="str">
        <f>IF(SUM(F35:F36)=0,"-",SUM(F35:F36))</f>
        <v>-</v>
      </c>
      <c r="G34" s="49" t="s">
        <v>6</v>
      </c>
      <c r="H34" s="389" t="s">
        <v>50</v>
      </c>
      <c r="I34" s="335"/>
      <c r="J34" s="7"/>
      <c r="K34" s="7"/>
      <c r="L34" s="7"/>
      <c r="M34" s="7"/>
      <c r="N34" s="7"/>
      <c r="O34" s="7"/>
    </row>
    <row r="35" spans="1:15" s="3" customFormat="1" ht="20.25" customHeight="1">
      <c r="A35" s="111">
        <v>0</v>
      </c>
      <c r="B35" s="107">
        <v>0</v>
      </c>
      <c r="C35" s="174">
        <v>0</v>
      </c>
      <c r="D35" s="110"/>
      <c r="E35" s="128">
        <v>0</v>
      </c>
      <c r="F35" s="108">
        <v>0</v>
      </c>
      <c r="G35" s="46" t="s">
        <v>117</v>
      </c>
      <c r="H35" s="387"/>
      <c r="I35" s="335"/>
      <c r="J35" s="7"/>
      <c r="K35" s="7"/>
      <c r="L35" s="7"/>
      <c r="M35" s="7"/>
      <c r="N35" s="7"/>
      <c r="O35" s="7"/>
    </row>
    <row r="36" spans="1:15" s="3" customFormat="1" ht="20.25" customHeight="1">
      <c r="A36" s="115">
        <v>0</v>
      </c>
      <c r="B36" s="113">
        <v>0</v>
      </c>
      <c r="C36" s="175">
        <v>0</v>
      </c>
      <c r="D36" s="110"/>
      <c r="E36" s="131">
        <v>1</v>
      </c>
      <c r="F36" s="124">
        <v>0</v>
      </c>
      <c r="G36" s="46" t="s">
        <v>118</v>
      </c>
      <c r="H36" s="390"/>
      <c r="I36" s="335"/>
      <c r="J36" s="7"/>
      <c r="K36" s="7"/>
      <c r="L36" s="7"/>
      <c r="M36" s="7"/>
      <c r="N36" s="7"/>
      <c r="O36" s="7"/>
    </row>
    <row r="37" spans="1:15" s="3" customFormat="1" ht="20.25" customHeight="1">
      <c r="A37" s="121">
        <f>IF(SUM(A38:A39)=0,"-",SUM(A38:A39))</f>
        <v>1</v>
      </c>
      <c r="B37" s="176" t="str">
        <f>IF(SUM(B38:B39)=0,"-",SUM(B38:B39))</f>
        <v>-</v>
      </c>
      <c r="C37" s="177" t="str">
        <f>IF(SUM(C38:C39)=0,"-",SUM(C38:C39))</f>
        <v>-</v>
      </c>
      <c r="D37" s="110"/>
      <c r="E37" s="130">
        <f>IF(SUM(E38:E39)=0,"-",SUM(E38:E39))</f>
        <v>24</v>
      </c>
      <c r="F37" s="117">
        <f>IF(SUM(F38:F39)=0,"-",SUM(F38:F39))</f>
        <v>1</v>
      </c>
      <c r="G37" s="49" t="s">
        <v>6</v>
      </c>
      <c r="H37" s="389" t="s">
        <v>140</v>
      </c>
      <c r="I37" s="335"/>
      <c r="J37" s="7"/>
      <c r="K37" s="7"/>
      <c r="L37" s="7"/>
      <c r="M37" s="7"/>
      <c r="N37" s="7"/>
      <c r="O37" s="7"/>
    </row>
    <row r="38" spans="1:15" s="3" customFormat="1" ht="20.25" customHeight="1">
      <c r="A38" s="111">
        <v>0</v>
      </c>
      <c r="B38" s="107">
        <v>0</v>
      </c>
      <c r="C38" s="174">
        <v>0</v>
      </c>
      <c r="D38" s="110"/>
      <c r="E38" s="128">
        <v>1</v>
      </c>
      <c r="F38" s="108">
        <v>0</v>
      </c>
      <c r="G38" s="46" t="s">
        <v>117</v>
      </c>
      <c r="H38" s="387"/>
      <c r="I38" s="335"/>
      <c r="J38" s="7"/>
      <c r="K38" s="7"/>
      <c r="L38" s="7"/>
      <c r="M38" s="7"/>
      <c r="N38" s="7"/>
      <c r="O38" s="7"/>
    </row>
    <row r="39" spans="1:15" s="3" customFormat="1" ht="20.25" customHeight="1">
      <c r="A39" s="115">
        <v>1</v>
      </c>
      <c r="B39" s="113">
        <v>0</v>
      </c>
      <c r="C39" s="175">
        <v>0</v>
      </c>
      <c r="D39" s="110"/>
      <c r="E39" s="131">
        <v>23</v>
      </c>
      <c r="F39" s="124">
        <v>1</v>
      </c>
      <c r="G39" s="47" t="s">
        <v>118</v>
      </c>
      <c r="H39" s="390"/>
      <c r="I39" s="335"/>
      <c r="J39" s="7"/>
      <c r="K39" s="7"/>
      <c r="L39" s="7"/>
      <c r="M39" s="7"/>
      <c r="N39" s="7"/>
      <c r="O39" s="7"/>
    </row>
    <row r="40" spans="1:15" s="3" customFormat="1" ht="20.25" customHeight="1">
      <c r="A40" s="121">
        <f>IF(SUM(A41:A42)=0,"-",SUM(A41:A42))</f>
        <v>14</v>
      </c>
      <c r="B40" s="176" t="str">
        <f>IF(SUM(B41:B42)=0,"-",SUM(B41:B42))</f>
        <v>-</v>
      </c>
      <c r="C40" s="177" t="str">
        <f>IF(SUM(C41:C42)=0,"-",SUM(C41:C42))</f>
        <v>-</v>
      </c>
      <c r="D40" s="110"/>
      <c r="E40" s="130">
        <f>IF(SUM(E41:E42)=0,"-",SUM(E41:E42))</f>
        <v>20</v>
      </c>
      <c r="F40" s="117">
        <f>IF(SUM(F41:F42)=0,"-",SUM(F41:F42))</f>
        <v>1</v>
      </c>
      <c r="G40" s="49" t="s">
        <v>6</v>
      </c>
      <c r="H40" s="389" t="s">
        <v>51</v>
      </c>
      <c r="I40" s="335"/>
      <c r="J40" s="7"/>
      <c r="K40" s="7"/>
      <c r="L40" s="7"/>
      <c r="M40" s="7"/>
      <c r="N40" s="7"/>
      <c r="O40" s="7"/>
    </row>
    <row r="41" spans="1:15" s="3" customFormat="1" ht="20.25" customHeight="1">
      <c r="A41" s="111">
        <v>7</v>
      </c>
      <c r="B41" s="107">
        <v>0</v>
      </c>
      <c r="C41" s="174">
        <v>0</v>
      </c>
      <c r="D41" s="110"/>
      <c r="E41" s="128">
        <v>3</v>
      </c>
      <c r="F41" s="108">
        <v>1</v>
      </c>
      <c r="G41" s="46" t="s">
        <v>117</v>
      </c>
      <c r="H41" s="387"/>
      <c r="I41" s="335"/>
      <c r="J41" s="7"/>
      <c r="K41" s="7"/>
      <c r="L41" s="7"/>
      <c r="M41" s="7"/>
      <c r="N41" s="7"/>
      <c r="O41" s="7"/>
    </row>
    <row r="42" spans="1:15" s="3" customFormat="1" ht="20.25" customHeight="1">
      <c r="A42" s="115">
        <v>7</v>
      </c>
      <c r="B42" s="113">
        <v>0</v>
      </c>
      <c r="C42" s="175">
        <v>0</v>
      </c>
      <c r="D42" s="110"/>
      <c r="E42" s="131">
        <v>17</v>
      </c>
      <c r="F42" s="124">
        <v>0</v>
      </c>
      <c r="G42" s="47" t="s">
        <v>118</v>
      </c>
      <c r="H42" s="390"/>
      <c r="I42" s="335"/>
      <c r="J42" s="7"/>
      <c r="K42" s="7"/>
      <c r="L42" s="7"/>
      <c r="M42" s="7"/>
      <c r="N42" s="7"/>
      <c r="O42" s="7"/>
    </row>
    <row r="43" spans="1:15" s="3" customFormat="1" ht="20.25" customHeight="1">
      <c r="A43" s="127">
        <f>IF(SUM(A44:A45)=0,"-",SUM(A44:A45))</f>
        <v>63</v>
      </c>
      <c r="B43" s="119" t="str">
        <f>IF(SUM(B44:B45)=0,"-",SUM(B44:B45))</f>
        <v>-</v>
      </c>
      <c r="C43" s="173">
        <f>IF(SUM(C44:C45)=0,"-",SUM(C44:C45))</f>
        <v>3</v>
      </c>
      <c r="D43" s="110"/>
      <c r="E43" s="125">
        <f>IF(SUM(E44:E45)=0,"-",SUM(E44:E45))</f>
        <v>102</v>
      </c>
      <c r="F43" s="126" t="str">
        <f>IF(SUM(F44:F45)=0,"-",SUM(F44:F45))</f>
        <v>-</v>
      </c>
      <c r="G43" s="49" t="s">
        <v>6</v>
      </c>
      <c r="H43" s="387" t="s">
        <v>52</v>
      </c>
      <c r="I43" s="335"/>
      <c r="J43" s="7"/>
      <c r="K43" s="7"/>
      <c r="L43" s="7"/>
      <c r="M43" s="7"/>
      <c r="N43" s="7"/>
      <c r="O43" s="7"/>
    </row>
    <row r="44" spans="1:15" s="3" customFormat="1" ht="20.25" customHeight="1">
      <c r="A44" s="111">
        <v>34</v>
      </c>
      <c r="B44" s="107">
        <v>0</v>
      </c>
      <c r="C44" s="174">
        <v>3</v>
      </c>
      <c r="D44" s="111"/>
      <c r="E44" s="128">
        <v>49</v>
      </c>
      <c r="F44" s="108">
        <v>0</v>
      </c>
      <c r="G44" s="46" t="s">
        <v>117</v>
      </c>
      <c r="H44" s="387"/>
      <c r="I44" s="335"/>
      <c r="J44" s="7"/>
      <c r="K44" s="7"/>
      <c r="L44" s="7"/>
      <c r="M44" s="7"/>
      <c r="N44" s="7"/>
      <c r="O44" s="7"/>
    </row>
    <row r="45" spans="1:15" s="3" customFormat="1" ht="20.25" customHeight="1" thickBot="1">
      <c r="A45" s="165">
        <v>29</v>
      </c>
      <c r="B45" s="170">
        <v>0</v>
      </c>
      <c r="C45" s="178">
        <v>0</v>
      </c>
      <c r="D45" s="111"/>
      <c r="E45" s="137">
        <v>53</v>
      </c>
      <c r="F45" s="134">
        <v>0</v>
      </c>
      <c r="G45" s="25" t="s">
        <v>118</v>
      </c>
      <c r="H45" s="388"/>
      <c r="I45" s="410"/>
      <c r="J45" s="7"/>
      <c r="K45" s="7"/>
      <c r="L45" s="7"/>
      <c r="M45" s="7"/>
      <c r="N45" s="7"/>
      <c r="O45" s="7"/>
    </row>
    <row r="46" spans="1:9" ht="18" customHeight="1">
      <c r="A46" s="17"/>
      <c r="B46" s="17"/>
      <c r="C46" s="17"/>
      <c r="D46" s="17"/>
      <c r="E46" s="17"/>
      <c r="F46" s="17"/>
      <c r="G46" s="17"/>
      <c r="H46" s="17"/>
      <c r="I46" s="17"/>
    </row>
    <row r="47" spans="1:9" ht="18" customHeight="1">
      <c r="A47" s="17"/>
      <c r="B47" s="17"/>
      <c r="C47" s="17"/>
      <c r="D47" s="17"/>
      <c r="E47" s="17"/>
      <c r="F47" s="17"/>
      <c r="G47" s="17"/>
      <c r="H47" s="17"/>
      <c r="I47" s="17"/>
    </row>
    <row r="48" spans="1:9" ht="18" customHeight="1">
      <c r="A48" s="17"/>
      <c r="B48" s="17"/>
      <c r="C48" s="17"/>
      <c r="D48" s="17"/>
      <c r="E48" s="17"/>
      <c r="F48" s="17"/>
      <c r="G48" s="17"/>
      <c r="H48" s="17"/>
      <c r="I48" s="17"/>
    </row>
    <row r="49" spans="1:9" ht="18" customHeight="1">
      <c r="A49" s="17"/>
      <c r="B49" s="17"/>
      <c r="C49" s="17"/>
      <c r="D49" s="17"/>
      <c r="E49" s="17"/>
      <c r="F49" s="17"/>
      <c r="G49" s="17"/>
      <c r="H49" s="17"/>
      <c r="I49" s="17"/>
    </row>
    <row r="50" spans="1:9" ht="18" customHeight="1">
      <c r="A50" s="17"/>
      <c r="B50" s="17"/>
      <c r="C50" s="17"/>
      <c r="D50" s="17"/>
      <c r="E50" s="17"/>
      <c r="F50" s="17"/>
      <c r="G50" s="17"/>
      <c r="H50" s="17"/>
      <c r="I50" s="17"/>
    </row>
    <row r="51" spans="1:9" ht="18" customHeight="1">
      <c r="A51" s="17"/>
      <c r="B51" s="17"/>
      <c r="C51" s="17"/>
      <c r="D51" s="17"/>
      <c r="E51" s="17"/>
      <c r="F51" s="17"/>
      <c r="G51" s="17"/>
      <c r="H51" s="17"/>
      <c r="I51" s="17"/>
    </row>
    <row r="52" spans="1:9" ht="18" customHeight="1">
      <c r="A52" s="17"/>
      <c r="B52" s="17"/>
      <c r="C52" s="17"/>
      <c r="D52" s="17"/>
      <c r="E52" s="17"/>
      <c r="F52" s="17"/>
      <c r="G52" s="17"/>
      <c r="H52" s="17"/>
      <c r="I52" s="17"/>
    </row>
    <row r="53" spans="1:9" ht="18" customHeight="1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8" customHeight="1">
      <c r="A54" s="17"/>
      <c r="B54" s="17"/>
      <c r="C54" s="17"/>
      <c r="D54" s="17"/>
      <c r="E54" s="17"/>
      <c r="F54" s="17"/>
      <c r="G54" s="17"/>
      <c r="H54" s="17"/>
      <c r="I54" s="17"/>
    </row>
    <row r="55" spans="1:9" ht="18" customHeight="1">
      <c r="A55" s="17"/>
      <c r="B55" s="17"/>
      <c r="C55" s="17"/>
      <c r="D55" s="17"/>
      <c r="E55" s="17"/>
      <c r="F55" s="17"/>
      <c r="G55" s="17"/>
      <c r="H55" s="17"/>
      <c r="I55" s="17"/>
    </row>
    <row r="56" spans="1:9" ht="18" customHeight="1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8" customHeight="1">
      <c r="A57" s="17"/>
      <c r="B57" s="17"/>
      <c r="C57" s="17"/>
      <c r="D57" s="17"/>
      <c r="E57" s="17"/>
      <c r="F57" s="17"/>
      <c r="G57" s="17"/>
      <c r="H57" s="17"/>
      <c r="I57" s="17"/>
    </row>
    <row r="58" spans="1:9" ht="18" customHeight="1">
      <c r="A58" s="17"/>
      <c r="B58" s="17"/>
      <c r="C58" s="17"/>
      <c r="D58" s="17"/>
      <c r="E58" s="17"/>
      <c r="F58" s="17"/>
      <c r="G58" s="17"/>
      <c r="H58" s="17"/>
      <c r="I58" s="17"/>
    </row>
    <row r="59" spans="1:9" ht="18" customHeight="1">
      <c r="A59" s="17"/>
      <c r="B59" s="17"/>
      <c r="C59" s="17"/>
      <c r="D59" s="17"/>
      <c r="E59" s="17"/>
      <c r="F59" s="17"/>
      <c r="G59" s="17"/>
      <c r="H59" s="17"/>
      <c r="I59" s="17"/>
    </row>
    <row r="60" spans="1:9" ht="18" customHeight="1">
      <c r="A60" s="17"/>
      <c r="B60" s="17"/>
      <c r="C60" s="17"/>
      <c r="D60" s="17"/>
      <c r="E60" s="17"/>
      <c r="F60" s="17"/>
      <c r="G60" s="17"/>
      <c r="H60" s="17"/>
      <c r="I60" s="17"/>
    </row>
    <row r="61" spans="1:9" ht="18" customHeight="1">
      <c r="A61" s="17"/>
      <c r="B61" s="17"/>
      <c r="C61" s="17"/>
      <c r="D61" s="17"/>
      <c r="E61" s="17"/>
      <c r="F61" s="17"/>
      <c r="G61" s="17"/>
      <c r="H61" s="17"/>
      <c r="I61" s="17"/>
    </row>
  </sheetData>
  <sheetProtection/>
  <mergeCells count="19">
    <mergeCell ref="H16:H18"/>
    <mergeCell ref="G4:I12"/>
    <mergeCell ref="H13:I15"/>
    <mergeCell ref="A4:A12"/>
    <mergeCell ref="C4:C12"/>
    <mergeCell ref="E6:E12"/>
    <mergeCell ref="E4:F5"/>
    <mergeCell ref="F6:F12"/>
    <mergeCell ref="B5:B11"/>
    <mergeCell ref="I16:I45"/>
    <mergeCell ref="H43:H45"/>
    <mergeCell ref="H37:H39"/>
    <mergeCell ref="H19:H21"/>
    <mergeCell ref="H22:H24"/>
    <mergeCell ref="H25:H27"/>
    <mergeCell ref="H28:H30"/>
    <mergeCell ref="H31:H33"/>
    <mergeCell ref="H34:H36"/>
    <mergeCell ref="H40:H42"/>
  </mergeCells>
  <printOptions/>
  <pageMargins left="0.8267716535433072" right="0.3937007874015748" top="0.984251968503937" bottom="0.6692913385826772" header="0.5118110236220472" footer="0.5118110236220472"/>
  <pageSetup horizontalDpi="600" verticalDpi="600" orientation="portrait" paperSize="9" scale="90" r:id="rId1"/>
  <headerFooter scaleWithDoc="0" alignWithMargins="0">
    <oddHeader>&amp;R&amp;11卒業後・高校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zoomScalePageLayoutView="0" workbookViewId="0" topLeftCell="A1">
      <selection activeCell="C2" sqref="B2:C2"/>
    </sheetView>
  </sheetViews>
  <sheetFormatPr defaultColWidth="8.625" defaultRowHeight="24" customHeight="1"/>
  <cols>
    <col min="1" max="1" width="31.625" style="1" customWidth="1"/>
    <col min="2" max="10" width="8.00390625" style="1" customWidth="1"/>
    <col min="11" max="11" width="1.00390625" style="1" customWidth="1"/>
    <col min="12" max="16384" width="8.625" style="1" customWidth="1"/>
  </cols>
  <sheetData>
    <row r="1" ht="15.75" customHeight="1">
      <c r="J1" s="2"/>
    </row>
    <row r="3" spans="1:10" s="3" customFormat="1" ht="24" customHeight="1" thickBot="1">
      <c r="A3" s="232" t="s">
        <v>277</v>
      </c>
      <c r="B3" s="4"/>
      <c r="C3" s="4"/>
      <c r="D3" s="4"/>
      <c r="E3" s="4"/>
      <c r="F3" s="4"/>
      <c r="G3" s="4"/>
      <c r="H3" s="4"/>
      <c r="I3" s="4"/>
      <c r="J3" s="4"/>
    </row>
    <row r="4" spans="1:11" s="3" customFormat="1" ht="24" customHeight="1">
      <c r="A4" s="347" t="s">
        <v>53</v>
      </c>
      <c r="B4" s="325" t="s">
        <v>20</v>
      </c>
      <c r="C4" s="411"/>
      <c r="D4" s="411"/>
      <c r="E4" s="350" t="s">
        <v>29</v>
      </c>
      <c r="F4" s="411"/>
      <c r="G4" s="412"/>
      <c r="H4" s="326" t="s">
        <v>30</v>
      </c>
      <c r="I4" s="411"/>
      <c r="J4" s="411"/>
      <c r="K4" s="7"/>
    </row>
    <row r="5" spans="1:11" s="3" customFormat="1" ht="24" customHeight="1" thickBot="1">
      <c r="A5" s="349"/>
      <c r="B5" s="25" t="s">
        <v>6</v>
      </c>
      <c r="C5" s="24" t="s">
        <v>23</v>
      </c>
      <c r="D5" s="24" t="s">
        <v>24</v>
      </c>
      <c r="E5" s="28" t="s">
        <v>6</v>
      </c>
      <c r="F5" s="24" t="s">
        <v>23</v>
      </c>
      <c r="G5" s="33" t="s">
        <v>24</v>
      </c>
      <c r="H5" s="29" t="s">
        <v>6</v>
      </c>
      <c r="I5" s="24" t="s">
        <v>23</v>
      </c>
      <c r="J5" s="24" t="s">
        <v>24</v>
      </c>
      <c r="K5" s="7"/>
    </row>
    <row r="6" spans="1:11" s="3" customFormat="1" ht="36" customHeight="1">
      <c r="A6" s="185" t="s">
        <v>192</v>
      </c>
      <c r="B6" s="179">
        <f>SUM(C6:D6)</f>
        <v>3</v>
      </c>
      <c r="C6" s="108">
        <f>F6+I6</f>
        <v>3</v>
      </c>
      <c r="D6" s="108">
        <f>G6+J6</f>
        <v>0</v>
      </c>
      <c r="E6" s="180">
        <f>SUM(F6:G6)</f>
        <v>3</v>
      </c>
      <c r="F6" s="181">
        <v>3</v>
      </c>
      <c r="G6" s="182">
        <v>0</v>
      </c>
      <c r="H6" s="180">
        <f>SUM(I6:J6)</f>
        <v>0</v>
      </c>
      <c r="I6" s="181">
        <v>0</v>
      </c>
      <c r="J6" s="181">
        <v>0</v>
      </c>
      <c r="K6" s="7"/>
    </row>
    <row r="7" spans="1:11" s="3" customFormat="1" ht="36" customHeight="1">
      <c r="A7" s="186" t="s">
        <v>176</v>
      </c>
      <c r="B7" s="106">
        <f aca="true" t="shared" si="0" ref="B7:B25">SUM(C7:D7)</f>
        <v>1</v>
      </c>
      <c r="C7" s="108">
        <f aca="true" t="shared" si="1" ref="C7:C25">F7+I7</f>
        <v>1</v>
      </c>
      <c r="D7" s="108">
        <f aca="true" t="shared" si="2" ref="D7:D25">G7+J7</f>
        <v>0</v>
      </c>
      <c r="E7" s="154">
        <f aca="true" t="shared" si="3" ref="E7:E25">SUM(F7:G7)</f>
        <v>1</v>
      </c>
      <c r="F7" s="108">
        <v>1</v>
      </c>
      <c r="G7" s="157">
        <v>0</v>
      </c>
      <c r="H7" s="154">
        <f aca="true" t="shared" si="4" ref="H7:H25">SUM(I7:J7)</f>
        <v>0</v>
      </c>
      <c r="I7" s="108">
        <v>0</v>
      </c>
      <c r="J7" s="108">
        <v>0</v>
      </c>
      <c r="K7" s="7"/>
    </row>
    <row r="8" spans="1:11" s="3" customFormat="1" ht="36" customHeight="1">
      <c r="A8" s="186" t="s">
        <v>177</v>
      </c>
      <c r="B8" s="106">
        <f t="shared" si="0"/>
        <v>0</v>
      </c>
      <c r="C8" s="108">
        <f t="shared" si="1"/>
        <v>0</v>
      </c>
      <c r="D8" s="108">
        <f t="shared" si="2"/>
        <v>0</v>
      </c>
      <c r="E8" s="154">
        <f t="shared" si="3"/>
        <v>0</v>
      </c>
      <c r="F8" s="108">
        <v>0</v>
      </c>
      <c r="G8" s="157">
        <v>0</v>
      </c>
      <c r="H8" s="154">
        <f t="shared" si="4"/>
        <v>0</v>
      </c>
      <c r="I8" s="108">
        <v>0</v>
      </c>
      <c r="J8" s="108">
        <v>0</v>
      </c>
      <c r="K8" s="7"/>
    </row>
    <row r="9" spans="1:11" s="3" customFormat="1" ht="36" customHeight="1">
      <c r="A9" s="186" t="s">
        <v>178</v>
      </c>
      <c r="B9" s="106">
        <f t="shared" si="0"/>
        <v>107</v>
      </c>
      <c r="C9" s="108">
        <f t="shared" si="1"/>
        <v>93</v>
      </c>
      <c r="D9" s="108">
        <f t="shared" si="2"/>
        <v>14</v>
      </c>
      <c r="E9" s="154">
        <f t="shared" si="3"/>
        <v>100</v>
      </c>
      <c r="F9" s="108">
        <v>86</v>
      </c>
      <c r="G9" s="157">
        <v>14</v>
      </c>
      <c r="H9" s="154">
        <f t="shared" si="4"/>
        <v>7</v>
      </c>
      <c r="I9" s="108">
        <v>7</v>
      </c>
      <c r="J9" s="108">
        <v>0</v>
      </c>
      <c r="K9" s="7"/>
    </row>
    <row r="10" spans="1:11" s="3" customFormat="1" ht="36" customHeight="1">
      <c r="A10" s="186" t="s">
        <v>179</v>
      </c>
      <c r="B10" s="106">
        <f t="shared" si="0"/>
        <v>817</v>
      </c>
      <c r="C10" s="108">
        <f t="shared" si="1"/>
        <v>515</v>
      </c>
      <c r="D10" s="108">
        <f t="shared" si="2"/>
        <v>302</v>
      </c>
      <c r="E10" s="154">
        <f t="shared" si="3"/>
        <v>772</v>
      </c>
      <c r="F10" s="108">
        <v>482</v>
      </c>
      <c r="G10" s="157">
        <v>290</v>
      </c>
      <c r="H10" s="154">
        <f t="shared" si="4"/>
        <v>45</v>
      </c>
      <c r="I10" s="108">
        <v>33</v>
      </c>
      <c r="J10" s="108">
        <v>12</v>
      </c>
      <c r="K10" s="7"/>
    </row>
    <row r="11" spans="1:11" s="3" customFormat="1" ht="36" customHeight="1">
      <c r="A11" s="186" t="s">
        <v>180</v>
      </c>
      <c r="B11" s="106">
        <f t="shared" si="0"/>
        <v>64</v>
      </c>
      <c r="C11" s="108">
        <f t="shared" si="1"/>
        <v>58</v>
      </c>
      <c r="D11" s="108">
        <f t="shared" si="2"/>
        <v>6</v>
      </c>
      <c r="E11" s="154">
        <f t="shared" si="3"/>
        <v>62</v>
      </c>
      <c r="F11" s="108">
        <v>56</v>
      </c>
      <c r="G11" s="157">
        <v>6</v>
      </c>
      <c r="H11" s="154">
        <f t="shared" si="4"/>
        <v>2</v>
      </c>
      <c r="I11" s="108">
        <v>2</v>
      </c>
      <c r="J11" s="108">
        <v>0</v>
      </c>
      <c r="K11" s="7"/>
    </row>
    <row r="12" spans="1:11" s="3" customFormat="1" ht="36" customHeight="1">
      <c r="A12" s="186" t="s">
        <v>181</v>
      </c>
      <c r="B12" s="106">
        <f t="shared" si="0"/>
        <v>16</v>
      </c>
      <c r="C12" s="108">
        <f t="shared" si="1"/>
        <v>3</v>
      </c>
      <c r="D12" s="108">
        <f t="shared" si="2"/>
        <v>13</v>
      </c>
      <c r="E12" s="154">
        <f t="shared" si="3"/>
        <v>16</v>
      </c>
      <c r="F12" s="108">
        <v>3</v>
      </c>
      <c r="G12" s="157">
        <v>13</v>
      </c>
      <c r="H12" s="154">
        <f t="shared" si="4"/>
        <v>0</v>
      </c>
      <c r="I12" s="108">
        <v>0</v>
      </c>
      <c r="J12" s="108">
        <v>0</v>
      </c>
      <c r="K12" s="7"/>
    </row>
    <row r="13" spans="1:11" s="3" customFormat="1" ht="36" customHeight="1">
      <c r="A13" s="186" t="s">
        <v>182</v>
      </c>
      <c r="B13" s="106">
        <f t="shared" si="0"/>
        <v>55</v>
      </c>
      <c r="C13" s="108">
        <f t="shared" si="1"/>
        <v>42</v>
      </c>
      <c r="D13" s="108">
        <f t="shared" si="2"/>
        <v>13</v>
      </c>
      <c r="E13" s="154">
        <f t="shared" si="3"/>
        <v>51</v>
      </c>
      <c r="F13" s="108">
        <v>39</v>
      </c>
      <c r="G13" s="157">
        <v>12</v>
      </c>
      <c r="H13" s="154">
        <f t="shared" si="4"/>
        <v>4</v>
      </c>
      <c r="I13" s="108">
        <v>3</v>
      </c>
      <c r="J13" s="108">
        <v>1</v>
      </c>
      <c r="K13" s="7"/>
    </row>
    <row r="14" spans="1:11" s="3" customFormat="1" ht="36" customHeight="1">
      <c r="A14" s="186" t="s">
        <v>183</v>
      </c>
      <c r="B14" s="106">
        <f t="shared" si="0"/>
        <v>201</v>
      </c>
      <c r="C14" s="108">
        <f t="shared" si="1"/>
        <v>63</v>
      </c>
      <c r="D14" s="108">
        <f t="shared" si="2"/>
        <v>138</v>
      </c>
      <c r="E14" s="154">
        <f t="shared" si="3"/>
        <v>189</v>
      </c>
      <c r="F14" s="108">
        <v>55</v>
      </c>
      <c r="G14" s="157">
        <v>134</v>
      </c>
      <c r="H14" s="154">
        <f t="shared" si="4"/>
        <v>12</v>
      </c>
      <c r="I14" s="108">
        <v>8</v>
      </c>
      <c r="J14" s="108">
        <v>4</v>
      </c>
      <c r="K14" s="7"/>
    </row>
    <row r="15" spans="1:11" s="3" customFormat="1" ht="36" customHeight="1">
      <c r="A15" s="186" t="s">
        <v>184</v>
      </c>
      <c r="B15" s="106">
        <f t="shared" si="0"/>
        <v>27</v>
      </c>
      <c r="C15" s="108">
        <f t="shared" si="1"/>
        <v>3</v>
      </c>
      <c r="D15" s="108">
        <f t="shared" si="2"/>
        <v>24</v>
      </c>
      <c r="E15" s="154">
        <f t="shared" si="3"/>
        <v>27</v>
      </c>
      <c r="F15" s="108">
        <v>3</v>
      </c>
      <c r="G15" s="157">
        <v>24</v>
      </c>
      <c r="H15" s="154">
        <f t="shared" si="4"/>
        <v>0</v>
      </c>
      <c r="I15" s="108">
        <v>0</v>
      </c>
      <c r="J15" s="108">
        <v>0</v>
      </c>
      <c r="K15" s="7"/>
    </row>
    <row r="16" spans="1:11" s="3" customFormat="1" ht="36" customHeight="1">
      <c r="A16" s="186" t="s">
        <v>185</v>
      </c>
      <c r="B16" s="106">
        <f t="shared" si="0"/>
        <v>2</v>
      </c>
      <c r="C16" s="108">
        <f t="shared" si="1"/>
        <v>0</v>
      </c>
      <c r="D16" s="108">
        <f t="shared" si="2"/>
        <v>2</v>
      </c>
      <c r="E16" s="154">
        <f t="shared" si="3"/>
        <v>2</v>
      </c>
      <c r="F16" s="108">
        <v>0</v>
      </c>
      <c r="G16" s="157">
        <v>2</v>
      </c>
      <c r="H16" s="154">
        <f t="shared" si="4"/>
        <v>0</v>
      </c>
      <c r="I16" s="108">
        <v>0</v>
      </c>
      <c r="J16" s="108">
        <v>0</v>
      </c>
      <c r="K16" s="7"/>
    </row>
    <row r="17" spans="1:11" s="3" customFormat="1" ht="36" customHeight="1">
      <c r="A17" s="186" t="s">
        <v>186</v>
      </c>
      <c r="B17" s="106">
        <f t="shared" si="0"/>
        <v>4</v>
      </c>
      <c r="C17" s="108">
        <f t="shared" si="1"/>
        <v>3</v>
      </c>
      <c r="D17" s="108">
        <f t="shared" si="2"/>
        <v>1</v>
      </c>
      <c r="E17" s="154">
        <f t="shared" si="3"/>
        <v>2</v>
      </c>
      <c r="F17" s="108">
        <v>1</v>
      </c>
      <c r="G17" s="157">
        <v>1</v>
      </c>
      <c r="H17" s="154">
        <f t="shared" si="4"/>
        <v>2</v>
      </c>
      <c r="I17" s="108">
        <v>2</v>
      </c>
      <c r="J17" s="108">
        <v>0</v>
      </c>
      <c r="K17" s="7"/>
    </row>
    <row r="18" spans="1:11" s="3" customFormat="1" ht="36" customHeight="1">
      <c r="A18" s="186" t="s">
        <v>250</v>
      </c>
      <c r="B18" s="106">
        <f t="shared" si="0"/>
        <v>92</v>
      </c>
      <c r="C18" s="108">
        <f t="shared" si="1"/>
        <v>23</v>
      </c>
      <c r="D18" s="108">
        <f t="shared" si="2"/>
        <v>69</v>
      </c>
      <c r="E18" s="154">
        <f t="shared" si="3"/>
        <v>88</v>
      </c>
      <c r="F18" s="108">
        <v>19</v>
      </c>
      <c r="G18" s="157">
        <v>69</v>
      </c>
      <c r="H18" s="154">
        <f t="shared" si="4"/>
        <v>4</v>
      </c>
      <c r="I18" s="108">
        <v>4</v>
      </c>
      <c r="J18" s="108">
        <v>0</v>
      </c>
      <c r="K18" s="7"/>
    </row>
    <row r="19" spans="1:11" s="3" customFormat="1" ht="36" customHeight="1">
      <c r="A19" s="186" t="s">
        <v>187</v>
      </c>
      <c r="B19" s="106">
        <f t="shared" si="0"/>
        <v>36</v>
      </c>
      <c r="C19" s="108">
        <f t="shared" si="1"/>
        <v>11</v>
      </c>
      <c r="D19" s="108">
        <f t="shared" si="2"/>
        <v>25</v>
      </c>
      <c r="E19" s="154">
        <f t="shared" si="3"/>
        <v>35</v>
      </c>
      <c r="F19" s="108">
        <v>11</v>
      </c>
      <c r="G19" s="157">
        <v>24</v>
      </c>
      <c r="H19" s="154">
        <f t="shared" si="4"/>
        <v>1</v>
      </c>
      <c r="I19" s="108">
        <v>0</v>
      </c>
      <c r="J19" s="108">
        <v>1</v>
      </c>
      <c r="K19" s="7"/>
    </row>
    <row r="20" spans="1:11" s="3" customFormat="1" ht="36" customHeight="1">
      <c r="A20" s="186" t="s">
        <v>188</v>
      </c>
      <c r="B20" s="106">
        <f t="shared" si="0"/>
        <v>0</v>
      </c>
      <c r="C20" s="108">
        <f t="shared" si="1"/>
        <v>0</v>
      </c>
      <c r="D20" s="108">
        <f t="shared" si="2"/>
        <v>0</v>
      </c>
      <c r="E20" s="154">
        <f t="shared" si="3"/>
        <v>0</v>
      </c>
      <c r="F20" s="108">
        <v>0</v>
      </c>
      <c r="G20" s="157">
        <v>0</v>
      </c>
      <c r="H20" s="154">
        <f t="shared" si="4"/>
        <v>0</v>
      </c>
      <c r="I20" s="108">
        <v>0</v>
      </c>
      <c r="J20" s="108">
        <v>0</v>
      </c>
      <c r="K20" s="7"/>
    </row>
    <row r="21" spans="1:11" s="3" customFormat="1" ht="36" customHeight="1">
      <c r="A21" s="186" t="s">
        <v>189</v>
      </c>
      <c r="B21" s="106">
        <f t="shared" si="0"/>
        <v>76</v>
      </c>
      <c r="C21" s="108">
        <f t="shared" si="1"/>
        <v>6</v>
      </c>
      <c r="D21" s="108">
        <f t="shared" si="2"/>
        <v>70</v>
      </c>
      <c r="E21" s="154">
        <f t="shared" si="3"/>
        <v>68</v>
      </c>
      <c r="F21" s="108">
        <v>5</v>
      </c>
      <c r="G21" s="157">
        <v>63</v>
      </c>
      <c r="H21" s="154">
        <f t="shared" si="4"/>
        <v>8</v>
      </c>
      <c r="I21" s="108">
        <v>1</v>
      </c>
      <c r="J21" s="108">
        <v>7</v>
      </c>
      <c r="K21" s="7"/>
    </row>
    <row r="22" spans="1:11" s="3" customFormat="1" ht="36" customHeight="1">
      <c r="A22" s="186" t="s">
        <v>190</v>
      </c>
      <c r="B22" s="106">
        <f t="shared" si="0"/>
        <v>53</v>
      </c>
      <c r="C22" s="108">
        <f t="shared" si="1"/>
        <v>29</v>
      </c>
      <c r="D22" s="108">
        <f t="shared" si="2"/>
        <v>24</v>
      </c>
      <c r="E22" s="154">
        <f t="shared" si="3"/>
        <v>50</v>
      </c>
      <c r="F22" s="108">
        <v>27</v>
      </c>
      <c r="G22" s="157">
        <v>23</v>
      </c>
      <c r="H22" s="154">
        <f t="shared" si="4"/>
        <v>3</v>
      </c>
      <c r="I22" s="108">
        <v>2</v>
      </c>
      <c r="J22" s="108">
        <v>1</v>
      </c>
      <c r="K22" s="7"/>
    </row>
    <row r="23" spans="1:11" s="3" customFormat="1" ht="36" customHeight="1">
      <c r="A23" s="186" t="s">
        <v>248</v>
      </c>
      <c r="B23" s="106">
        <f t="shared" si="0"/>
        <v>68</v>
      </c>
      <c r="C23" s="108">
        <f t="shared" si="1"/>
        <v>41</v>
      </c>
      <c r="D23" s="108">
        <f t="shared" si="2"/>
        <v>27</v>
      </c>
      <c r="E23" s="154">
        <f t="shared" si="3"/>
        <v>65</v>
      </c>
      <c r="F23" s="108">
        <v>39</v>
      </c>
      <c r="G23" s="157">
        <v>26</v>
      </c>
      <c r="H23" s="154">
        <f t="shared" si="4"/>
        <v>3</v>
      </c>
      <c r="I23" s="108">
        <v>2</v>
      </c>
      <c r="J23" s="108">
        <v>1</v>
      </c>
      <c r="K23" s="7"/>
    </row>
    <row r="24" spans="1:11" s="3" customFormat="1" ht="36" customHeight="1">
      <c r="A24" s="186" t="s">
        <v>249</v>
      </c>
      <c r="B24" s="106">
        <f>SUM(C24:D24)</f>
        <v>53</v>
      </c>
      <c r="C24" s="108">
        <f>F24+I24</f>
        <v>40</v>
      </c>
      <c r="D24" s="108">
        <f>G24+J24</f>
        <v>13</v>
      </c>
      <c r="E24" s="154">
        <f>SUM(F24:G24)</f>
        <v>53</v>
      </c>
      <c r="F24" s="108">
        <v>40</v>
      </c>
      <c r="G24" s="157">
        <v>13</v>
      </c>
      <c r="H24" s="154">
        <f>SUM(I24:J24)</f>
        <v>0</v>
      </c>
      <c r="I24" s="108">
        <v>0</v>
      </c>
      <c r="J24" s="108">
        <v>0</v>
      </c>
      <c r="K24" s="7"/>
    </row>
    <row r="25" spans="1:11" s="3" customFormat="1" ht="36" customHeight="1">
      <c r="A25" s="187" t="s">
        <v>191</v>
      </c>
      <c r="B25" s="123">
        <f t="shared" si="0"/>
        <v>12</v>
      </c>
      <c r="C25" s="124">
        <f t="shared" si="1"/>
        <v>8</v>
      </c>
      <c r="D25" s="158">
        <f t="shared" si="2"/>
        <v>4</v>
      </c>
      <c r="E25" s="155">
        <f t="shared" si="3"/>
        <v>12</v>
      </c>
      <c r="F25" s="124">
        <v>8</v>
      </c>
      <c r="G25" s="158">
        <v>4</v>
      </c>
      <c r="H25" s="155">
        <f t="shared" si="4"/>
        <v>0</v>
      </c>
      <c r="I25" s="124">
        <v>0</v>
      </c>
      <c r="J25" s="124">
        <v>0</v>
      </c>
      <c r="K25" s="7"/>
    </row>
    <row r="26" spans="1:10" ht="36" customHeight="1" thickBot="1">
      <c r="A26" s="50" t="s">
        <v>6</v>
      </c>
      <c r="B26" s="133">
        <f aca="true" t="shared" si="5" ref="B26:J26">SUM(B6:B25)</f>
        <v>1687</v>
      </c>
      <c r="C26" s="134">
        <f t="shared" si="5"/>
        <v>942</v>
      </c>
      <c r="D26" s="160">
        <f t="shared" si="5"/>
        <v>745</v>
      </c>
      <c r="E26" s="183">
        <f t="shared" si="5"/>
        <v>1596</v>
      </c>
      <c r="F26" s="134">
        <f t="shared" si="5"/>
        <v>878</v>
      </c>
      <c r="G26" s="160">
        <f t="shared" si="5"/>
        <v>718</v>
      </c>
      <c r="H26" s="183">
        <f t="shared" si="5"/>
        <v>91</v>
      </c>
      <c r="I26" s="184">
        <f t="shared" si="5"/>
        <v>64</v>
      </c>
      <c r="J26" s="184">
        <f t="shared" si="5"/>
        <v>27</v>
      </c>
    </row>
  </sheetData>
  <sheetProtection/>
  <mergeCells count="4">
    <mergeCell ref="B4:D4"/>
    <mergeCell ref="E4:G4"/>
    <mergeCell ref="H4:J4"/>
    <mergeCell ref="A4:A5"/>
  </mergeCells>
  <printOptions/>
  <pageMargins left="0.5905511811023623" right="0.5905511811023623" top="0.984251968503937" bottom="0.8267716535433072" header="0.5118110236220472" footer="0.5118110236220472"/>
  <pageSetup fitToHeight="1" fitToWidth="1" horizontalDpi="600" verticalDpi="600" orientation="portrait" paperSize="9" scale="92" r:id="rId1"/>
  <headerFooter scaleWithDoc="0" alignWithMargins="0">
    <oddHeader>&amp;L&amp;11卒業後・高校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showGridLines="0" zoomScaleSheetLayoutView="100" zoomScalePageLayoutView="0" workbookViewId="0" topLeftCell="A1">
      <selection activeCell="G1" sqref="G1"/>
    </sheetView>
  </sheetViews>
  <sheetFormatPr defaultColWidth="8.625" defaultRowHeight="18" customHeight="1"/>
  <cols>
    <col min="1" max="1" width="8.125" style="51" customWidth="1"/>
    <col min="2" max="2" width="3.875" style="55" customWidth="1"/>
    <col min="3" max="3" width="8.125" style="51" customWidth="1"/>
    <col min="4" max="23" width="5.75390625" style="51" customWidth="1"/>
    <col min="24" max="24" width="1.00390625" style="51" customWidth="1"/>
    <col min="25" max="25" width="3.25390625" style="51" customWidth="1"/>
    <col min="26" max="16384" width="8.625" style="51" customWidth="1"/>
  </cols>
  <sheetData>
    <row r="1" ht="14.25" customHeight="1">
      <c r="W1" s="52"/>
    </row>
    <row r="2" ht="20.25" customHeight="1"/>
    <row r="3" ht="18" customHeight="1" thickBot="1">
      <c r="A3" s="287" t="s">
        <v>278</v>
      </c>
    </row>
    <row r="4" spans="1:24" s="53" customFormat="1" ht="146.25" customHeight="1" thickBot="1">
      <c r="A4" s="418" t="s">
        <v>205</v>
      </c>
      <c r="B4" s="419"/>
      <c r="C4" s="98" t="s">
        <v>70</v>
      </c>
      <c r="D4" s="96" t="s">
        <v>193</v>
      </c>
      <c r="E4" s="96" t="s">
        <v>194</v>
      </c>
      <c r="F4" s="96" t="s">
        <v>207</v>
      </c>
      <c r="G4" s="96" t="s">
        <v>195</v>
      </c>
      <c r="H4" s="96" t="s">
        <v>196</v>
      </c>
      <c r="I4" s="96" t="s">
        <v>197</v>
      </c>
      <c r="J4" s="96" t="s">
        <v>198</v>
      </c>
      <c r="K4" s="96" t="s">
        <v>199</v>
      </c>
      <c r="L4" s="96" t="s">
        <v>200</v>
      </c>
      <c r="M4" s="96" t="s">
        <v>209</v>
      </c>
      <c r="N4" s="96" t="s">
        <v>211</v>
      </c>
      <c r="O4" s="96" t="s">
        <v>212</v>
      </c>
      <c r="P4" s="96" t="s">
        <v>252</v>
      </c>
      <c r="Q4" s="96" t="s">
        <v>213</v>
      </c>
      <c r="R4" s="96" t="s">
        <v>201</v>
      </c>
      <c r="S4" s="96" t="s">
        <v>202</v>
      </c>
      <c r="T4" s="96" t="s">
        <v>203</v>
      </c>
      <c r="U4" s="96" t="s">
        <v>215</v>
      </c>
      <c r="V4" s="96" t="s">
        <v>214</v>
      </c>
      <c r="W4" s="97" t="s">
        <v>204</v>
      </c>
      <c r="X4" s="54"/>
    </row>
    <row r="5" spans="1:24" s="53" customFormat="1" ht="25.5" customHeight="1">
      <c r="A5" s="416" t="s">
        <v>70</v>
      </c>
      <c r="B5" s="70" t="s">
        <v>6</v>
      </c>
      <c r="C5" s="188">
        <f aca="true" t="shared" si="0" ref="C5:C10">SUM(D5:W5)</f>
        <v>1687</v>
      </c>
      <c r="D5" s="189">
        <f>SUM(D6:D7)</f>
        <v>3</v>
      </c>
      <c r="E5" s="189">
        <f aca="true" t="shared" si="1" ref="E5:W5">SUM(E6:E7)</f>
        <v>1</v>
      </c>
      <c r="F5" s="189">
        <f t="shared" si="1"/>
        <v>0</v>
      </c>
      <c r="G5" s="189">
        <f t="shared" si="1"/>
        <v>107</v>
      </c>
      <c r="H5" s="189">
        <f t="shared" si="1"/>
        <v>817</v>
      </c>
      <c r="I5" s="189">
        <f t="shared" si="1"/>
        <v>64</v>
      </c>
      <c r="J5" s="189">
        <f t="shared" si="1"/>
        <v>16</v>
      </c>
      <c r="K5" s="189">
        <f t="shared" si="1"/>
        <v>55</v>
      </c>
      <c r="L5" s="189">
        <f t="shared" si="1"/>
        <v>201</v>
      </c>
      <c r="M5" s="189">
        <f t="shared" si="1"/>
        <v>27</v>
      </c>
      <c r="N5" s="189">
        <f t="shared" si="1"/>
        <v>2</v>
      </c>
      <c r="O5" s="189">
        <f t="shared" si="1"/>
        <v>4</v>
      </c>
      <c r="P5" s="189">
        <f t="shared" si="1"/>
        <v>92</v>
      </c>
      <c r="Q5" s="189">
        <f t="shared" si="1"/>
        <v>36</v>
      </c>
      <c r="R5" s="189">
        <f t="shared" si="1"/>
        <v>0</v>
      </c>
      <c r="S5" s="189">
        <f t="shared" si="1"/>
        <v>76</v>
      </c>
      <c r="T5" s="189">
        <f t="shared" si="1"/>
        <v>53</v>
      </c>
      <c r="U5" s="189">
        <f t="shared" si="1"/>
        <v>68</v>
      </c>
      <c r="V5" s="189">
        <f t="shared" si="1"/>
        <v>53</v>
      </c>
      <c r="W5" s="189">
        <f t="shared" si="1"/>
        <v>12</v>
      </c>
      <c r="X5" s="54"/>
    </row>
    <row r="6" spans="1:24" s="53" customFormat="1" ht="25.5" customHeight="1">
      <c r="A6" s="414"/>
      <c r="B6" s="71" t="s">
        <v>129</v>
      </c>
      <c r="C6" s="190">
        <f t="shared" si="0"/>
        <v>942</v>
      </c>
      <c r="D6" s="191">
        <f>D9+D12+D15+D18+D21+D24+D27+D30+D33+D36</f>
        <v>3</v>
      </c>
      <c r="E6" s="191">
        <f aca="true" t="shared" si="2" ref="E6:W6">E9+E12+E15+E18+E21+E24+E27+E30+E33+E36</f>
        <v>1</v>
      </c>
      <c r="F6" s="191">
        <f t="shared" si="2"/>
        <v>0</v>
      </c>
      <c r="G6" s="191">
        <f t="shared" si="2"/>
        <v>93</v>
      </c>
      <c r="H6" s="191">
        <f t="shared" si="2"/>
        <v>515</v>
      </c>
      <c r="I6" s="191">
        <f t="shared" si="2"/>
        <v>58</v>
      </c>
      <c r="J6" s="191">
        <f t="shared" si="2"/>
        <v>3</v>
      </c>
      <c r="K6" s="191">
        <f t="shared" si="2"/>
        <v>42</v>
      </c>
      <c r="L6" s="191">
        <f t="shared" si="2"/>
        <v>63</v>
      </c>
      <c r="M6" s="191">
        <f t="shared" si="2"/>
        <v>3</v>
      </c>
      <c r="N6" s="191">
        <f t="shared" si="2"/>
        <v>0</v>
      </c>
      <c r="O6" s="191">
        <f t="shared" si="2"/>
        <v>3</v>
      </c>
      <c r="P6" s="191">
        <f t="shared" si="2"/>
        <v>23</v>
      </c>
      <c r="Q6" s="191">
        <f t="shared" si="2"/>
        <v>11</v>
      </c>
      <c r="R6" s="191">
        <f t="shared" si="2"/>
        <v>0</v>
      </c>
      <c r="S6" s="191">
        <f t="shared" si="2"/>
        <v>6</v>
      </c>
      <c r="T6" s="191">
        <f t="shared" si="2"/>
        <v>29</v>
      </c>
      <c r="U6" s="191">
        <f t="shared" si="2"/>
        <v>41</v>
      </c>
      <c r="V6" s="191">
        <f>V9+V12+V15+V18+V21+V24+V27+V30+V33+V36</f>
        <v>40</v>
      </c>
      <c r="W6" s="191">
        <f t="shared" si="2"/>
        <v>8</v>
      </c>
      <c r="X6" s="54"/>
    </row>
    <row r="7" spans="1:24" s="53" customFormat="1" ht="25.5" customHeight="1">
      <c r="A7" s="414"/>
      <c r="B7" s="71" t="s">
        <v>130</v>
      </c>
      <c r="C7" s="192">
        <f t="shared" si="0"/>
        <v>745</v>
      </c>
      <c r="D7" s="191">
        <f>D10+D13+D16+D19+D22+D25+D28+D31+D34+D37</f>
        <v>0</v>
      </c>
      <c r="E7" s="191">
        <f aca="true" t="shared" si="3" ref="E7:W7">E10+E13+E16+E19+E22+E25+E28+E31+E34+E37</f>
        <v>0</v>
      </c>
      <c r="F7" s="191">
        <f t="shared" si="3"/>
        <v>0</v>
      </c>
      <c r="G7" s="191">
        <f t="shared" si="3"/>
        <v>14</v>
      </c>
      <c r="H7" s="191">
        <f t="shared" si="3"/>
        <v>302</v>
      </c>
      <c r="I7" s="191">
        <f t="shared" si="3"/>
        <v>6</v>
      </c>
      <c r="J7" s="191">
        <f t="shared" si="3"/>
        <v>13</v>
      </c>
      <c r="K7" s="191">
        <f t="shared" si="3"/>
        <v>13</v>
      </c>
      <c r="L7" s="191">
        <f t="shared" si="3"/>
        <v>138</v>
      </c>
      <c r="M7" s="191">
        <f t="shared" si="3"/>
        <v>24</v>
      </c>
      <c r="N7" s="191">
        <f t="shared" si="3"/>
        <v>2</v>
      </c>
      <c r="O7" s="191">
        <f t="shared" si="3"/>
        <v>1</v>
      </c>
      <c r="P7" s="191">
        <f t="shared" si="3"/>
        <v>69</v>
      </c>
      <c r="Q7" s="191">
        <f t="shared" si="3"/>
        <v>25</v>
      </c>
      <c r="R7" s="191">
        <f t="shared" si="3"/>
        <v>0</v>
      </c>
      <c r="S7" s="191">
        <f t="shared" si="3"/>
        <v>70</v>
      </c>
      <c r="T7" s="191">
        <f t="shared" si="3"/>
        <v>24</v>
      </c>
      <c r="U7" s="191">
        <f t="shared" si="3"/>
        <v>27</v>
      </c>
      <c r="V7" s="191">
        <f>V10+V13+V16+V19+V22+V25+V28+V31+V34+V37</f>
        <v>13</v>
      </c>
      <c r="W7" s="191">
        <f t="shared" si="3"/>
        <v>4</v>
      </c>
      <c r="X7" s="54"/>
    </row>
    <row r="8" spans="1:24" s="53" customFormat="1" ht="25.5" customHeight="1">
      <c r="A8" s="413" t="s">
        <v>119</v>
      </c>
      <c r="B8" s="72" t="s">
        <v>6</v>
      </c>
      <c r="C8" s="193">
        <f t="shared" si="0"/>
        <v>351</v>
      </c>
      <c r="D8" s="194">
        <f aca="true" t="shared" si="4" ref="D8:W8">SUM(D9:D10)</f>
        <v>2</v>
      </c>
      <c r="E8" s="194">
        <f t="shared" si="4"/>
        <v>0</v>
      </c>
      <c r="F8" s="194">
        <f t="shared" si="4"/>
        <v>0</v>
      </c>
      <c r="G8" s="194">
        <f t="shared" si="4"/>
        <v>14</v>
      </c>
      <c r="H8" s="194">
        <f t="shared" si="4"/>
        <v>131</v>
      </c>
      <c r="I8" s="194">
        <f t="shared" si="4"/>
        <v>12</v>
      </c>
      <c r="J8" s="194">
        <f t="shared" si="4"/>
        <v>2</v>
      </c>
      <c r="K8" s="194">
        <f t="shared" si="4"/>
        <v>12</v>
      </c>
      <c r="L8" s="194">
        <f t="shared" si="4"/>
        <v>55</v>
      </c>
      <c r="M8" s="194">
        <f t="shared" si="4"/>
        <v>3</v>
      </c>
      <c r="N8" s="194">
        <f t="shared" si="4"/>
        <v>1</v>
      </c>
      <c r="O8" s="194">
        <f t="shared" si="4"/>
        <v>4</v>
      </c>
      <c r="P8" s="194">
        <f t="shared" si="4"/>
        <v>23</v>
      </c>
      <c r="Q8" s="194">
        <f t="shared" si="4"/>
        <v>18</v>
      </c>
      <c r="R8" s="194">
        <f t="shared" si="4"/>
        <v>0</v>
      </c>
      <c r="S8" s="194">
        <f t="shared" si="4"/>
        <v>14</v>
      </c>
      <c r="T8" s="194">
        <f t="shared" si="4"/>
        <v>12</v>
      </c>
      <c r="U8" s="194">
        <f t="shared" si="4"/>
        <v>12</v>
      </c>
      <c r="V8" s="194">
        <f t="shared" si="4"/>
        <v>28</v>
      </c>
      <c r="W8" s="194">
        <f t="shared" si="4"/>
        <v>8</v>
      </c>
      <c r="X8" s="54"/>
    </row>
    <row r="9" spans="1:24" s="53" customFormat="1" ht="25.5" customHeight="1">
      <c r="A9" s="414"/>
      <c r="B9" s="71" t="s">
        <v>129</v>
      </c>
      <c r="C9" s="195">
        <f t="shared" si="0"/>
        <v>181</v>
      </c>
      <c r="D9" s="191">
        <v>2</v>
      </c>
      <c r="E9" s="191">
        <v>0</v>
      </c>
      <c r="F9" s="191">
        <v>0</v>
      </c>
      <c r="G9" s="191">
        <v>12</v>
      </c>
      <c r="H9" s="191">
        <v>74</v>
      </c>
      <c r="I9" s="191">
        <v>8</v>
      </c>
      <c r="J9" s="191">
        <v>0</v>
      </c>
      <c r="K9" s="191">
        <v>8</v>
      </c>
      <c r="L9" s="191">
        <v>22</v>
      </c>
      <c r="M9" s="191">
        <v>0</v>
      </c>
      <c r="N9" s="191">
        <v>0</v>
      </c>
      <c r="O9" s="191">
        <v>3</v>
      </c>
      <c r="P9" s="191">
        <v>4</v>
      </c>
      <c r="Q9" s="191">
        <v>6</v>
      </c>
      <c r="R9" s="191">
        <v>0</v>
      </c>
      <c r="S9" s="191">
        <v>2</v>
      </c>
      <c r="T9" s="191">
        <v>7</v>
      </c>
      <c r="U9" s="191">
        <v>7</v>
      </c>
      <c r="V9" s="191">
        <v>21</v>
      </c>
      <c r="W9" s="191">
        <v>5</v>
      </c>
      <c r="X9" s="54"/>
    </row>
    <row r="10" spans="1:24" s="53" customFormat="1" ht="25.5" customHeight="1">
      <c r="A10" s="415"/>
      <c r="B10" s="73" t="s">
        <v>130</v>
      </c>
      <c r="C10" s="196">
        <f t="shared" si="0"/>
        <v>170</v>
      </c>
      <c r="D10" s="197">
        <v>0</v>
      </c>
      <c r="E10" s="197">
        <v>0</v>
      </c>
      <c r="F10" s="197">
        <v>0</v>
      </c>
      <c r="G10" s="197">
        <v>2</v>
      </c>
      <c r="H10" s="197">
        <v>57</v>
      </c>
      <c r="I10" s="197">
        <v>4</v>
      </c>
      <c r="J10" s="197">
        <v>2</v>
      </c>
      <c r="K10" s="197">
        <v>4</v>
      </c>
      <c r="L10" s="197">
        <v>33</v>
      </c>
      <c r="M10" s="197">
        <v>3</v>
      </c>
      <c r="N10" s="197">
        <v>1</v>
      </c>
      <c r="O10" s="197">
        <v>1</v>
      </c>
      <c r="P10" s="197">
        <v>19</v>
      </c>
      <c r="Q10" s="197">
        <v>12</v>
      </c>
      <c r="R10" s="197">
        <v>0</v>
      </c>
      <c r="S10" s="197">
        <v>12</v>
      </c>
      <c r="T10" s="197">
        <v>5</v>
      </c>
      <c r="U10" s="197">
        <v>5</v>
      </c>
      <c r="V10" s="197">
        <v>7</v>
      </c>
      <c r="W10" s="197">
        <v>3</v>
      </c>
      <c r="X10" s="54"/>
    </row>
    <row r="11" spans="1:24" s="53" customFormat="1" ht="25.5" customHeight="1">
      <c r="A11" s="417" t="s">
        <v>120</v>
      </c>
      <c r="B11" s="74" t="s">
        <v>6</v>
      </c>
      <c r="C11" s="193">
        <f aca="true" t="shared" si="5" ref="C11:C37">SUM(D11:W11)</f>
        <v>155</v>
      </c>
      <c r="D11" s="194">
        <f aca="true" t="shared" si="6" ref="D11:W11">SUM(D12:D13)</f>
        <v>0</v>
      </c>
      <c r="E11" s="194">
        <f t="shared" si="6"/>
        <v>0</v>
      </c>
      <c r="F11" s="194">
        <f t="shared" si="6"/>
        <v>0</v>
      </c>
      <c r="G11" s="194">
        <f t="shared" si="6"/>
        <v>13</v>
      </c>
      <c r="H11" s="194">
        <f t="shared" si="6"/>
        <v>78</v>
      </c>
      <c r="I11" s="194">
        <f t="shared" si="6"/>
        <v>2</v>
      </c>
      <c r="J11" s="194">
        <f t="shared" si="6"/>
        <v>1</v>
      </c>
      <c r="K11" s="194">
        <f t="shared" si="6"/>
        <v>7</v>
      </c>
      <c r="L11" s="194">
        <f t="shared" si="6"/>
        <v>20</v>
      </c>
      <c r="M11" s="194">
        <f t="shared" si="6"/>
        <v>3</v>
      </c>
      <c r="N11" s="194">
        <f t="shared" si="6"/>
        <v>0</v>
      </c>
      <c r="O11" s="194">
        <f t="shared" si="6"/>
        <v>0</v>
      </c>
      <c r="P11" s="194">
        <f t="shared" si="6"/>
        <v>6</v>
      </c>
      <c r="Q11" s="194">
        <f t="shared" si="6"/>
        <v>8</v>
      </c>
      <c r="R11" s="194">
        <f t="shared" si="6"/>
        <v>0</v>
      </c>
      <c r="S11" s="194">
        <f t="shared" si="6"/>
        <v>7</v>
      </c>
      <c r="T11" s="194">
        <f t="shared" si="6"/>
        <v>7</v>
      </c>
      <c r="U11" s="194">
        <f t="shared" si="6"/>
        <v>0</v>
      </c>
      <c r="V11" s="194">
        <f t="shared" si="6"/>
        <v>3</v>
      </c>
      <c r="W11" s="194">
        <f t="shared" si="6"/>
        <v>0</v>
      </c>
      <c r="X11" s="54"/>
    </row>
    <row r="12" spans="1:24" s="53" customFormat="1" ht="25.5" customHeight="1">
      <c r="A12" s="414"/>
      <c r="B12" s="71" t="s">
        <v>129</v>
      </c>
      <c r="C12" s="195">
        <f t="shared" si="5"/>
        <v>77</v>
      </c>
      <c r="D12" s="191">
        <v>0</v>
      </c>
      <c r="E12" s="191">
        <v>0</v>
      </c>
      <c r="F12" s="191">
        <v>0</v>
      </c>
      <c r="G12" s="191">
        <v>10</v>
      </c>
      <c r="H12" s="191">
        <v>45</v>
      </c>
      <c r="I12" s="191">
        <v>2</v>
      </c>
      <c r="J12" s="191">
        <v>0</v>
      </c>
      <c r="K12" s="191">
        <v>5</v>
      </c>
      <c r="L12" s="191">
        <v>4</v>
      </c>
      <c r="M12" s="191">
        <v>0</v>
      </c>
      <c r="N12" s="191">
        <v>0</v>
      </c>
      <c r="O12" s="191">
        <v>0</v>
      </c>
      <c r="P12" s="191">
        <v>1</v>
      </c>
      <c r="Q12" s="191">
        <v>4</v>
      </c>
      <c r="R12" s="191">
        <v>0</v>
      </c>
      <c r="S12" s="191">
        <v>0</v>
      </c>
      <c r="T12" s="191">
        <v>3</v>
      </c>
      <c r="U12" s="191">
        <v>0</v>
      </c>
      <c r="V12" s="191">
        <v>3</v>
      </c>
      <c r="W12" s="191">
        <v>0</v>
      </c>
      <c r="X12" s="54"/>
    </row>
    <row r="13" spans="1:24" s="53" customFormat="1" ht="25.5" customHeight="1">
      <c r="A13" s="414"/>
      <c r="B13" s="71" t="s">
        <v>130</v>
      </c>
      <c r="C13" s="196">
        <f t="shared" si="5"/>
        <v>78</v>
      </c>
      <c r="D13" s="197">
        <v>0</v>
      </c>
      <c r="E13" s="197">
        <v>0</v>
      </c>
      <c r="F13" s="197">
        <v>0</v>
      </c>
      <c r="G13" s="197">
        <v>3</v>
      </c>
      <c r="H13" s="197">
        <v>33</v>
      </c>
      <c r="I13" s="197">
        <v>0</v>
      </c>
      <c r="J13" s="197">
        <v>1</v>
      </c>
      <c r="K13" s="197">
        <v>2</v>
      </c>
      <c r="L13" s="197">
        <v>16</v>
      </c>
      <c r="M13" s="197">
        <v>3</v>
      </c>
      <c r="N13" s="197">
        <v>0</v>
      </c>
      <c r="O13" s="197">
        <v>0</v>
      </c>
      <c r="P13" s="197">
        <v>5</v>
      </c>
      <c r="Q13" s="197">
        <v>4</v>
      </c>
      <c r="R13" s="197">
        <v>0</v>
      </c>
      <c r="S13" s="197">
        <v>7</v>
      </c>
      <c r="T13" s="197">
        <v>4</v>
      </c>
      <c r="U13" s="197">
        <v>0</v>
      </c>
      <c r="V13" s="197">
        <v>0</v>
      </c>
      <c r="W13" s="197">
        <v>0</v>
      </c>
      <c r="X13" s="54"/>
    </row>
    <row r="14" spans="1:24" s="53" customFormat="1" ht="25.5" customHeight="1">
      <c r="A14" s="413" t="s">
        <v>121</v>
      </c>
      <c r="B14" s="72" t="s">
        <v>6</v>
      </c>
      <c r="C14" s="193">
        <f t="shared" si="5"/>
        <v>510</v>
      </c>
      <c r="D14" s="194">
        <f aca="true" t="shared" si="7" ref="D14:W14">SUM(D15:D16)</f>
        <v>1</v>
      </c>
      <c r="E14" s="194">
        <f t="shared" si="7"/>
        <v>0</v>
      </c>
      <c r="F14" s="194">
        <f t="shared" si="7"/>
        <v>0</v>
      </c>
      <c r="G14" s="194">
        <f t="shared" si="7"/>
        <v>59</v>
      </c>
      <c r="H14" s="194">
        <f t="shared" si="7"/>
        <v>296</v>
      </c>
      <c r="I14" s="194">
        <f t="shared" si="7"/>
        <v>42</v>
      </c>
      <c r="J14" s="194">
        <f t="shared" si="7"/>
        <v>2</v>
      </c>
      <c r="K14" s="194">
        <f t="shared" si="7"/>
        <v>18</v>
      </c>
      <c r="L14" s="194">
        <f t="shared" si="7"/>
        <v>25</v>
      </c>
      <c r="M14" s="194">
        <f t="shared" si="7"/>
        <v>0</v>
      </c>
      <c r="N14" s="194">
        <f t="shared" si="7"/>
        <v>0</v>
      </c>
      <c r="O14" s="194">
        <f t="shared" si="7"/>
        <v>0</v>
      </c>
      <c r="P14" s="194">
        <f t="shared" si="7"/>
        <v>9</v>
      </c>
      <c r="Q14" s="194">
        <f t="shared" si="7"/>
        <v>1</v>
      </c>
      <c r="R14" s="194">
        <f t="shared" si="7"/>
        <v>0</v>
      </c>
      <c r="S14" s="194">
        <f t="shared" si="7"/>
        <v>4</v>
      </c>
      <c r="T14" s="194">
        <f t="shared" si="7"/>
        <v>14</v>
      </c>
      <c r="U14" s="194">
        <f t="shared" si="7"/>
        <v>29</v>
      </c>
      <c r="V14" s="194">
        <f t="shared" si="7"/>
        <v>8</v>
      </c>
      <c r="W14" s="194">
        <f t="shared" si="7"/>
        <v>2</v>
      </c>
      <c r="X14" s="54"/>
    </row>
    <row r="15" spans="1:24" s="53" customFormat="1" ht="25.5" customHeight="1">
      <c r="A15" s="414"/>
      <c r="B15" s="71" t="s">
        <v>129</v>
      </c>
      <c r="C15" s="195">
        <f t="shared" si="5"/>
        <v>466</v>
      </c>
      <c r="D15" s="191">
        <v>1</v>
      </c>
      <c r="E15" s="191">
        <v>0</v>
      </c>
      <c r="F15" s="191">
        <v>0</v>
      </c>
      <c r="G15" s="191">
        <v>56</v>
      </c>
      <c r="H15" s="191">
        <v>269</v>
      </c>
      <c r="I15" s="191">
        <v>42</v>
      </c>
      <c r="J15" s="191">
        <v>1</v>
      </c>
      <c r="K15" s="191">
        <v>18</v>
      </c>
      <c r="L15" s="191">
        <v>19</v>
      </c>
      <c r="M15" s="191">
        <v>0</v>
      </c>
      <c r="N15" s="191">
        <v>0</v>
      </c>
      <c r="O15" s="191">
        <v>0</v>
      </c>
      <c r="P15" s="191">
        <v>6</v>
      </c>
      <c r="Q15" s="191">
        <v>1</v>
      </c>
      <c r="R15" s="191">
        <v>0</v>
      </c>
      <c r="S15" s="191">
        <v>2</v>
      </c>
      <c r="T15" s="191">
        <v>14</v>
      </c>
      <c r="U15" s="191">
        <v>27</v>
      </c>
      <c r="V15" s="191">
        <v>8</v>
      </c>
      <c r="W15" s="191">
        <v>2</v>
      </c>
      <c r="X15" s="54"/>
    </row>
    <row r="16" spans="1:24" s="53" customFormat="1" ht="25.5" customHeight="1">
      <c r="A16" s="415"/>
      <c r="B16" s="73" t="s">
        <v>130</v>
      </c>
      <c r="C16" s="196">
        <f t="shared" si="5"/>
        <v>44</v>
      </c>
      <c r="D16" s="197">
        <v>0</v>
      </c>
      <c r="E16" s="197">
        <v>0</v>
      </c>
      <c r="F16" s="197">
        <v>0</v>
      </c>
      <c r="G16" s="197">
        <v>3</v>
      </c>
      <c r="H16" s="197">
        <v>27</v>
      </c>
      <c r="I16" s="197">
        <v>0</v>
      </c>
      <c r="J16" s="197">
        <v>1</v>
      </c>
      <c r="K16" s="197">
        <v>0</v>
      </c>
      <c r="L16" s="197">
        <v>6</v>
      </c>
      <c r="M16" s="197">
        <v>0</v>
      </c>
      <c r="N16" s="197">
        <v>0</v>
      </c>
      <c r="O16" s="197">
        <v>0</v>
      </c>
      <c r="P16" s="197">
        <v>3</v>
      </c>
      <c r="Q16" s="197">
        <v>0</v>
      </c>
      <c r="R16" s="197">
        <v>0</v>
      </c>
      <c r="S16" s="197">
        <v>2</v>
      </c>
      <c r="T16" s="197">
        <v>0</v>
      </c>
      <c r="U16" s="197">
        <v>2</v>
      </c>
      <c r="V16" s="197">
        <v>0</v>
      </c>
      <c r="W16" s="197">
        <v>0</v>
      </c>
      <c r="X16" s="54"/>
    </row>
    <row r="17" spans="1:24" s="53" customFormat="1" ht="25.5" customHeight="1">
      <c r="A17" s="417" t="s">
        <v>122</v>
      </c>
      <c r="B17" s="74" t="s">
        <v>6</v>
      </c>
      <c r="C17" s="193">
        <f t="shared" si="5"/>
        <v>359</v>
      </c>
      <c r="D17" s="194">
        <f aca="true" t="shared" si="8" ref="D17:W17">SUM(D18:D19)</f>
        <v>0</v>
      </c>
      <c r="E17" s="194">
        <f t="shared" si="8"/>
        <v>0</v>
      </c>
      <c r="F17" s="194">
        <f t="shared" si="8"/>
        <v>0</v>
      </c>
      <c r="G17" s="194">
        <f t="shared" si="8"/>
        <v>14</v>
      </c>
      <c r="H17" s="194">
        <f t="shared" si="8"/>
        <v>163</v>
      </c>
      <c r="I17" s="194">
        <f t="shared" si="8"/>
        <v>7</v>
      </c>
      <c r="J17" s="194">
        <f t="shared" si="8"/>
        <v>10</v>
      </c>
      <c r="K17" s="194">
        <f t="shared" si="8"/>
        <v>10</v>
      </c>
      <c r="L17" s="194">
        <f t="shared" si="8"/>
        <v>66</v>
      </c>
      <c r="M17" s="194">
        <f t="shared" si="8"/>
        <v>18</v>
      </c>
      <c r="N17" s="194">
        <f t="shared" si="8"/>
        <v>1</v>
      </c>
      <c r="O17" s="194">
        <f t="shared" si="8"/>
        <v>0</v>
      </c>
      <c r="P17" s="194">
        <f t="shared" si="8"/>
        <v>18</v>
      </c>
      <c r="Q17" s="194">
        <f t="shared" si="8"/>
        <v>3</v>
      </c>
      <c r="R17" s="194">
        <f t="shared" si="8"/>
        <v>0</v>
      </c>
      <c r="S17" s="194">
        <f t="shared" si="8"/>
        <v>7</v>
      </c>
      <c r="T17" s="194">
        <f t="shared" si="8"/>
        <v>18</v>
      </c>
      <c r="U17" s="194">
        <f t="shared" si="8"/>
        <v>14</v>
      </c>
      <c r="V17" s="194">
        <f t="shared" si="8"/>
        <v>9</v>
      </c>
      <c r="W17" s="194">
        <f t="shared" si="8"/>
        <v>1</v>
      </c>
      <c r="X17" s="54"/>
    </row>
    <row r="18" spans="1:24" s="53" customFormat="1" ht="25.5" customHeight="1">
      <c r="A18" s="414"/>
      <c r="B18" s="71" t="s">
        <v>129</v>
      </c>
      <c r="C18" s="195">
        <f t="shared" si="5"/>
        <v>127</v>
      </c>
      <c r="D18" s="191">
        <v>0</v>
      </c>
      <c r="E18" s="191">
        <v>0</v>
      </c>
      <c r="F18" s="191">
        <v>0</v>
      </c>
      <c r="G18" s="191">
        <v>9</v>
      </c>
      <c r="H18" s="191">
        <v>76</v>
      </c>
      <c r="I18" s="191">
        <v>6</v>
      </c>
      <c r="J18" s="191">
        <v>2</v>
      </c>
      <c r="K18" s="191">
        <v>6</v>
      </c>
      <c r="L18" s="191">
        <v>12</v>
      </c>
      <c r="M18" s="191">
        <v>3</v>
      </c>
      <c r="N18" s="191">
        <v>0</v>
      </c>
      <c r="O18" s="191">
        <v>0</v>
      </c>
      <c r="P18" s="191">
        <v>2</v>
      </c>
      <c r="Q18" s="191">
        <v>0</v>
      </c>
      <c r="R18" s="191">
        <v>0</v>
      </c>
      <c r="S18" s="191">
        <v>0</v>
      </c>
      <c r="T18" s="191">
        <v>4</v>
      </c>
      <c r="U18" s="191">
        <v>2</v>
      </c>
      <c r="V18" s="191">
        <v>4</v>
      </c>
      <c r="W18" s="191">
        <v>1</v>
      </c>
      <c r="X18" s="54"/>
    </row>
    <row r="19" spans="1:24" s="53" customFormat="1" ht="25.5" customHeight="1">
      <c r="A19" s="414"/>
      <c r="B19" s="71" t="s">
        <v>130</v>
      </c>
      <c r="C19" s="196">
        <f t="shared" si="5"/>
        <v>232</v>
      </c>
      <c r="D19" s="197">
        <v>0</v>
      </c>
      <c r="E19" s="197">
        <v>0</v>
      </c>
      <c r="F19" s="197">
        <v>0</v>
      </c>
      <c r="G19" s="197">
        <v>5</v>
      </c>
      <c r="H19" s="197">
        <v>87</v>
      </c>
      <c r="I19" s="197">
        <v>1</v>
      </c>
      <c r="J19" s="197">
        <v>8</v>
      </c>
      <c r="K19" s="197">
        <v>4</v>
      </c>
      <c r="L19" s="197">
        <v>54</v>
      </c>
      <c r="M19" s="197">
        <v>15</v>
      </c>
      <c r="N19" s="197">
        <v>1</v>
      </c>
      <c r="O19" s="197">
        <v>0</v>
      </c>
      <c r="P19" s="197">
        <v>16</v>
      </c>
      <c r="Q19" s="197">
        <v>3</v>
      </c>
      <c r="R19" s="197">
        <v>0</v>
      </c>
      <c r="S19" s="197">
        <v>7</v>
      </c>
      <c r="T19" s="197">
        <v>14</v>
      </c>
      <c r="U19" s="197">
        <v>12</v>
      </c>
      <c r="V19" s="197">
        <v>5</v>
      </c>
      <c r="W19" s="197">
        <v>0</v>
      </c>
      <c r="X19" s="54"/>
    </row>
    <row r="20" spans="1:24" s="53" customFormat="1" ht="25.5" customHeight="1">
      <c r="A20" s="413" t="s">
        <v>123</v>
      </c>
      <c r="B20" s="72" t="s">
        <v>6</v>
      </c>
      <c r="C20" s="193">
        <f t="shared" si="5"/>
        <v>49</v>
      </c>
      <c r="D20" s="194">
        <f aca="true" t="shared" si="9" ref="D20:W20">SUM(D21:D22)</f>
        <v>0</v>
      </c>
      <c r="E20" s="194">
        <f t="shared" si="9"/>
        <v>1</v>
      </c>
      <c r="F20" s="194">
        <f t="shared" si="9"/>
        <v>0</v>
      </c>
      <c r="G20" s="194">
        <f t="shared" si="9"/>
        <v>2</v>
      </c>
      <c r="H20" s="194">
        <f t="shared" si="9"/>
        <v>19</v>
      </c>
      <c r="I20" s="194">
        <f t="shared" si="9"/>
        <v>1</v>
      </c>
      <c r="J20" s="194">
        <f t="shared" si="9"/>
        <v>0</v>
      </c>
      <c r="K20" s="194">
        <f t="shared" si="9"/>
        <v>2</v>
      </c>
      <c r="L20" s="194">
        <f t="shared" si="9"/>
        <v>11</v>
      </c>
      <c r="M20" s="194">
        <f t="shared" si="9"/>
        <v>0</v>
      </c>
      <c r="N20" s="194">
        <f t="shared" si="9"/>
        <v>0</v>
      </c>
      <c r="O20" s="194">
        <f t="shared" si="9"/>
        <v>0</v>
      </c>
      <c r="P20" s="194">
        <f t="shared" si="9"/>
        <v>6</v>
      </c>
      <c r="Q20" s="194">
        <f t="shared" si="9"/>
        <v>0</v>
      </c>
      <c r="R20" s="194">
        <f t="shared" si="9"/>
        <v>0</v>
      </c>
      <c r="S20" s="194">
        <f t="shared" si="9"/>
        <v>0</v>
      </c>
      <c r="T20" s="194">
        <f t="shared" si="9"/>
        <v>0</v>
      </c>
      <c r="U20" s="194">
        <f t="shared" si="9"/>
        <v>5</v>
      </c>
      <c r="V20" s="194">
        <f t="shared" si="9"/>
        <v>2</v>
      </c>
      <c r="W20" s="194">
        <f t="shared" si="9"/>
        <v>0</v>
      </c>
      <c r="X20" s="54"/>
    </row>
    <row r="21" spans="1:24" s="53" customFormat="1" ht="25.5" customHeight="1">
      <c r="A21" s="414"/>
      <c r="B21" s="71" t="s">
        <v>129</v>
      </c>
      <c r="C21" s="195">
        <f t="shared" si="5"/>
        <v>18</v>
      </c>
      <c r="D21" s="191">
        <v>0</v>
      </c>
      <c r="E21" s="191">
        <v>1</v>
      </c>
      <c r="F21" s="191">
        <v>0</v>
      </c>
      <c r="G21" s="191">
        <v>2</v>
      </c>
      <c r="H21" s="191">
        <v>8</v>
      </c>
      <c r="I21" s="191">
        <v>0</v>
      </c>
      <c r="J21" s="191">
        <v>0</v>
      </c>
      <c r="K21" s="191">
        <v>1</v>
      </c>
      <c r="L21" s="191">
        <v>2</v>
      </c>
      <c r="M21" s="191">
        <v>0</v>
      </c>
      <c r="N21" s="191">
        <v>0</v>
      </c>
      <c r="O21" s="191">
        <v>0</v>
      </c>
      <c r="P21" s="191">
        <v>2</v>
      </c>
      <c r="Q21" s="191">
        <v>0</v>
      </c>
      <c r="R21" s="191">
        <v>0</v>
      </c>
      <c r="S21" s="191">
        <v>0</v>
      </c>
      <c r="T21" s="191">
        <v>0</v>
      </c>
      <c r="U21" s="191">
        <v>1</v>
      </c>
      <c r="V21" s="191">
        <v>1</v>
      </c>
      <c r="W21" s="191">
        <v>0</v>
      </c>
      <c r="X21" s="54"/>
    </row>
    <row r="22" spans="1:24" s="53" customFormat="1" ht="25.5" customHeight="1">
      <c r="A22" s="415"/>
      <c r="B22" s="73" t="s">
        <v>130</v>
      </c>
      <c r="C22" s="196">
        <f t="shared" si="5"/>
        <v>31</v>
      </c>
      <c r="D22" s="197">
        <v>0</v>
      </c>
      <c r="E22" s="197">
        <v>0</v>
      </c>
      <c r="F22" s="197">
        <v>0</v>
      </c>
      <c r="G22" s="197">
        <v>0</v>
      </c>
      <c r="H22" s="197">
        <v>11</v>
      </c>
      <c r="I22" s="197">
        <v>1</v>
      </c>
      <c r="J22" s="197">
        <v>0</v>
      </c>
      <c r="K22" s="197">
        <v>1</v>
      </c>
      <c r="L22" s="197">
        <v>9</v>
      </c>
      <c r="M22" s="197">
        <v>0</v>
      </c>
      <c r="N22" s="197">
        <v>0</v>
      </c>
      <c r="O22" s="197">
        <v>0</v>
      </c>
      <c r="P22" s="197">
        <v>4</v>
      </c>
      <c r="Q22" s="197">
        <v>0</v>
      </c>
      <c r="R22" s="197">
        <v>0</v>
      </c>
      <c r="S22" s="197">
        <v>0</v>
      </c>
      <c r="T22" s="197">
        <v>0</v>
      </c>
      <c r="U22" s="197">
        <v>4</v>
      </c>
      <c r="V22" s="197">
        <v>1</v>
      </c>
      <c r="W22" s="197">
        <v>0</v>
      </c>
      <c r="X22" s="54"/>
    </row>
    <row r="23" spans="1:24" s="53" customFormat="1" ht="25.5" customHeight="1">
      <c r="A23" s="417" t="s">
        <v>124</v>
      </c>
      <c r="B23" s="74" t="s">
        <v>6</v>
      </c>
      <c r="C23" s="193">
        <f t="shared" si="5"/>
        <v>98</v>
      </c>
      <c r="D23" s="194">
        <f aca="true" t="shared" si="10" ref="D23:W23">SUM(D24:D25)</f>
        <v>0</v>
      </c>
      <c r="E23" s="194">
        <f t="shared" si="10"/>
        <v>0</v>
      </c>
      <c r="F23" s="194">
        <f t="shared" si="10"/>
        <v>0</v>
      </c>
      <c r="G23" s="194">
        <f t="shared" si="10"/>
        <v>2</v>
      </c>
      <c r="H23" s="194">
        <f t="shared" si="10"/>
        <v>49</v>
      </c>
      <c r="I23" s="194">
        <f t="shared" si="10"/>
        <v>0</v>
      </c>
      <c r="J23" s="194">
        <f t="shared" si="10"/>
        <v>0</v>
      </c>
      <c r="K23" s="194">
        <f t="shared" si="10"/>
        <v>2</v>
      </c>
      <c r="L23" s="194">
        <f t="shared" si="10"/>
        <v>8</v>
      </c>
      <c r="M23" s="194">
        <f t="shared" si="10"/>
        <v>3</v>
      </c>
      <c r="N23" s="194">
        <f t="shared" si="10"/>
        <v>0</v>
      </c>
      <c r="O23" s="194">
        <f t="shared" si="10"/>
        <v>0</v>
      </c>
      <c r="P23" s="194">
        <f t="shared" si="10"/>
        <v>23</v>
      </c>
      <c r="Q23" s="194">
        <f t="shared" si="10"/>
        <v>4</v>
      </c>
      <c r="R23" s="194">
        <f t="shared" si="10"/>
        <v>0</v>
      </c>
      <c r="S23" s="194">
        <f t="shared" si="10"/>
        <v>4</v>
      </c>
      <c r="T23" s="194">
        <f t="shared" si="10"/>
        <v>0</v>
      </c>
      <c r="U23" s="194">
        <f t="shared" si="10"/>
        <v>2</v>
      </c>
      <c r="V23" s="194">
        <f t="shared" si="10"/>
        <v>0</v>
      </c>
      <c r="W23" s="194">
        <f t="shared" si="10"/>
        <v>1</v>
      </c>
      <c r="X23" s="54"/>
    </row>
    <row r="24" spans="1:24" s="53" customFormat="1" ht="25.5" customHeight="1">
      <c r="A24" s="414"/>
      <c r="B24" s="71" t="s">
        <v>129</v>
      </c>
      <c r="C24" s="195">
        <f t="shared" si="5"/>
        <v>13</v>
      </c>
      <c r="D24" s="191">
        <v>0</v>
      </c>
      <c r="E24" s="191">
        <v>0</v>
      </c>
      <c r="F24" s="191">
        <v>0</v>
      </c>
      <c r="G24" s="191">
        <v>1</v>
      </c>
      <c r="H24" s="191">
        <v>2</v>
      </c>
      <c r="I24" s="191">
        <v>0</v>
      </c>
      <c r="J24" s="191">
        <v>0</v>
      </c>
      <c r="K24" s="191">
        <v>1</v>
      </c>
      <c r="L24" s="191">
        <v>1</v>
      </c>
      <c r="M24" s="191">
        <v>0</v>
      </c>
      <c r="N24" s="191">
        <v>0</v>
      </c>
      <c r="O24" s="191">
        <v>0</v>
      </c>
      <c r="P24" s="191">
        <v>7</v>
      </c>
      <c r="Q24" s="191">
        <v>0</v>
      </c>
      <c r="R24" s="191">
        <v>0</v>
      </c>
      <c r="S24" s="191">
        <v>0</v>
      </c>
      <c r="T24" s="191">
        <v>0</v>
      </c>
      <c r="U24" s="191">
        <v>1</v>
      </c>
      <c r="V24" s="191">
        <v>0</v>
      </c>
      <c r="W24" s="191">
        <v>0</v>
      </c>
      <c r="X24" s="54"/>
    </row>
    <row r="25" spans="1:24" s="53" customFormat="1" ht="25.5" customHeight="1">
      <c r="A25" s="414"/>
      <c r="B25" s="71" t="s">
        <v>130</v>
      </c>
      <c r="C25" s="196">
        <f t="shared" si="5"/>
        <v>85</v>
      </c>
      <c r="D25" s="197">
        <v>0</v>
      </c>
      <c r="E25" s="197">
        <v>0</v>
      </c>
      <c r="F25" s="197">
        <v>0</v>
      </c>
      <c r="G25" s="197">
        <v>1</v>
      </c>
      <c r="H25" s="197">
        <v>47</v>
      </c>
      <c r="I25" s="197">
        <v>0</v>
      </c>
      <c r="J25" s="197">
        <v>0</v>
      </c>
      <c r="K25" s="197">
        <v>1</v>
      </c>
      <c r="L25" s="197">
        <v>7</v>
      </c>
      <c r="M25" s="197">
        <v>3</v>
      </c>
      <c r="N25" s="197">
        <v>0</v>
      </c>
      <c r="O25" s="197">
        <v>0</v>
      </c>
      <c r="P25" s="197">
        <v>16</v>
      </c>
      <c r="Q25" s="197">
        <v>4</v>
      </c>
      <c r="R25" s="197">
        <v>0</v>
      </c>
      <c r="S25" s="197">
        <v>4</v>
      </c>
      <c r="T25" s="197">
        <v>0</v>
      </c>
      <c r="U25" s="197">
        <v>1</v>
      </c>
      <c r="V25" s="197">
        <v>0</v>
      </c>
      <c r="W25" s="197">
        <v>1</v>
      </c>
      <c r="X25" s="54"/>
    </row>
    <row r="26" spans="1:24" s="53" customFormat="1" ht="25.5" customHeight="1">
      <c r="A26" s="413" t="s">
        <v>125</v>
      </c>
      <c r="B26" s="72" t="s">
        <v>6</v>
      </c>
      <c r="C26" s="193">
        <f t="shared" si="5"/>
        <v>1</v>
      </c>
      <c r="D26" s="194">
        <f aca="true" t="shared" si="11" ref="D26:W26">SUM(D27:D28)</f>
        <v>0</v>
      </c>
      <c r="E26" s="194">
        <f t="shared" si="11"/>
        <v>0</v>
      </c>
      <c r="F26" s="194">
        <f t="shared" si="11"/>
        <v>0</v>
      </c>
      <c r="G26" s="194">
        <f t="shared" si="11"/>
        <v>0</v>
      </c>
      <c r="H26" s="194">
        <f t="shared" si="11"/>
        <v>0</v>
      </c>
      <c r="I26" s="194">
        <f t="shared" si="11"/>
        <v>0</v>
      </c>
      <c r="J26" s="194">
        <f t="shared" si="11"/>
        <v>0</v>
      </c>
      <c r="K26" s="194">
        <f t="shared" si="11"/>
        <v>0</v>
      </c>
      <c r="L26" s="194">
        <f t="shared" si="11"/>
        <v>1</v>
      </c>
      <c r="M26" s="194">
        <f t="shared" si="11"/>
        <v>0</v>
      </c>
      <c r="N26" s="194">
        <f t="shared" si="11"/>
        <v>0</v>
      </c>
      <c r="O26" s="194">
        <f t="shared" si="11"/>
        <v>0</v>
      </c>
      <c r="P26" s="194">
        <f t="shared" si="11"/>
        <v>0</v>
      </c>
      <c r="Q26" s="194">
        <f t="shared" si="11"/>
        <v>0</v>
      </c>
      <c r="R26" s="194">
        <f t="shared" si="11"/>
        <v>0</v>
      </c>
      <c r="S26" s="194">
        <f t="shared" si="11"/>
        <v>0</v>
      </c>
      <c r="T26" s="194">
        <f t="shared" si="11"/>
        <v>0</v>
      </c>
      <c r="U26" s="194">
        <f t="shared" si="11"/>
        <v>0</v>
      </c>
      <c r="V26" s="194">
        <f t="shared" si="11"/>
        <v>0</v>
      </c>
      <c r="W26" s="194">
        <f t="shared" si="11"/>
        <v>0</v>
      </c>
      <c r="X26" s="54"/>
    </row>
    <row r="27" spans="1:24" s="53" customFormat="1" ht="25.5" customHeight="1">
      <c r="A27" s="414"/>
      <c r="B27" s="71" t="s">
        <v>129</v>
      </c>
      <c r="C27" s="195">
        <f t="shared" si="5"/>
        <v>0</v>
      </c>
      <c r="D27" s="191">
        <v>0</v>
      </c>
      <c r="E27" s="191">
        <v>0</v>
      </c>
      <c r="F27" s="191">
        <v>0</v>
      </c>
      <c r="G27" s="191">
        <v>0</v>
      </c>
      <c r="H27" s="191">
        <v>0</v>
      </c>
      <c r="I27" s="191">
        <v>0</v>
      </c>
      <c r="J27" s="191">
        <v>0</v>
      </c>
      <c r="K27" s="191">
        <v>0</v>
      </c>
      <c r="L27" s="191">
        <v>0</v>
      </c>
      <c r="M27" s="191">
        <v>0</v>
      </c>
      <c r="N27" s="191">
        <v>0</v>
      </c>
      <c r="O27" s="191">
        <v>0</v>
      </c>
      <c r="P27" s="191">
        <v>0</v>
      </c>
      <c r="Q27" s="191">
        <v>0</v>
      </c>
      <c r="R27" s="191">
        <v>0</v>
      </c>
      <c r="S27" s="191">
        <v>0</v>
      </c>
      <c r="T27" s="191">
        <v>0</v>
      </c>
      <c r="U27" s="191">
        <v>0</v>
      </c>
      <c r="V27" s="191">
        <v>0</v>
      </c>
      <c r="W27" s="191">
        <v>0</v>
      </c>
      <c r="X27" s="54"/>
    </row>
    <row r="28" spans="1:24" s="53" customFormat="1" ht="25.5" customHeight="1">
      <c r="A28" s="415"/>
      <c r="B28" s="73" t="s">
        <v>130</v>
      </c>
      <c r="C28" s="196">
        <f t="shared" si="5"/>
        <v>1</v>
      </c>
      <c r="D28" s="197">
        <v>0</v>
      </c>
      <c r="E28" s="197">
        <v>0</v>
      </c>
      <c r="F28" s="197">
        <v>0</v>
      </c>
      <c r="G28" s="197">
        <v>0</v>
      </c>
      <c r="H28" s="197">
        <v>0</v>
      </c>
      <c r="I28" s="197">
        <v>0</v>
      </c>
      <c r="J28" s="197">
        <v>0</v>
      </c>
      <c r="K28" s="197">
        <v>0</v>
      </c>
      <c r="L28" s="197">
        <v>1</v>
      </c>
      <c r="M28" s="197">
        <v>0</v>
      </c>
      <c r="N28" s="197">
        <v>0</v>
      </c>
      <c r="O28" s="197">
        <v>0</v>
      </c>
      <c r="P28" s="197">
        <v>0</v>
      </c>
      <c r="Q28" s="197">
        <v>0</v>
      </c>
      <c r="R28" s="197">
        <v>0</v>
      </c>
      <c r="S28" s="197">
        <v>0</v>
      </c>
      <c r="T28" s="197">
        <v>0</v>
      </c>
      <c r="U28" s="197">
        <v>0</v>
      </c>
      <c r="V28" s="197">
        <v>0</v>
      </c>
      <c r="W28" s="197">
        <v>0</v>
      </c>
      <c r="X28" s="54"/>
    </row>
    <row r="29" spans="1:24" s="53" customFormat="1" ht="25.5" customHeight="1">
      <c r="A29" s="413" t="s">
        <v>141</v>
      </c>
      <c r="B29" s="72" t="s">
        <v>6</v>
      </c>
      <c r="C29" s="193">
        <f t="shared" si="5"/>
        <v>25</v>
      </c>
      <c r="D29" s="194">
        <f aca="true" t="shared" si="12" ref="D29:W29">SUM(D30:D31)</f>
        <v>0</v>
      </c>
      <c r="E29" s="194">
        <f t="shared" si="12"/>
        <v>0</v>
      </c>
      <c r="F29" s="194">
        <f t="shared" si="12"/>
        <v>0</v>
      </c>
      <c r="G29" s="194">
        <f t="shared" si="12"/>
        <v>0</v>
      </c>
      <c r="H29" s="194">
        <f t="shared" si="12"/>
        <v>1</v>
      </c>
      <c r="I29" s="194">
        <f t="shared" si="12"/>
        <v>0</v>
      </c>
      <c r="J29" s="194">
        <f t="shared" si="12"/>
        <v>0</v>
      </c>
      <c r="K29" s="194">
        <f t="shared" si="12"/>
        <v>0</v>
      </c>
      <c r="L29" s="194">
        <f t="shared" si="12"/>
        <v>0</v>
      </c>
      <c r="M29" s="194">
        <f t="shared" si="12"/>
        <v>0</v>
      </c>
      <c r="N29" s="194">
        <f t="shared" si="12"/>
        <v>0</v>
      </c>
      <c r="O29" s="194">
        <f t="shared" si="12"/>
        <v>0</v>
      </c>
      <c r="P29" s="194">
        <f t="shared" si="12"/>
        <v>3</v>
      </c>
      <c r="Q29" s="194">
        <f t="shared" si="12"/>
        <v>0</v>
      </c>
      <c r="R29" s="194">
        <f t="shared" si="12"/>
        <v>0</v>
      </c>
      <c r="S29" s="194">
        <f t="shared" si="12"/>
        <v>21</v>
      </c>
      <c r="T29" s="194">
        <f t="shared" si="12"/>
        <v>0</v>
      </c>
      <c r="U29" s="194">
        <f t="shared" si="12"/>
        <v>0</v>
      </c>
      <c r="V29" s="194">
        <f t="shared" si="12"/>
        <v>0</v>
      </c>
      <c r="W29" s="194">
        <f t="shared" si="12"/>
        <v>0</v>
      </c>
      <c r="X29" s="54"/>
    </row>
    <row r="30" spans="1:24" s="53" customFormat="1" ht="25.5" customHeight="1">
      <c r="A30" s="414"/>
      <c r="B30" s="71" t="s">
        <v>129</v>
      </c>
      <c r="C30" s="195">
        <f t="shared" si="5"/>
        <v>1</v>
      </c>
      <c r="D30" s="191">
        <v>0</v>
      </c>
      <c r="E30" s="191">
        <v>0</v>
      </c>
      <c r="F30" s="191">
        <v>0</v>
      </c>
      <c r="G30" s="191">
        <v>0</v>
      </c>
      <c r="H30" s="191">
        <v>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1">
        <v>0</v>
      </c>
      <c r="P30" s="191">
        <v>0</v>
      </c>
      <c r="Q30" s="191">
        <v>0</v>
      </c>
      <c r="R30" s="191">
        <v>0</v>
      </c>
      <c r="S30" s="191">
        <v>1</v>
      </c>
      <c r="T30" s="191">
        <v>0</v>
      </c>
      <c r="U30" s="191">
        <v>0</v>
      </c>
      <c r="V30" s="191">
        <v>0</v>
      </c>
      <c r="W30" s="191">
        <v>0</v>
      </c>
      <c r="X30" s="54"/>
    </row>
    <row r="31" spans="1:24" s="53" customFormat="1" ht="25.5" customHeight="1">
      <c r="A31" s="415"/>
      <c r="B31" s="73" t="s">
        <v>130</v>
      </c>
      <c r="C31" s="196">
        <f t="shared" si="5"/>
        <v>24</v>
      </c>
      <c r="D31" s="197">
        <v>0</v>
      </c>
      <c r="E31" s="197">
        <v>0</v>
      </c>
      <c r="F31" s="197">
        <v>0</v>
      </c>
      <c r="G31" s="197">
        <v>0</v>
      </c>
      <c r="H31" s="197">
        <v>1</v>
      </c>
      <c r="I31" s="197">
        <v>0</v>
      </c>
      <c r="J31" s="197">
        <v>0</v>
      </c>
      <c r="K31" s="197">
        <v>0</v>
      </c>
      <c r="L31" s="197">
        <v>0</v>
      </c>
      <c r="M31" s="197">
        <v>0</v>
      </c>
      <c r="N31" s="197">
        <v>0</v>
      </c>
      <c r="O31" s="197">
        <v>0</v>
      </c>
      <c r="P31" s="197">
        <v>3</v>
      </c>
      <c r="Q31" s="197">
        <v>0</v>
      </c>
      <c r="R31" s="197">
        <v>0</v>
      </c>
      <c r="S31" s="197">
        <v>20</v>
      </c>
      <c r="T31" s="197">
        <v>0</v>
      </c>
      <c r="U31" s="197">
        <v>0</v>
      </c>
      <c r="V31" s="197">
        <v>0</v>
      </c>
      <c r="W31" s="197">
        <v>0</v>
      </c>
      <c r="X31" s="54"/>
    </row>
    <row r="32" spans="1:24" s="53" customFormat="1" ht="25.5" customHeight="1">
      <c r="A32" s="413" t="s">
        <v>126</v>
      </c>
      <c r="B32" s="72" t="s">
        <v>6</v>
      </c>
      <c r="C32" s="193">
        <f t="shared" si="5"/>
        <v>36</v>
      </c>
      <c r="D32" s="194">
        <f aca="true" t="shared" si="13" ref="D32:W32">SUM(D33:D34)</f>
        <v>0</v>
      </c>
      <c r="E32" s="194">
        <f t="shared" si="13"/>
        <v>0</v>
      </c>
      <c r="F32" s="194">
        <f t="shared" si="13"/>
        <v>0</v>
      </c>
      <c r="G32" s="194">
        <f t="shared" si="13"/>
        <v>0</v>
      </c>
      <c r="H32" s="194">
        <f t="shared" si="13"/>
        <v>17</v>
      </c>
      <c r="I32" s="194">
        <f t="shared" si="13"/>
        <v>0</v>
      </c>
      <c r="J32" s="194">
        <f t="shared" si="13"/>
        <v>0</v>
      </c>
      <c r="K32" s="194">
        <f t="shared" si="13"/>
        <v>1</v>
      </c>
      <c r="L32" s="194">
        <f t="shared" si="13"/>
        <v>5</v>
      </c>
      <c r="M32" s="194">
        <f t="shared" si="13"/>
        <v>0</v>
      </c>
      <c r="N32" s="194">
        <f t="shared" si="13"/>
        <v>0</v>
      </c>
      <c r="O32" s="194">
        <f t="shared" si="13"/>
        <v>0</v>
      </c>
      <c r="P32" s="194">
        <f t="shared" si="13"/>
        <v>1</v>
      </c>
      <c r="Q32" s="194">
        <f t="shared" si="13"/>
        <v>2</v>
      </c>
      <c r="R32" s="194">
        <f t="shared" si="13"/>
        <v>0</v>
      </c>
      <c r="S32" s="194">
        <f t="shared" si="13"/>
        <v>8</v>
      </c>
      <c r="T32" s="194">
        <f t="shared" si="13"/>
        <v>0</v>
      </c>
      <c r="U32" s="194">
        <f t="shared" si="13"/>
        <v>1</v>
      </c>
      <c r="V32" s="194">
        <f t="shared" si="13"/>
        <v>1</v>
      </c>
      <c r="W32" s="194">
        <f t="shared" si="13"/>
        <v>0</v>
      </c>
      <c r="X32" s="54"/>
    </row>
    <row r="33" spans="1:24" s="53" customFormat="1" ht="25.5" customHeight="1">
      <c r="A33" s="414"/>
      <c r="B33" s="71" t="s">
        <v>129</v>
      </c>
      <c r="C33" s="195">
        <f t="shared" si="5"/>
        <v>9</v>
      </c>
      <c r="D33" s="191">
        <v>0</v>
      </c>
      <c r="E33" s="191">
        <v>0</v>
      </c>
      <c r="F33" s="191">
        <v>0</v>
      </c>
      <c r="G33" s="191">
        <v>0</v>
      </c>
      <c r="H33" s="191">
        <v>7</v>
      </c>
      <c r="I33" s="191">
        <v>0</v>
      </c>
      <c r="J33" s="191">
        <v>0</v>
      </c>
      <c r="K33" s="191">
        <v>1</v>
      </c>
      <c r="L33" s="191">
        <v>0</v>
      </c>
      <c r="M33" s="191">
        <v>0</v>
      </c>
      <c r="N33" s="191">
        <v>0</v>
      </c>
      <c r="O33" s="191">
        <v>0</v>
      </c>
      <c r="P33" s="191">
        <v>0</v>
      </c>
      <c r="Q33" s="191">
        <v>0</v>
      </c>
      <c r="R33" s="191">
        <v>0</v>
      </c>
      <c r="S33" s="191">
        <v>0</v>
      </c>
      <c r="T33" s="191">
        <v>0</v>
      </c>
      <c r="U33" s="191">
        <v>0</v>
      </c>
      <c r="V33" s="191">
        <v>1</v>
      </c>
      <c r="W33" s="191">
        <v>0</v>
      </c>
      <c r="X33" s="54"/>
    </row>
    <row r="34" spans="1:24" s="53" customFormat="1" ht="25.5" customHeight="1">
      <c r="A34" s="415"/>
      <c r="B34" s="73" t="s">
        <v>130</v>
      </c>
      <c r="C34" s="196">
        <f t="shared" si="5"/>
        <v>27</v>
      </c>
      <c r="D34" s="197">
        <v>0</v>
      </c>
      <c r="E34" s="197">
        <v>0</v>
      </c>
      <c r="F34" s="197">
        <v>0</v>
      </c>
      <c r="G34" s="197">
        <v>0</v>
      </c>
      <c r="H34" s="197">
        <v>10</v>
      </c>
      <c r="I34" s="197">
        <v>0</v>
      </c>
      <c r="J34" s="197">
        <v>0</v>
      </c>
      <c r="K34" s="197">
        <v>0</v>
      </c>
      <c r="L34" s="197">
        <v>5</v>
      </c>
      <c r="M34" s="197">
        <v>0</v>
      </c>
      <c r="N34" s="197">
        <v>0</v>
      </c>
      <c r="O34" s="197">
        <v>0</v>
      </c>
      <c r="P34" s="197">
        <v>1</v>
      </c>
      <c r="Q34" s="197">
        <v>2</v>
      </c>
      <c r="R34" s="197">
        <v>0</v>
      </c>
      <c r="S34" s="197">
        <v>8</v>
      </c>
      <c r="T34" s="197">
        <v>0</v>
      </c>
      <c r="U34" s="197">
        <v>1</v>
      </c>
      <c r="V34" s="197">
        <v>0</v>
      </c>
      <c r="W34" s="197">
        <v>0</v>
      </c>
      <c r="X34" s="54"/>
    </row>
    <row r="35" spans="1:24" s="53" customFormat="1" ht="25.5" customHeight="1">
      <c r="A35" s="417" t="s">
        <v>127</v>
      </c>
      <c r="B35" s="74" t="s">
        <v>6</v>
      </c>
      <c r="C35" s="193">
        <f t="shared" si="5"/>
        <v>103</v>
      </c>
      <c r="D35" s="194">
        <f aca="true" t="shared" si="14" ref="D35:W35">SUM(D36:D37)</f>
        <v>0</v>
      </c>
      <c r="E35" s="194">
        <f t="shared" si="14"/>
        <v>0</v>
      </c>
      <c r="F35" s="194">
        <f t="shared" si="14"/>
        <v>0</v>
      </c>
      <c r="G35" s="194">
        <f t="shared" si="14"/>
        <v>3</v>
      </c>
      <c r="H35" s="194">
        <f t="shared" si="14"/>
        <v>63</v>
      </c>
      <c r="I35" s="194">
        <f t="shared" si="14"/>
        <v>0</v>
      </c>
      <c r="J35" s="194">
        <f t="shared" si="14"/>
        <v>1</v>
      </c>
      <c r="K35" s="194">
        <f t="shared" si="14"/>
        <v>3</v>
      </c>
      <c r="L35" s="194">
        <f t="shared" si="14"/>
        <v>10</v>
      </c>
      <c r="M35" s="194">
        <f t="shared" si="14"/>
        <v>0</v>
      </c>
      <c r="N35" s="194">
        <f t="shared" si="14"/>
        <v>0</v>
      </c>
      <c r="O35" s="194">
        <f t="shared" si="14"/>
        <v>0</v>
      </c>
      <c r="P35" s="194">
        <f t="shared" si="14"/>
        <v>3</v>
      </c>
      <c r="Q35" s="194">
        <f t="shared" si="14"/>
        <v>0</v>
      </c>
      <c r="R35" s="194">
        <f t="shared" si="14"/>
        <v>0</v>
      </c>
      <c r="S35" s="194">
        <f t="shared" si="14"/>
        <v>11</v>
      </c>
      <c r="T35" s="194">
        <f t="shared" si="14"/>
        <v>2</v>
      </c>
      <c r="U35" s="194">
        <f t="shared" si="14"/>
        <v>5</v>
      </c>
      <c r="V35" s="194">
        <f t="shared" si="14"/>
        <v>2</v>
      </c>
      <c r="W35" s="194">
        <f t="shared" si="14"/>
        <v>0</v>
      </c>
      <c r="X35" s="54"/>
    </row>
    <row r="36" spans="1:24" s="53" customFormat="1" ht="25.5" customHeight="1">
      <c r="A36" s="414"/>
      <c r="B36" s="71" t="s">
        <v>129</v>
      </c>
      <c r="C36" s="195">
        <f t="shared" si="5"/>
        <v>50</v>
      </c>
      <c r="D36" s="191">
        <v>0</v>
      </c>
      <c r="E36" s="191">
        <v>0</v>
      </c>
      <c r="F36" s="191">
        <v>0</v>
      </c>
      <c r="G36" s="191">
        <v>3</v>
      </c>
      <c r="H36" s="191">
        <v>34</v>
      </c>
      <c r="I36" s="191">
        <v>0</v>
      </c>
      <c r="J36" s="191">
        <v>0</v>
      </c>
      <c r="K36" s="191">
        <v>2</v>
      </c>
      <c r="L36" s="191">
        <v>3</v>
      </c>
      <c r="M36" s="191">
        <v>0</v>
      </c>
      <c r="N36" s="191">
        <v>0</v>
      </c>
      <c r="O36" s="191">
        <v>0</v>
      </c>
      <c r="P36" s="191">
        <v>1</v>
      </c>
      <c r="Q36" s="191">
        <v>0</v>
      </c>
      <c r="R36" s="191">
        <v>0</v>
      </c>
      <c r="S36" s="191">
        <v>1</v>
      </c>
      <c r="T36" s="191">
        <v>1</v>
      </c>
      <c r="U36" s="191">
        <v>3</v>
      </c>
      <c r="V36" s="191">
        <v>2</v>
      </c>
      <c r="W36" s="191">
        <v>0</v>
      </c>
      <c r="X36" s="54"/>
    </row>
    <row r="37" spans="1:24" s="53" customFormat="1" ht="25.5" customHeight="1" thickBot="1">
      <c r="A37" s="420"/>
      <c r="B37" s="75" t="s">
        <v>130</v>
      </c>
      <c r="C37" s="198">
        <f t="shared" si="5"/>
        <v>53</v>
      </c>
      <c r="D37" s="199">
        <v>0</v>
      </c>
      <c r="E37" s="199">
        <v>0</v>
      </c>
      <c r="F37" s="199">
        <v>0</v>
      </c>
      <c r="G37" s="199">
        <v>0</v>
      </c>
      <c r="H37" s="199">
        <v>29</v>
      </c>
      <c r="I37" s="199">
        <v>0</v>
      </c>
      <c r="J37" s="199">
        <v>1</v>
      </c>
      <c r="K37" s="199">
        <v>1</v>
      </c>
      <c r="L37" s="199">
        <v>7</v>
      </c>
      <c r="M37" s="199">
        <v>0</v>
      </c>
      <c r="N37" s="199">
        <v>0</v>
      </c>
      <c r="O37" s="199">
        <v>0</v>
      </c>
      <c r="P37" s="199">
        <v>2</v>
      </c>
      <c r="Q37" s="199">
        <v>0</v>
      </c>
      <c r="R37" s="199">
        <v>0</v>
      </c>
      <c r="S37" s="199">
        <v>10</v>
      </c>
      <c r="T37" s="199">
        <v>1</v>
      </c>
      <c r="U37" s="199">
        <v>2</v>
      </c>
      <c r="V37" s="199">
        <v>0</v>
      </c>
      <c r="W37" s="199">
        <v>0</v>
      </c>
      <c r="X37" s="54"/>
    </row>
    <row r="38" s="53" customFormat="1" ht="18" customHeight="1">
      <c r="B38" s="56"/>
    </row>
  </sheetData>
  <sheetProtection/>
  <mergeCells count="12">
    <mergeCell ref="A4:B4"/>
    <mergeCell ref="A35:A37"/>
    <mergeCell ref="A14:A16"/>
    <mergeCell ref="A17:A19"/>
    <mergeCell ref="A20:A22"/>
    <mergeCell ref="A23:A25"/>
    <mergeCell ref="A29:A31"/>
    <mergeCell ref="A5:A7"/>
    <mergeCell ref="A8:A10"/>
    <mergeCell ref="A11:A13"/>
    <mergeCell ref="A26:A28"/>
    <mergeCell ref="A32:A34"/>
  </mergeCells>
  <printOptions/>
  <pageMargins left="0.5511811023622047" right="0.4330708661417323" top="0.984251968503937" bottom="0.5511811023622047" header="0.5118110236220472" footer="0.5118110236220472"/>
  <pageSetup fitToHeight="1" fitToWidth="1" horizontalDpi="600" verticalDpi="600" orientation="portrait" paperSize="9" scale="73" r:id="rId1"/>
  <headerFooter scaleWithDoc="0" alignWithMargins="0">
    <oddHeader>&amp;R&amp;11卒業後・高校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3"/>
  <sheetViews>
    <sheetView showGridLines="0" zoomScale="120" zoomScaleNormal="120" zoomScaleSheetLayoutView="100" zoomScalePageLayoutView="0" workbookViewId="0" topLeftCell="A10">
      <selection activeCell="F13" sqref="F13"/>
    </sheetView>
  </sheetViews>
  <sheetFormatPr defaultColWidth="10.25390625" defaultRowHeight="12.75"/>
  <cols>
    <col min="1" max="19" width="6.125" style="10" customWidth="1"/>
    <col min="20" max="21" width="7.125" style="10" customWidth="1"/>
    <col min="22" max="27" width="6.375" style="10" customWidth="1"/>
    <col min="28" max="16384" width="10.25390625" style="10" customWidth="1"/>
  </cols>
  <sheetData>
    <row r="1" ht="21" customHeight="1"/>
    <row r="2" ht="21" customHeight="1" thickBot="1">
      <c r="A2" s="288" t="s">
        <v>279</v>
      </c>
    </row>
    <row r="3" spans="1:17" s="11" customFormat="1" ht="57.75" customHeight="1">
      <c r="A3" s="77" t="s">
        <v>54</v>
      </c>
      <c r="B3" s="421" t="s">
        <v>55</v>
      </c>
      <c r="C3" s="422"/>
      <c r="D3" s="81" t="s">
        <v>217</v>
      </c>
      <c r="E3" s="57" t="s">
        <v>218</v>
      </c>
      <c r="F3" s="57" t="s">
        <v>219</v>
      </c>
      <c r="G3" s="57" t="s">
        <v>220</v>
      </c>
      <c r="H3" s="57" t="s">
        <v>221</v>
      </c>
      <c r="I3" s="57" t="s">
        <v>216</v>
      </c>
      <c r="J3" s="57" t="s">
        <v>222</v>
      </c>
      <c r="K3" s="57" t="s">
        <v>223</v>
      </c>
      <c r="L3" s="57" t="s">
        <v>224</v>
      </c>
      <c r="M3" s="57" t="s">
        <v>225</v>
      </c>
      <c r="N3" s="57" t="s">
        <v>226</v>
      </c>
      <c r="O3" s="58" t="s">
        <v>227</v>
      </c>
      <c r="P3" s="58" t="s">
        <v>228</v>
      </c>
      <c r="Q3" s="58" t="s">
        <v>229</v>
      </c>
    </row>
    <row r="4" spans="1:18" s="11" customFormat="1" ht="24.75" customHeight="1">
      <c r="A4" s="78" t="s">
        <v>56</v>
      </c>
      <c r="B4" s="423">
        <f>SUM(D4:Q4,B9:G9)</f>
        <v>139</v>
      </c>
      <c r="C4" s="423"/>
      <c r="D4" s="200">
        <v>1</v>
      </c>
      <c r="E4" s="201">
        <v>0</v>
      </c>
      <c r="F4" s="201">
        <v>2</v>
      </c>
      <c r="G4" s="201">
        <v>1</v>
      </c>
      <c r="H4" s="201">
        <v>17</v>
      </c>
      <c r="I4" s="201">
        <v>3</v>
      </c>
      <c r="J4" s="201">
        <v>10</v>
      </c>
      <c r="K4" s="201">
        <v>18</v>
      </c>
      <c r="L4" s="201">
        <v>2</v>
      </c>
      <c r="M4" s="201">
        <v>0</v>
      </c>
      <c r="N4" s="202">
        <v>17</v>
      </c>
      <c r="O4" s="202">
        <v>1</v>
      </c>
      <c r="P4" s="203">
        <v>4</v>
      </c>
      <c r="Q4" s="202">
        <v>17</v>
      </c>
      <c r="R4" s="76"/>
    </row>
    <row r="5" spans="1:18" s="11" customFormat="1" ht="24.75" customHeight="1">
      <c r="A5" s="79" t="s">
        <v>57</v>
      </c>
      <c r="B5" s="424">
        <f>SUM(D5:Q5,B10:G10)</f>
        <v>56</v>
      </c>
      <c r="C5" s="424"/>
      <c r="D5" s="204">
        <v>0</v>
      </c>
      <c r="E5" s="205">
        <v>1</v>
      </c>
      <c r="F5" s="205">
        <v>1</v>
      </c>
      <c r="G5" s="205">
        <v>1</v>
      </c>
      <c r="H5" s="205">
        <v>4</v>
      </c>
      <c r="I5" s="205">
        <v>4</v>
      </c>
      <c r="J5" s="205">
        <v>0</v>
      </c>
      <c r="K5" s="205">
        <v>4</v>
      </c>
      <c r="L5" s="205">
        <v>0</v>
      </c>
      <c r="M5" s="205">
        <v>1</v>
      </c>
      <c r="N5" s="206">
        <v>6</v>
      </c>
      <c r="O5" s="206">
        <v>0</v>
      </c>
      <c r="P5" s="207">
        <v>2</v>
      </c>
      <c r="Q5" s="206">
        <v>18</v>
      </c>
      <c r="R5" s="76"/>
    </row>
    <row r="6" spans="1:18" s="11" customFormat="1" ht="24.75" customHeight="1" thickBot="1">
      <c r="A6" s="80" t="s">
        <v>55</v>
      </c>
      <c r="B6" s="425">
        <f>SUM(B4:C5)</f>
        <v>195</v>
      </c>
      <c r="C6" s="425"/>
      <c r="D6" s="208">
        <f aca="true" t="shared" si="0" ref="D6:I6">IF(SUM(D4:D5)=0,"-",SUM(D4:D5))</f>
        <v>1</v>
      </c>
      <c r="E6" s="209">
        <f t="shared" si="0"/>
        <v>1</v>
      </c>
      <c r="F6" s="209">
        <f t="shared" si="0"/>
        <v>3</v>
      </c>
      <c r="G6" s="209">
        <f t="shared" si="0"/>
        <v>2</v>
      </c>
      <c r="H6" s="209">
        <f t="shared" si="0"/>
        <v>21</v>
      </c>
      <c r="I6" s="209">
        <f t="shared" si="0"/>
        <v>7</v>
      </c>
      <c r="J6" s="209">
        <f aca="true" t="shared" si="1" ref="J6:O6">IF(SUM(J4:J5)=0,"-",SUM(J4:J5))</f>
        <v>10</v>
      </c>
      <c r="K6" s="209">
        <f t="shared" si="1"/>
        <v>22</v>
      </c>
      <c r="L6" s="209">
        <f t="shared" si="1"/>
        <v>2</v>
      </c>
      <c r="M6" s="209">
        <f t="shared" si="1"/>
        <v>1</v>
      </c>
      <c r="N6" s="209">
        <f t="shared" si="1"/>
        <v>23</v>
      </c>
      <c r="O6" s="209">
        <f t="shared" si="1"/>
        <v>1</v>
      </c>
      <c r="P6" s="210">
        <f>IF(SUM(P4:P5)=0,"-",SUM(P4:P5))</f>
        <v>6</v>
      </c>
      <c r="Q6" s="210">
        <f>IF(SUM(Q4:Q5)=0,"-",SUM(Q4:Q5))</f>
        <v>35</v>
      </c>
      <c r="R6" s="76"/>
    </row>
    <row r="7" ht="10.5" customHeight="1" thickBot="1"/>
    <row r="8" spans="1:8" ht="57.75" customHeight="1">
      <c r="A8" s="77" t="s">
        <v>58</v>
      </c>
      <c r="B8" s="81" t="s">
        <v>230</v>
      </c>
      <c r="C8" s="57" t="s">
        <v>231</v>
      </c>
      <c r="D8" s="57" t="s">
        <v>232</v>
      </c>
      <c r="E8" s="57" t="s">
        <v>233</v>
      </c>
      <c r="F8" s="57" t="s">
        <v>234</v>
      </c>
      <c r="G8" s="99" t="s">
        <v>235</v>
      </c>
      <c r="H8" s="11"/>
    </row>
    <row r="9" spans="1:7" ht="24.75" customHeight="1">
      <c r="A9" s="78" t="s">
        <v>56</v>
      </c>
      <c r="B9" s="200">
        <v>37</v>
      </c>
      <c r="C9" s="201">
        <v>3</v>
      </c>
      <c r="D9" s="201">
        <v>1</v>
      </c>
      <c r="E9" s="211">
        <v>1</v>
      </c>
      <c r="F9" s="201">
        <v>1</v>
      </c>
      <c r="G9" s="211">
        <v>3</v>
      </c>
    </row>
    <row r="10" spans="1:7" ht="24.75" customHeight="1">
      <c r="A10" s="79" t="s">
        <v>57</v>
      </c>
      <c r="B10" s="204">
        <v>13</v>
      </c>
      <c r="C10" s="205">
        <v>0</v>
      </c>
      <c r="D10" s="205">
        <v>0</v>
      </c>
      <c r="E10" s="212">
        <v>0</v>
      </c>
      <c r="F10" s="205">
        <v>1</v>
      </c>
      <c r="G10" s="212">
        <v>0</v>
      </c>
    </row>
    <row r="11" spans="1:7" ht="24.75" customHeight="1" thickBot="1">
      <c r="A11" s="82" t="s">
        <v>55</v>
      </c>
      <c r="B11" s="208">
        <f aca="true" t="shared" si="2" ref="B11:G11">IF(SUM(B9:B10)=0,"-",SUM(B9:B10))</f>
        <v>50</v>
      </c>
      <c r="C11" s="209">
        <f t="shared" si="2"/>
        <v>3</v>
      </c>
      <c r="D11" s="209">
        <f t="shared" si="2"/>
        <v>1</v>
      </c>
      <c r="E11" s="213">
        <f t="shared" si="2"/>
        <v>1</v>
      </c>
      <c r="F11" s="209">
        <f t="shared" si="2"/>
        <v>2</v>
      </c>
      <c r="G11" s="213">
        <f t="shared" si="2"/>
        <v>3</v>
      </c>
    </row>
    <row r="12" ht="24.75" customHeight="1"/>
    <row r="13" ht="24.75" customHeight="1" thickBot="1">
      <c r="A13" s="288" t="s">
        <v>280</v>
      </c>
    </row>
    <row r="14" spans="1:17" ht="24.75" customHeight="1">
      <c r="A14" s="427" t="s">
        <v>58</v>
      </c>
      <c r="B14" s="454" t="s">
        <v>55</v>
      </c>
      <c r="C14" s="455"/>
      <c r="D14" s="455"/>
      <c r="E14" s="455"/>
      <c r="F14" s="455"/>
      <c r="G14" s="455"/>
      <c r="H14" s="436" t="s">
        <v>253</v>
      </c>
      <c r="I14" s="436"/>
      <c r="J14" s="436" t="s">
        <v>254</v>
      </c>
      <c r="K14" s="436"/>
      <c r="L14" s="426" t="s">
        <v>255</v>
      </c>
      <c r="M14" s="426"/>
      <c r="N14" s="436" t="s">
        <v>256</v>
      </c>
      <c r="O14" s="436"/>
      <c r="P14" s="436" t="s">
        <v>257</v>
      </c>
      <c r="Q14" s="453"/>
    </row>
    <row r="15" spans="1:17" ht="24.75" customHeight="1">
      <c r="A15" s="428"/>
      <c r="B15" s="430" t="s">
        <v>55</v>
      </c>
      <c r="C15" s="431"/>
      <c r="D15" s="433" t="s">
        <v>59</v>
      </c>
      <c r="E15" s="434"/>
      <c r="F15" s="433" t="s">
        <v>60</v>
      </c>
      <c r="G15" s="463"/>
      <c r="H15" s="441" t="s">
        <v>59</v>
      </c>
      <c r="I15" s="437" t="s">
        <v>60</v>
      </c>
      <c r="J15" s="447" t="s">
        <v>59</v>
      </c>
      <c r="K15" s="448" t="s">
        <v>60</v>
      </c>
      <c r="L15" s="441" t="s">
        <v>59</v>
      </c>
      <c r="M15" s="437" t="s">
        <v>60</v>
      </c>
      <c r="N15" s="447" t="s">
        <v>59</v>
      </c>
      <c r="O15" s="448" t="s">
        <v>60</v>
      </c>
      <c r="P15" s="447" t="s">
        <v>59</v>
      </c>
      <c r="Q15" s="439" t="s">
        <v>60</v>
      </c>
    </row>
    <row r="16" spans="1:17" ht="24.75" customHeight="1">
      <c r="A16" s="429"/>
      <c r="B16" s="428"/>
      <c r="C16" s="432"/>
      <c r="D16" s="435"/>
      <c r="E16" s="435"/>
      <c r="F16" s="435"/>
      <c r="G16" s="464"/>
      <c r="H16" s="442"/>
      <c r="I16" s="438"/>
      <c r="J16" s="432"/>
      <c r="K16" s="428"/>
      <c r="L16" s="442"/>
      <c r="M16" s="438"/>
      <c r="N16" s="432"/>
      <c r="O16" s="428"/>
      <c r="P16" s="432"/>
      <c r="Q16" s="440"/>
    </row>
    <row r="17" spans="1:17" s="11" customFormat="1" ht="24.75" customHeight="1">
      <c r="A17" s="78" t="s">
        <v>56</v>
      </c>
      <c r="B17" s="466">
        <f>SUM(D17:G17)</f>
        <v>942</v>
      </c>
      <c r="C17" s="467"/>
      <c r="D17" s="470">
        <f>H17+J17+L17+N17+P17+B24+D24+F24+H24+J24+L24+N24+P24+B31+D31+F31+H31+J31+L31+N31</f>
        <v>803</v>
      </c>
      <c r="E17" s="470"/>
      <c r="F17" s="470">
        <f>I17+K17+M17+O17+Q17+C24+E24+G24+I24+K24+M24+O24+Q24+C31+E31+G31+I31+K31+M31+O31</f>
        <v>139</v>
      </c>
      <c r="G17" s="471"/>
      <c r="H17" s="214">
        <v>2</v>
      </c>
      <c r="I17" s="215">
        <v>1</v>
      </c>
      <c r="J17" s="216">
        <v>1</v>
      </c>
      <c r="K17" s="217">
        <v>0</v>
      </c>
      <c r="L17" s="214">
        <v>0</v>
      </c>
      <c r="M17" s="215">
        <v>0</v>
      </c>
      <c r="N17" s="216">
        <v>81</v>
      </c>
      <c r="O17" s="217">
        <v>12</v>
      </c>
      <c r="P17" s="216">
        <v>485</v>
      </c>
      <c r="Q17" s="211">
        <v>30</v>
      </c>
    </row>
    <row r="18" spans="1:17" s="11" customFormat="1" ht="24.75" customHeight="1">
      <c r="A18" s="79" t="s">
        <v>57</v>
      </c>
      <c r="B18" s="462">
        <f>SUM(D18:G18)</f>
        <v>745</v>
      </c>
      <c r="C18" s="462"/>
      <c r="D18" s="472">
        <f>H18+J18+L18+N18+P18+B25+D25+F25+H25+J25+L25+N25+P25+B32+D32+F32+H32+J32+L32+N32</f>
        <v>689</v>
      </c>
      <c r="E18" s="472"/>
      <c r="F18" s="472">
        <f>I18+K18+M18+O18+Q18+C25+E25+G25+I25+K25+M25+O25+Q25+C32+E32+G32+I32+K32+M32+O32</f>
        <v>56</v>
      </c>
      <c r="G18" s="473"/>
      <c r="H18" s="218">
        <v>0</v>
      </c>
      <c r="I18" s="219">
        <v>0</v>
      </c>
      <c r="J18" s="220">
        <v>0</v>
      </c>
      <c r="K18" s="221">
        <v>0</v>
      </c>
      <c r="L18" s="218">
        <v>0</v>
      </c>
      <c r="M18" s="219">
        <v>0</v>
      </c>
      <c r="N18" s="220">
        <v>14</v>
      </c>
      <c r="O18" s="221">
        <v>0</v>
      </c>
      <c r="P18" s="220">
        <v>293</v>
      </c>
      <c r="Q18" s="212">
        <v>9</v>
      </c>
    </row>
    <row r="19" spans="1:17" s="11" customFormat="1" ht="24.75" customHeight="1" thickBot="1">
      <c r="A19" s="82" t="s">
        <v>55</v>
      </c>
      <c r="B19" s="449">
        <f>SUM(B17:C18)</f>
        <v>1687</v>
      </c>
      <c r="C19" s="449"/>
      <c r="D19" s="468">
        <f>SUM(D17:E18)</f>
        <v>1492</v>
      </c>
      <c r="E19" s="468"/>
      <c r="F19" s="468">
        <f>SUM(F17:G18)</f>
        <v>195</v>
      </c>
      <c r="G19" s="469"/>
      <c r="H19" s="222">
        <f aca="true" t="shared" si="3" ref="H19:Q19">SUM(H17:H18)</f>
        <v>2</v>
      </c>
      <c r="I19" s="223">
        <f t="shared" si="3"/>
        <v>1</v>
      </c>
      <c r="J19" s="224">
        <f t="shared" si="3"/>
        <v>1</v>
      </c>
      <c r="K19" s="225">
        <f t="shared" si="3"/>
        <v>0</v>
      </c>
      <c r="L19" s="222">
        <f t="shared" si="3"/>
        <v>0</v>
      </c>
      <c r="M19" s="223">
        <f t="shared" si="3"/>
        <v>0</v>
      </c>
      <c r="N19" s="226">
        <f t="shared" si="3"/>
        <v>95</v>
      </c>
      <c r="O19" s="225">
        <f t="shared" si="3"/>
        <v>12</v>
      </c>
      <c r="P19" s="226">
        <f t="shared" si="3"/>
        <v>778</v>
      </c>
      <c r="Q19" s="227">
        <f t="shared" si="3"/>
        <v>39</v>
      </c>
    </row>
    <row r="20" ht="13.5" customHeight="1" thickBot="1"/>
    <row r="21" spans="1:29" ht="24.75" customHeight="1">
      <c r="A21" s="427" t="s">
        <v>58</v>
      </c>
      <c r="B21" s="487" t="s">
        <v>258</v>
      </c>
      <c r="C21" s="488"/>
      <c r="D21" s="489" t="s">
        <v>259</v>
      </c>
      <c r="E21" s="490"/>
      <c r="F21" s="489" t="s">
        <v>260</v>
      </c>
      <c r="G21" s="490"/>
      <c r="H21" s="436" t="s">
        <v>261</v>
      </c>
      <c r="I21" s="436"/>
      <c r="J21" s="436" t="s">
        <v>262</v>
      </c>
      <c r="K21" s="436"/>
      <c r="L21" s="436" t="s">
        <v>263</v>
      </c>
      <c r="M21" s="436"/>
      <c r="N21" s="426" t="s">
        <v>271</v>
      </c>
      <c r="O21" s="426"/>
      <c r="P21" s="436" t="s">
        <v>250</v>
      </c>
      <c r="Q21" s="453"/>
      <c r="AB21" s="12"/>
      <c r="AC21" s="12"/>
    </row>
    <row r="22" spans="1:29" ht="24.75" customHeight="1">
      <c r="A22" s="428"/>
      <c r="B22" s="465" t="s">
        <v>59</v>
      </c>
      <c r="C22" s="443" t="s">
        <v>60</v>
      </c>
      <c r="D22" s="450" t="s">
        <v>59</v>
      </c>
      <c r="E22" s="452" t="s">
        <v>60</v>
      </c>
      <c r="F22" s="445" t="s">
        <v>59</v>
      </c>
      <c r="G22" s="446" t="s">
        <v>60</v>
      </c>
      <c r="H22" s="456" t="s">
        <v>59</v>
      </c>
      <c r="I22" s="457" t="s">
        <v>60</v>
      </c>
      <c r="J22" s="445" t="s">
        <v>59</v>
      </c>
      <c r="K22" s="446" t="s">
        <v>60</v>
      </c>
      <c r="L22" s="456" t="s">
        <v>59</v>
      </c>
      <c r="M22" s="457" t="s">
        <v>60</v>
      </c>
      <c r="N22" s="445" t="s">
        <v>59</v>
      </c>
      <c r="O22" s="446" t="s">
        <v>60</v>
      </c>
      <c r="P22" s="456" t="s">
        <v>59</v>
      </c>
      <c r="Q22" s="444" t="s">
        <v>60</v>
      </c>
      <c r="AB22" s="12"/>
      <c r="AC22" s="12"/>
    </row>
    <row r="23" spans="1:29" ht="24.75" customHeight="1">
      <c r="A23" s="429"/>
      <c r="B23" s="440"/>
      <c r="C23" s="438"/>
      <c r="D23" s="451"/>
      <c r="E23" s="428"/>
      <c r="F23" s="441"/>
      <c r="G23" s="437"/>
      <c r="H23" s="447"/>
      <c r="I23" s="448"/>
      <c r="J23" s="441"/>
      <c r="K23" s="437"/>
      <c r="L23" s="447"/>
      <c r="M23" s="448"/>
      <c r="N23" s="441"/>
      <c r="O23" s="437"/>
      <c r="P23" s="447"/>
      <c r="Q23" s="439"/>
      <c r="AB23" s="12"/>
      <c r="AC23" s="12"/>
    </row>
    <row r="24" spans="1:29" s="11" customFormat="1" ht="24.75" customHeight="1">
      <c r="A24" s="78" t="s">
        <v>56</v>
      </c>
      <c r="B24" s="211">
        <v>35</v>
      </c>
      <c r="C24" s="215">
        <v>23</v>
      </c>
      <c r="D24" s="200">
        <v>2</v>
      </c>
      <c r="E24" s="217">
        <v>1</v>
      </c>
      <c r="F24" s="214">
        <v>22</v>
      </c>
      <c r="G24" s="215">
        <v>20</v>
      </c>
      <c r="H24" s="216">
        <v>60</v>
      </c>
      <c r="I24" s="217">
        <v>3</v>
      </c>
      <c r="J24" s="214">
        <v>3</v>
      </c>
      <c r="K24" s="215">
        <v>0</v>
      </c>
      <c r="L24" s="216">
        <v>0</v>
      </c>
      <c r="M24" s="217">
        <v>0</v>
      </c>
      <c r="N24" s="214">
        <v>2</v>
      </c>
      <c r="O24" s="215">
        <v>1</v>
      </c>
      <c r="P24" s="216">
        <v>16</v>
      </c>
      <c r="Q24" s="211">
        <v>7</v>
      </c>
      <c r="AB24" s="13"/>
      <c r="AC24" s="13"/>
    </row>
    <row r="25" spans="1:29" s="11" customFormat="1" ht="24.75" customHeight="1">
      <c r="A25" s="79" t="s">
        <v>57</v>
      </c>
      <c r="B25" s="212">
        <v>4</v>
      </c>
      <c r="C25" s="219">
        <v>2</v>
      </c>
      <c r="D25" s="204">
        <v>12</v>
      </c>
      <c r="E25" s="221">
        <v>1</v>
      </c>
      <c r="F25" s="218">
        <v>10</v>
      </c>
      <c r="G25" s="219">
        <v>3</v>
      </c>
      <c r="H25" s="220">
        <v>127</v>
      </c>
      <c r="I25" s="221">
        <v>11</v>
      </c>
      <c r="J25" s="218">
        <v>23</v>
      </c>
      <c r="K25" s="219">
        <v>1</v>
      </c>
      <c r="L25" s="220">
        <v>1</v>
      </c>
      <c r="M25" s="221">
        <v>1</v>
      </c>
      <c r="N25" s="218">
        <v>1</v>
      </c>
      <c r="O25" s="219">
        <v>0</v>
      </c>
      <c r="P25" s="220">
        <v>62</v>
      </c>
      <c r="Q25" s="212">
        <v>7</v>
      </c>
      <c r="AB25" s="13"/>
      <c r="AC25" s="13"/>
    </row>
    <row r="26" spans="1:29" s="11" customFormat="1" ht="24.75" customHeight="1" thickBot="1">
      <c r="A26" s="82" t="s">
        <v>55</v>
      </c>
      <c r="B26" s="227">
        <f aca="true" t="shared" si="4" ref="B26:Q26">SUM(B24:B25)</f>
        <v>39</v>
      </c>
      <c r="C26" s="228">
        <f t="shared" si="4"/>
        <v>25</v>
      </c>
      <c r="D26" s="229">
        <f t="shared" si="4"/>
        <v>14</v>
      </c>
      <c r="E26" s="230">
        <f t="shared" si="4"/>
        <v>2</v>
      </c>
      <c r="F26" s="227">
        <f t="shared" si="4"/>
        <v>32</v>
      </c>
      <c r="G26" s="223">
        <f t="shared" si="4"/>
        <v>23</v>
      </c>
      <c r="H26" s="229">
        <f t="shared" si="4"/>
        <v>187</v>
      </c>
      <c r="I26" s="230">
        <f t="shared" si="4"/>
        <v>14</v>
      </c>
      <c r="J26" s="227">
        <f t="shared" si="4"/>
        <v>26</v>
      </c>
      <c r="K26" s="228">
        <f t="shared" si="4"/>
        <v>1</v>
      </c>
      <c r="L26" s="229">
        <f t="shared" si="4"/>
        <v>1</v>
      </c>
      <c r="M26" s="230">
        <f t="shared" si="4"/>
        <v>1</v>
      </c>
      <c r="N26" s="213">
        <f t="shared" si="4"/>
        <v>3</v>
      </c>
      <c r="O26" s="223">
        <f t="shared" si="4"/>
        <v>1</v>
      </c>
      <c r="P26" s="229">
        <f t="shared" si="4"/>
        <v>78</v>
      </c>
      <c r="Q26" s="227">
        <f t="shared" si="4"/>
        <v>14</v>
      </c>
      <c r="AB26" s="13"/>
      <c r="AC26" s="13"/>
    </row>
    <row r="27" ht="13.5" customHeight="1" thickBot="1"/>
    <row r="28" spans="1:17" ht="24.75" customHeight="1">
      <c r="A28" s="427" t="s">
        <v>58</v>
      </c>
      <c r="B28" s="483" t="s">
        <v>264</v>
      </c>
      <c r="C28" s="484"/>
      <c r="D28" s="485" t="s">
        <v>265</v>
      </c>
      <c r="E28" s="486"/>
      <c r="F28" s="485" t="s">
        <v>266</v>
      </c>
      <c r="G28" s="486"/>
      <c r="H28" s="485" t="s">
        <v>270</v>
      </c>
      <c r="I28" s="486"/>
      <c r="J28" s="491" t="s">
        <v>267</v>
      </c>
      <c r="K28" s="492"/>
      <c r="L28" s="483" t="s">
        <v>268</v>
      </c>
      <c r="M28" s="484"/>
      <c r="N28" s="485" t="s">
        <v>269</v>
      </c>
      <c r="O28" s="486"/>
      <c r="P28" s="478" t="s">
        <v>96</v>
      </c>
      <c r="Q28" s="479"/>
    </row>
    <row r="29" spans="1:17" ht="24.75" customHeight="1">
      <c r="A29" s="428"/>
      <c r="B29" s="480" t="s">
        <v>59</v>
      </c>
      <c r="C29" s="459" t="s">
        <v>60</v>
      </c>
      <c r="D29" s="447" t="s">
        <v>59</v>
      </c>
      <c r="E29" s="448" t="s">
        <v>60</v>
      </c>
      <c r="F29" s="480" t="s">
        <v>59</v>
      </c>
      <c r="G29" s="459" t="s">
        <v>60</v>
      </c>
      <c r="H29" s="460" t="s">
        <v>59</v>
      </c>
      <c r="I29" s="461" t="s">
        <v>60</v>
      </c>
      <c r="J29" s="458" t="s">
        <v>59</v>
      </c>
      <c r="K29" s="459" t="s">
        <v>60</v>
      </c>
      <c r="L29" s="460" t="s">
        <v>59</v>
      </c>
      <c r="M29" s="480" t="s">
        <v>60</v>
      </c>
      <c r="N29" s="458" t="s">
        <v>59</v>
      </c>
      <c r="O29" s="459" t="s">
        <v>60</v>
      </c>
      <c r="P29" s="458"/>
      <c r="Q29" s="480"/>
    </row>
    <row r="30" spans="1:17" ht="24.75" customHeight="1">
      <c r="A30" s="429"/>
      <c r="B30" s="439"/>
      <c r="C30" s="437"/>
      <c r="D30" s="432"/>
      <c r="E30" s="428"/>
      <c r="F30" s="439"/>
      <c r="G30" s="437"/>
      <c r="H30" s="447"/>
      <c r="I30" s="448"/>
      <c r="J30" s="441"/>
      <c r="K30" s="437"/>
      <c r="L30" s="447"/>
      <c r="M30" s="439"/>
      <c r="N30" s="441"/>
      <c r="O30" s="437"/>
      <c r="P30" s="458"/>
      <c r="Q30" s="480"/>
    </row>
    <row r="31" spans="1:17" s="11" customFormat="1" ht="24.75" customHeight="1">
      <c r="A31" s="78" t="s">
        <v>56</v>
      </c>
      <c r="B31" s="211">
        <v>8</v>
      </c>
      <c r="C31" s="215">
        <v>3</v>
      </c>
      <c r="D31" s="216">
        <v>0</v>
      </c>
      <c r="E31" s="217">
        <v>0</v>
      </c>
      <c r="F31" s="211">
        <v>6</v>
      </c>
      <c r="G31" s="215">
        <v>0</v>
      </c>
      <c r="H31" s="216">
        <v>25</v>
      </c>
      <c r="I31" s="217">
        <v>4</v>
      </c>
      <c r="J31" s="214">
        <v>29</v>
      </c>
      <c r="K31" s="215">
        <v>12</v>
      </c>
      <c r="L31" s="216">
        <v>20</v>
      </c>
      <c r="M31" s="211">
        <v>20</v>
      </c>
      <c r="N31" s="214">
        <v>6</v>
      </c>
      <c r="O31" s="215">
        <v>2</v>
      </c>
      <c r="P31" s="481">
        <f>F17/B17*100</f>
        <v>14.755838641188959</v>
      </c>
      <c r="Q31" s="482"/>
    </row>
    <row r="32" spans="1:17" s="11" customFormat="1" ht="24.75" customHeight="1">
      <c r="A32" s="79" t="s">
        <v>57</v>
      </c>
      <c r="B32" s="212">
        <v>21</v>
      </c>
      <c r="C32" s="219">
        <v>4</v>
      </c>
      <c r="D32" s="220">
        <v>0</v>
      </c>
      <c r="E32" s="221">
        <v>0</v>
      </c>
      <c r="F32" s="212">
        <v>69</v>
      </c>
      <c r="G32" s="219">
        <v>1</v>
      </c>
      <c r="H32" s="220">
        <v>21</v>
      </c>
      <c r="I32" s="221">
        <v>3</v>
      </c>
      <c r="J32" s="218">
        <v>24</v>
      </c>
      <c r="K32" s="219">
        <v>3</v>
      </c>
      <c r="L32" s="220">
        <v>3</v>
      </c>
      <c r="M32" s="212">
        <v>10</v>
      </c>
      <c r="N32" s="218">
        <v>4</v>
      </c>
      <c r="O32" s="219">
        <v>0</v>
      </c>
      <c r="P32" s="474">
        <f>F18/B18*100</f>
        <v>7.516778523489933</v>
      </c>
      <c r="Q32" s="475"/>
    </row>
    <row r="33" spans="1:17" s="11" customFormat="1" ht="24.75" customHeight="1" thickBot="1">
      <c r="A33" s="82" t="s">
        <v>55</v>
      </c>
      <c r="B33" s="227">
        <f aca="true" t="shared" si="5" ref="B33:O33">SUM(B31:B32)</f>
        <v>29</v>
      </c>
      <c r="C33" s="228">
        <f t="shared" si="5"/>
        <v>7</v>
      </c>
      <c r="D33" s="226">
        <f t="shared" si="5"/>
        <v>0</v>
      </c>
      <c r="E33" s="225">
        <f t="shared" si="5"/>
        <v>0</v>
      </c>
      <c r="F33" s="227">
        <f t="shared" si="5"/>
        <v>75</v>
      </c>
      <c r="G33" s="228">
        <f t="shared" si="5"/>
        <v>1</v>
      </c>
      <c r="H33" s="226">
        <f t="shared" si="5"/>
        <v>46</v>
      </c>
      <c r="I33" s="230">
        <f t="shared" si="5"/>
        <v>7</v>
      </c>
      <c r="J33" s="222">
        <f t="shared" si="5"/>
        <v>53</v>
      </c>
      <c r="K33" s="228">
        <f t="shared" si="5"/>
        <v>15</v>
      </c>
      <c r="L33" s="226">
        <f t="shared" si="5"/>
        <v>23</v>
      </c>
      <c r="M33" s="227">
        <f t="shared" si="5"/>
        <v>30</v>
      </c>
      <c r="N33" s="222">
        <f t="shared" si="5"/>
        <v>10</v>
      </c>
      <c r="O33" s="228">
        <f t="shared" si="5"/>
        <v>2</v>
      </c>
      <c r="P33" s="476">
        <f>F19/B19*100</f>
        <v>11.558980438648488</v>
      </c>
      <c r="Q33" s="477"/>
    </row>
  </sheetData>
  <sheetProtection/>
  <mergeCells count="84">
    <mergeCell ref="J28:K28"/>
    <mergeCell ref="L28:M28"/>
    <mergeCell ref="N28:O28"/>
    <mergeCell ref="N29:N30"/>
    <mergeCell ref="O29:O30"/>
    <mergeCell ref="N21:O21"/>
    <mergeCell ref="L21:M21"/>
    <mergeCell ref="M29:M30"/>
    <mergeCell ref="P21:Q21"/>
    <mergeCell ref="B28:C28"/>
    <mergeCell ref="D28:E28"/>
    <mergeCell ref="F28:G28"/>
    <mergeCell ref="H28:I28"/>
    <mergeCell ref="B21:C21"/>
    <mergeCell ref="D21:E21"/>
    <mergeCell ref="F21:G21"/>
    <mergeCell ref="H21:I21"/>
    <mergeCell ref="J21:K21"/>
    <mergeCell ref="P32:Q32"/>
    <mergeCell ref="P33:Q33"/>
    <mergeCell ref="P28:Q30"/>
    <mergeCell ref="C29:C30"/>
    <mergeCell ref="B29:B30"/>
    <mergeCell ref="A28:A30"/>
    <mergeCell ref="H29:H30"/>
    <mergeCell ref="P31:Q31"/>
    <mergeCell ref="F29:F30"/>
    <mergeCell ref="G29:G30"/>
    <mergeCell ref="F17:G17"/>
    <mergeCell ref="F18:G18"/>
    <mergeCell ref="D29:D30"/>
    <mergeCell ref="E29:E30"/>
    <mergeCell ref="D18:E18"/>
    <mergeCell ref="D19:E19"/>
    <mergeCell ref="F15:G16"/>
    <mergeCell ref="G22:G23"/>
    <mergeCell ref="B22:B23"/>
    <mergeCell ref="P22:P23"/>
    <mergeCell ref="B17:C17"/>
    <mergeCell ref="F19:G19"/>
    <mergeCell ref="M22:M23"/>
    <mergeCell ref="N15:N16"/>
    <mergeCell ref="O15:O16"/>
    <mergeCell ref="D17:E17"/>
    <mergeCell ref="B14:G14"/>
    <mergeCell ref="H22:H23"/>
    <mergeCell ref="I22:I23"/>
    <mergeCell ref="J29:J30"/>
    <mergeCell ref="K29:K30"/>
    <mergeCell ref="L29:L30"/>
    <mergeCell ref="L22:L23"/>
    <mergeCell ref="I29:I30"/>
    <mergeCell ref="J22:J23"/>
    <mergeCell ref="B18:C18"/>
    <mergeCell ref="A21:A23"/>
    <mergeCell ref="D22:D23"/>
    <mergeCell ref="E22:E23"/>
    <mergeCell ref="F22:F23"/>
    <mergeCell ref="P15:P16"/>
    <mergeCell ref="J14:K14"/>
    <mergeCell ref="N14:O14"/>
    <mergeCell ref="P14:Q14"/>
    <mergeCell ref="L15:L16"/>
    <mergeCell ref="M15:M16"/>
    <mergeCell ref="Q15:Q16"/>
    <mergeCell ref="H15:H16"/>
    <mergeCell ref="C22:C23"/>
    <mergeCell ref="Q22:Q23"/>
    <mergeCell ref="N22:N23"/>
    <mergeCell ref="K22:K23"/>
    <mergeCell ref="O22:O23"/>
    <mergeCell ref="J15:J16"/>
    <mergeCell ref="K15:K16"/>
    <mergeCell ref="B19:C19"/>
    <mergeCell ref="B3:C3"/>
    <mergeCell ref="B4:C4"/>
    <mergeCell ref="B5:C5"/>
    <mergeCell ref="B6:C6"/>
    <mergeCell ref="L14:M14"/>
    <mergeCell ref="A14:A16"/>
    <mergeCell ref="B15:C16"/>
    <mergeCell ref="D15:E16"/>
    <mergeCell ref="H14:I14"/>
    <mergeCell ref="I15:I16"/>
  </mergeCells>
  <printOptions/>
  <pageMargins left="0.6692913385826772" right="0.5905511811023623" top="0.7874015748031497" bottom="0.7874015748031497" header="0.5118110236220472" footer="0.5118110236220472"/>
  <pageSetup fitToHeight="1" fitToWidth="1" horizontalDpi="600" verticalDpi="600" orientation="portrait" paperSize="9" scale="91" r:id="rId1"/>
  <headerFooter scaleWithDoc="0" alignWithMargins="0">
    <oddHeader>&amp;L&amp;11卒業後・高校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福井県</cp:lastModifiedBy>
  <cp:lastPrinted>2009-03-02T03:02:53Z</cp:lastPrinted>
  <dcterms:created xsi:type="dcterms:W3CDTF">2005-08-30T07:30:53Z</dcterms:created>
  <dcterms:modified xsi:type="dcterms:W3CDTF">2009-03-28T05:13:11Z</dcterms:modified>
  <cp:category/>
  <cp:version/>
  <cp:contentType/>
  <cp:contentStatus/>
</cp:coreProperties>
</file>