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480" windowHeight="4410" activeTab="0"/>
  </bookViews>
  <sheets>
    <sheet name="126-1" sheetId="1" r:id="rId1"/>
    <sheet name="126-2" sheetId="2" r:id="rId2"/>
    <sheet name="127" sheetId="3" r:id="rId3"/>
    <sheet name="128" sheetId="4" r:id="rId4"/>
    <sheet name="129-1" sheetId="5" r:id="rId5"/>
    <sheet name="129-2" sheetId="6" r:id="rId6"/>
  </sheets>
  <definedNames>
    <definedName name="_xlnm.Print_Area" localSheetId="0">'126-1'!$A$1:$Y$34</definedName>
    <definedName name="_xlnm.Print_Area" localSheetId="1">'126-2'!$A$1:$W$32</definedName>
    <definedName name="_xlnm.Print_Area" localSheetId="2">'127'!$A$1:$U$29</definedName>
    <definedName name="_xlnm.Print_Area" localSheetId="4">'129-1'!$A$1:$P$30</definedName>
    <definedName name="_xlnm.Print_Area" localSheetId="5">'129-2'!$A$1:$R$30</definedName>
  </definedNames>
  <calcPr fullCalcOnLoad="1"/>
</workbook>
</file>

<file path=xl/sharedStrings.xml><?xml version="1.0" encoding="utf-8"?>
<sst xmlns="http://schemas.openxmlformats.org/spreadsheetml/2006/main" count="315" uniqueCount="128">
  <si>
    <t xml:space="preserve"> Ａ</t>
  </si>
  <si>
    <t xml:space="preserve"> Ｂ</t>
  </si>
  <si>
    <t xml:space="preserve"> Ｃ</t>
  </si>
  <si>
    <t>-</t>
  </si>
  <si>
    <t>あわら市</t>
  </si>
  <si>
    <t xml:space="preserve">   （再掲）</t>
  </si>
  <si>
    <t>左記以外の者</t>
  </si>
  <si>
    <t>計</t>
  </si>
  <si>
    <t>男</t>
  </si>
  <si>
    <t>女</t>
  </si>
  <si>
    <t>専修学校（一般課程）等入学者</t>
  </si>
  <si>
    <t>専修学校(一般課程)</t>
  </si>
  <si>
    <t>各種学校</t>
  </si>
  <si>
    <t xml:space="preserve"> 就職率</t>
  </si>
  <si>
    <t xml:space="preserve">   （％）</t>
  </si>
  <si>
    <t>計</t>
  </si>
  <si>
    <t>第１次産業</t>
  </si>
  <si>
    <t>第２次産業</t>
  </si>
  <si>
    <t>地域別</t>
  </si>
  <si>
    <t>男女別</t>
  </si>
  <si>
    <t>国　立</t>
  </si>
  <si>
    <t>公　立</t>
  </si>
  <si>
    <t>私　立</t>
  </si>
  <si>
    <t>第３次産業</t>
  </si>
  <si>
    <t>左記以外・不詳</t>
  </si>
  <si>
    <t>男女別・地域別</t>
  </si>
  <si>
    <t>地域別</t>
  </si>
  <si>
    <t>男女別</t>
  </si>
  <si>
    <t xml:space="preserve"> 県  外</t>
  </si>
  <si>
    <t xml:space="preserve"> </t>
  </si>
  <si>
    <t>南越前町</t>
  </si>
  <si>
    <t>越前町</t>
  </si>
  <si>
    <t>美浜町</t>
  </si>
  <si>
    <t>高浜町</t>
  </si>
  <si>
    <t>若狭町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</si>
  <si>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</si>
  <si>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</si>
  <si>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</si>
  <si>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</si>
  <si>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</si>
  <si>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</si>
  <si>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</si>
  <si>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</si>
  <si>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</si>
  <si>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</si>
  <si>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</si>
  <si>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</si>
  <si>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</si>
  <si>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</si>
  <si>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高等学校等
進学率(％)</t>
  </si>
  <si>
    <t>高等学校等
進学者</t>
  </si>
  <si>
    <t>専修学校
（高等課程）
進学者</t>
  </si>
  <si>
    <t>専修学校
（一般課程）
等入学者</t>
  </si>
  <si>
    <t>公共職業能力
開発施設
等入学者</t>
  </si>
  <si>
    <t>Ａのうち
通信制を除く
進学者</t>
  </si>
  <si>
    <t>Ａのうち他県
への進学者</t>
  </si>
  <si>
    <t>高等学校
通信制</t>
  </si>
  <si>
    <t>国　立　計</t>
  </si>
  <si>
    <t>公　立　計</t>
  </si>
  <si>
    <t>私　立　計</t>
  </si>
  <si>
    <t>(公立の内訳)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</si>
  <si>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</si>
  <si>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</si>
  <si>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</si>
  <si>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</si>
  <si>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</si>
  <si>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</si>
  <si>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</si>
  <si>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</si>
  <si>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区分</t>
  </si>
  <si>
    <t>県
内</t>
  </si>
  <si>
    <t>県
外</t>
  </si>
  <si>
    <t>区        分</t>
  </si>
  <si>
    <t>Ⅱ　　卒 業 後 の 状 況 調 査</t>
  </si>
  <si>
    <t xml:space="preserve">  〈 中 学 校 〉</t>
  </si>
  <si>
    <t>（つづき）</t>
  </si>
  <si>
    <t>越前市</t>
  </si>
  <si>
    <t>坂井市</t>
  </si>
  <si>
    <t>おおい町</t>
  </si>
  <si>
    <t>高等学校
別科</t>
  </si>
  <si>
    <t>高　等
専門学校</t>
  </si>
  <si>
    <t>特別支援
学校</t>
  </si>
  <si>
    <r>
      <t>第 1</t>
    </r>
    <r>
      <rPr>
        <sz val="10.5"/>
        <rFont val="ＭＳ ゴシック"/>
        <family val="3"/>
      </rPr>
      <t>28</t>
    </r>
    <r>
      <rPr>
        <sz val="10.5"/>
        <rFont val="ＭＳ ゴシック"/>
        <family val="3"/>
      </rPr>
      <t xml:space="preserve"> 表  専修学校等への入学者数</t>
    </r>
  </si>
  <si>
    <r>
      <t>第 1</t>
    </r>
    <r>
      <rPr>
        <sz val="10.5"/>
        <rFont val="ＭＳ ゴシック"/>
        <family val="3"/>
      </rPr>
      <t xml:space="preserve">29 </t>
    </r>
    <r>
      <rPr>
        <sz val="10.5"/>
        <rFont val="ＭＳ ゴシック"/>
        <family val="3"/>
      </rPr>
      <t>表  産業別就職者数</t>
    </r>
  </si>
  <si>
    <t>不詳･死亡</t>
  </si>
  <si>
    <t>平成22年3月卒</t>
  </si>
  <si>
    <t>平成23年3月卒</t>
  </si>
  <si>
    <t xml:space="preserve"> Ｄ</t>
  </si>
  <si>
    <t>就職者</t>
  </si>
  <si>
    <t>-</t>
  </si>
  <si>
    <t>福井市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</si>
  <si>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</si>
  <si>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</si>
  <si>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</si>
  <si>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</si>
  <si>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</si>
  <si>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</si>
  <si>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</si>
  <si>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</si>
  <si>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</si>
  <si>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Ａ・Ｂ・Ｃ・Ｄのうち就職している者</t>
  </si>
  <si>
    <t>就職率
（％）</t>
  </si>
  <si>
    <t>区    分</t>
  </si>
  <si>
    <t>（再    掲）</t>
  </si>
  <si>
    <t>Ａのうち</t>
  </si>
  <si>
    <t>Ｂのうち</t>
  </si>
  <si>
    <t>Ｃのうち</t>
  </si>
  <si>
    <t>Ｄのうち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</si>
  <si>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</si>
  <si>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</si>
  <si>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</si>
  <si>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</si>
  <si>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</si>
  <si>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</si>
  <si>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</si>
  <si>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</si>
  <si>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</si>
  <si>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</si>
  <si>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</si>
  <si>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おおい町</t>
  </si>
  <si>
    <t>平成23年3月卒</t>
  </si>
  <si>
    <t>第 127 表  高等学校等への進学者数</t>
  </si>
  <si>
    <t>計</t>
  </si>
  <si>
    <t>高等学校</t>
  </si>
  <si>
    <t>全日制</t>
  </si>
  <si>
    <t>定時制</t>
  </si>
  <si>
    <t>平成23年3月卒</t>
  </si>
  <si>
    <r>
      <t>第 126</t>
    </r>
    <r>
      <rPr>
        <sz val="10.5"/>
        <rFont val="ＭＳ ゴシック"/>
        <family val="3"/>
      </rPr>
      <t xml:space="preserve"> 表  進路別卒業者数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</si>
</sst>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-&quot;"/>
    <numFmt numFmtId="178" formatCode="#,##0.0;0.0;&quot;-&quot;"/>
    <numFmt numFmtId="179" formatCode="0.0_ "/>
    <numFmt numFmtId="180" formatCode="_ * #,##0.0_ ;_ * \-#,##0.0_ ;_ * &quot;-&quot;_ ;_ @_ "/>
  </numFmts>
  <fonts count="48">
    <font>
      <sz val="10.5"/>
      <name val="ＭＳ ゴシック"/>
      <family val="3"/>
    </font>
    <font>
      <sz val="11"/>
      <color indexed="8"/>
      <name val="ＭＳ Ｐゴシック"/>
      <family val="3"/>
    </font>
    <font>
      <b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20"/>
      <name val="ＭＳ ゴシック"/>
      <family val="3"/>
    </font>
    <font>
      <b/>
      <sz val="12"/>
      <name val="ＭＳ 明朝"/>
      <family val="1"/>
    </font>
    <font>
      <b/>
      <sz val="9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.5"/>
      <color indexed="4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hair"/>
      <right/>
      <top/>
      <bottom/>
    </border>
    <border>
      <left style="thin"/>
      <right/>
      <top/>
      <bottom/>
    </border>
    <border>
      <left style="hair"/>
      <right style="thin"/>
      <top/>
      <bottom/>
    </border>
    <border>
      <left style="hair"/>
      <right style="thin"/>
      <top style="medium"/>
      <bottom/>
    </border>
    <border>
      <left style="hair"/>
      <right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/>
      <top style="medium"/>
      <bottom/>
    </border>
    <border>
      <left style="thin"/>
      <right/>
      <top style="medium"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medium"/>
      <bottom/>
    </border>
    <border>
      <left style="hair"/>
      <right style="medium"/>
      <top/>
      <bottom style="thin"/>
    </border>
    <border>
      <left style="hair"/>
      <right style="medium"/>
      <top/>
      <bottom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hair"/>
    </border>
    <border>
      <left style="hair"/>
      <right style="hair"/>
      <top style="hair"/>
      <bottom style="medium"/>
    </border>
    <border>
      <left/>
      <right/>
      <top style="hair"/>
      <bottom style="medium"/>
    </border>
    <border>
      <left style="hair"/>
      <right style="hair"/>
      <top/>
      <bottom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thin"/>
      <top/>
      <bottom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hair"/>
    </border>
    <border>
      <left style="thin"/>
      <right style="hair"/>
      <top/>
      <bottom style="medium"/>
    </border>
    <border>
      <left style="hair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medium"/>
      <top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/>
      <top style="hair"/>
      <bottom style="hair"/>
    </border>
    <border>
      <left/>
      <right style="thin"/>
      <top style="medium"/>
      <bottom style="hair"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/>
      <right style="thin"/>
      <top style="hair"/>
      <bottom style="hair"/>
    </border>
    <border>
      <left style="hair"/>
      <right style="thin"/>
      <top style="hair"/>
      <bottom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38" fontId="4" fillId="0" borderId="14" xfId="48" applyFont="1" applyBorder="1" applyAlignment="1">
      <alignment horizontal="distributed" vertical="center"/>
    </xf>
    <xf numFmtId="38" fontId="4" fillId="0" borderId="15" xfId="48" applyFont="1" applyBorder="1" applyAlignment="1">
      <alignment horizontal="distributed" vertical="center"/>
    </xf>
    <xf numFmtId="38" fontId="7" fillId="0" borderId="14" xfId="48" applyFont="1" applyBorder="1" applyAlignment="1">
      <alignment horizontal="left" vertical="center"/>
    </xf>
    <xf numFmtId="38" fontId="4" fillId="0" borderId="16" xfId="48" applyFont="1" applyBorder="1" applyAlignment="1">
      <alignment horizontal="distributed" vertical="center"/>
    </xf>
    <xf numFmtId="38" fontId="4" fillId="0" borderId="17" xfId="48" applyFont="1" applyBorder="1" applyAlignment="1">
      <alignment horizontal="distributed" vertical="center"/>
    </xf>
    <xf numFmtId="38" fontId="4" fillId="0" borderId="18" xfId="48" applyFont="1" applyBorder="1" applyAlignment="1">
      <alignment horizontal="distributed" vertical="center"/>
    </xf>
    <xf numFmtId="38" fontId="4" fillId="0" borderId="19" xfId="48" applyFont="1" applyBorder="1" applyAlignment="1">
      <alignment horizontal="distributed" vertical="center"/>
    </xf>
    <xf numFmtId="38" fontId="4" fillId="0" borderId="20" xfId="48" applyFont="1" applyBorder="1" applyAlignment="1">
      <alignment horizontal="distributed" vertical="center"/>
    </xf>
    <xf numFmtId="38" fontId="4" fillId="0" borderId="21" xfId="48" applyFont="1" applyBorder="1" applyAlignment="1">
      <alignment horizontal="distributed" vertical="center"/>
    </xf>
    <xf numFmtId="38" fontId="7" fillId="0" borderId="22" xfId="48" applyFont="1" applyBorder="1" applyAlignment="1">
      <alignment horizontal="right" vertical="center"/>
    </xf>
    <xf numFmtId="38" fontId="4" fillId="0" borderId="23" xfId="48" applyFont="1" applyBorder="1" applyAlignment="1">
      <alignment horizontal="distributed" vertical="center"/>
    </xf>
    <xf numFmtId="38" fontId="4" fillId="0" borderId="24" xfId="48" applyFont="1" applyBorder="1" applyAlignment="1">
      <alignment horizontal="distributed" vertical="center"/>
    </xf>
    <xf numFmtId="38" fontId="4" fillId="0" borderId="25" xfId="48" applyFont="1" applyBorder="1" applyAlignment="1">
      <alignment horizontal="distributed" vertical="center"/>
    </xf>
    <xf numFmtId="38" fontId="2" fillId="0" borderId="26" xfId="48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177" fontId="4" fillId="0" borderId="20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40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49" xfId="0" applyNumberFormat="1" applyFont="1" applyBorder="1" applyAlignment="1">
      <alignment horizontal="right" vertical="center"/>
    </xf>
    <xf numFmtId="177" fontId="4" fillId="0" borderId="50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53" xfId="0" applyNumberFormat="1" applyFont="1" applyBorder="1" applyAlignment="1">
      <alignment horizontal="right" vertical="center"/>
    </xf>
    <xf numFmtId="177" fontId="4" fillId="0" borderId="54" xfId="0" applyNumberFormat="1" applyFont="1" applyBorder="1" applyAlignment="1">
      <alignment horizontal="right" vertical="center"/>
    </xf>
    <xf numFmtId="177" fontId="4" fillId="0" borderId="55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56" xfId="0" applyNumberFormat="1" applyFont="1" applyBorder="1" applyAlignment="1">
      <alignment horizontal="right" vertical="center"/>
    </xf>
    <xf numFmtId="177" fontId="4" fillId="0" borderId="57" xfId="0" applyNumberFormat="1" applyFont="1" applyBorder="1" applyAlignment="1">
      <alignment horizontal="right" vertical="center"/>
    </xf>
    <xf numFmtId="177" fontId="4" fillId="0" borderId="58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59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6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38" fontId="9" fillId="0" borderId="0" xfId="48" applyFont="1" applyFill="1" applyAlignment="1">
      <alignment horizontal="left"/>
    </xf>
    <xf numFmtId="0" fontId="4" fillId="0" borderId="6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38" fontId="10" fillId="0" borderId="26" xfId="48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48" applyNumberFormat="1" applyFont="1" applyFill="1" applyBorder="1" applyAlignment="1">
      <alignment horizontal="right" vertical="center"/>
    </xf>
    <xf numFmtId="177" fontId="2" fillId="0" borderId="32" xfId="48" applyNumberFormat="1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distributed" vertical="center"/>
    </xf>
    <xf numFmtId="177" fontId="4" fillId="0" borderId="29" xfId="48" applyNumberFormat="1" applyFont="1" applyFill="1" applyBorder="1" applyAlignment="1">
      <alignment horizontal="right" vertical="center"/>
    </xf>
    <xf numFmtId="177" fontId="4" fillId="0" borderId="28" xfId="48" applyNumberFormat="1" applyFont="1" applyFill="1" applyBorder="1" applyAlignment="1">
      <alignment horizontal="right" vertical="center"/>
    </xf>
    <xf numFmtId="177" fontId="4" fillId="0" borderId="67" xfId="0" applyNumberFormat="1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lef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68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62" xfId="0" applyNumberFormat="1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distributed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distributed" vertical="center"/>
    </xf>
    <xf numFmtId="177" fontId="4" fillId="0" borderId="42" xfId="0" applyNumberFormat="1" applyFont="1" applyFill="1" applyBorder="1" applyAlignment="1">
      <alignment horizontal="right" vertical="center"/>
    </xf>
    <xf numFmtId="177" fontId="4" fillId="0" borderId="70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distributed" vertical="center"/>
    </xf>
    <xf numFmtId="38" fontId="4" fillId="0" borderId="19" xfId="48" applyFont="1" applyFill="1" applyBorder="1" applyAlignment="1">
      <alignment horizontal="distributed" vertical="center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65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177" fontId="4" fillId="0" borderId="4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distributed" vertical="center"/>
    </xf>
    <xf numFmtId="38" fontId="10" fillId="0" borderId="27" xfId="48" applyFont="1" applyFill="1" applyBorder="1" applyAlignment="1">
      <alignment horizontal="distributed" vertical="center"/>
    </xf>
    <xf numFmtId="38" fontId="4" fillId="0" borderId="20" xfId="48" applyFont="1" applyFill="1" applyBorder="1" applyAlignment="1">
      <alignment horizontal="distributed" vertical="center"/>
    </xf>
    <xf numFmtId="177" fontId="4" fillId="0" borderId="53" xfId="0" applyNumberFormat="1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horizontal="distributed" vertical="center"/>
    </xf>
    <xf numFmtId="38" fontId="7" fillId="0" borderId="22" xfId="48" applyFont="1" applyFill="1" applyBorder="1" applyAlignment="1">
      <alignment horizontal="right" vertical="center"/>
    </xf>
    <xf numFmtId="38" fontId="4" fillId="0" borderId="23" xfId="48" applyFont="1" applyFill="1" applyBorder="1" applyAlignment="1">
      <alignment horizontal="distributed" vertical="center"/>
    </xf>
    <xf numFmtId="177" fontId="4" fillId="0" borderId="43" xfId="48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38" fontId="4" fillId="0" borderId="24" xfId="48" applyFont="1" applyFill="1" applyBorder="1" applyAlignment="1">
      <alignment horizontal="distributed" vertical="center"/>
    </xf>
    <xf numFmtId="38" fontId="4" fillId="0" borderId="74" xfId="48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right" vertical="center"/>
    </xf>
    <xf numFmtId="38" fontId="4" fillId="0" borderId="25" xfId="48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distributed" vertical="center"/>
    </xf>
    <xf numFmtId="38" fontId="2" fillId="0" borderId="26" xfId="48" applyFont="1" applyFill="1" applyBorder="1" applyAlignment="1">
      <alignment horizontal="distributed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68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8" fontId="4" fillId="0" borderId="37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vertical="center"/>
    </xf>
    <xf numFmtId="178" fontId="4" fillId="0" borderId="7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72" xfId="0" applyNumberFormat="1" applyFont="1" applyFill="1" applyBorder="1" applyAlignment="1">
      <alignment vertical="center"/>
    </xf>
    <xf numFmtId="177" fontId="4" fillId="0" borderId="28" xfId="5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72" xfId="0" applyNumberFormat="1" applyFont="1" applyFill="1" applyBorder="1" applyAlignment="1">
      <alignment vertical="center"/>
    </xf>
    <xf numFmtId="178" fontId="4" fillId="0" borderId="52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67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vertical="center"/>
    </xf>
    <xf numFmtId="177" fontId="4" fillId="0" borderId="28" xfId="48" applyNumberFormat="1" applyFont="1" applyFill="1" applyBorder="1" applyAlignment="1">
      <alignment vertical="center"/>
    </xf>
    <xf numFmtId="177" fontId="4" fillId="0" borderId="73" xfId="0" applyNumberFormat="1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vertical="center"/>
    </xf>
    <xf numFmtId="177" fontId="4" fillId="0" borderId="53" xfId="0" applyNumberFormat="1" applyFont="1" applyFill="1" applyBorder="1" applyAlignment="1">
      <alignment vertical="center"/>
    </xf>
    <xf numFmtId="178" fontId="4" fillId="0" borderId="55" xfId="0" applyNumberFormat="1" applyFont="1" applyFill="1" applyBorder="1" applyAlignment="1">
      <alignment vertical="center"/>
    </xf>
    <xf numFmtId="178" fontId="4" fillId="0" borderId="54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vertical="center"/>
    </xf>
    <xf numFmtId="178" fontId="4" fillId="0" borderId="36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7" fontId="4" fillId="0" borderId="57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178" fontId="4" fillId="0" borderId="69" xfId="0" applyNumberFormat="1" applyFont="1" applyFill="1" applyBorder="1" applyAlignment="1">
      <alignment vertical="center"/>
    </xf>
    <xf numFmtId="178" fontId="4" fillId="0" borderId="80" xfId="0" applyNumberFormat="1" applyFont="1" applyFill="1" applyBorder="1" applyAlignment="1">
      <alignment vertical="center"/>
    </xf>
    <xf numFmtId="177" fontId="4" fillId="0" borderId="80" xfId="0" applyNumberFormat="1" applyFont="1" applyFill="1" applyBorder="1" applyAlignment="1">
      <alignment vertical="center"/>
    </xf>
    <xf numFmtId="177" fontId="4" fillId="0" borderId="58" xfId="0" applyNumberFormat="1" applyFont="1" applyFill="1" applyBorder="1" applyAlignment="1">
      <alignment vertical="center"/>
    </xf>
    <xf numFmtId="177" fontId="4" fillId="0" borderId="45" xfId="0" applyNumberFormat="1" applyFont="1" applyFill="1" applyBorder="1" applyAlignment="1">
      <alignment vertical="center"/>
    </xf>
    <xf numFmtId="177" fontId="4" fillId="0" borderId="57" xfId="48" applyNumberFormat="1" applyFont="1" applyFill="1" applyBorder="1" applyAlignment="1">
      <alignment vertical="center"/>
    </xf>
    <xf numFmtId="177" fontId="4" fillId="0" borderId="43" xfId="48" applyNumberFormat="1" applyFont="1" applyFill="1" applyBorder="1" applyAlignment="1">
      <alignment vertical="center"/>
    </xf>
    <xf numFmtId="177" fontId="4" fillId="0" borderId="70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64" xfId="0" applyNumberFormat="1" applyFont="1" applyFill="1" applyBorder="1" applyAlignment="1">
      <alignment vertical="center"/>
    </xf>
    <xf numFmtId="177" fontId="4" fillId="0" borderId="64" xfId="48" applyNumberFormat="1" applyFont="1" applyFill="1" applyBorder="1" applyAlignment="1">
      <alignment vertical="center"/>
    </xf>
    <xf numFmtId="177" fontId="4" fillId="0" borderId="66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8" fontId="4" fillId="0" borderId="65" xfId="0" applyNumberFormat="1" applyFont="1" applyFill="1" applyBorder="1" applyAlignment="1">
      <alignment vertical="center"/>
    </xf>
    <xf numFmtId="178" fontId="4" fillId="0" borderId="60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8" fontId="4" fillId="0" borderId="64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178" fontId="4" fillId="0" borderId="8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/>
    </xf>
    <xf numFmtId="178" fontId="4" fillId="0" borderId="4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53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vertical="center"/>
    </xf>
    <xf numFmtId="0" fontId="4" fillId="0" borderId="0" xfId="61" applyFont="1" applyFill="1">
      <alignment/>
      <protection/>
    </xf>
    <xf numFmtId="177" fontId="4" fillId="0" borderId="0" xfId="61" applyNumberFormat="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7" fillId="0" borderId="75" xfId="61" applyFont="1" applyFill="1" applyBorder="1" applyAlignment="1">
      <alignment horizontal="center" vertical="center"/>
      <protection/>
    </xf>
    <xf numFmtId="0" fontId="7" fillId="0" borderId="53" xfId="61" applyFont="1" applyFill="1" applyBorder="1" applyAlignment="1">
      <alignment horizontal="center" vertical="center"/>
      <protection/>
    </xf>
    <xf numFmtId="0" fontId="7" fillId="0" borderId="76" xfId="61" applyFont="1" applyFill="1" applyBorder="1" applyAlignment="1">
      <alignment horizontal="center" vertical="center"/>
      <protection/>
    </xf>
    <xf numFmtId="177" fontId="4" fillId="0" borderId="22" xfId="61" applyNumberFormat="1" applyFont="1" applyFill="1" applyBorder="1" applyAlignment="1">
      <alignment vertical="center"/>
      <protection/>
    </xf>
    <xf numFmtId="177" fontId="4" fillId="0" borderId="36" xfId="61" applyNumberFormat="1" applyFont="1" applyFill="1" applyBorder="1" applyAlignment="1">
      <alignment vertical="center"/>
      <protection/>
    </xf>
    <xf numFmtId="177" fontId="4" fillId="0" borderId="28" xfId="61" applyNumberFormat="1" applyFont="1" applyFill="1" applyBorder="1" applyAlignment="1">
      <alignment horizontal="right" vertical="center"/>
      <protection/>
    </xf>
    <xf numFmtId="177" fontId="2" fillId="0" borderId="27" xfId="61" applyNumberFormat="1" applyFont="1" applyFill="1" applyBorder="1" applyAlignment="1">
      <alignment horizontal="right" vertical="center"/>
      <protection/>
    </xf>
    <xf numFmtId="177" fontId="2" fillId="0" borderId="32" xfId="61" applyNumberFormat="1" applyFont="1" applyFill="1" applyBorder="1" applyAlignment="1">
      <alignment horizontal="right" vertical="center"/>
      <protection/>
    </xf>
    <xf numFmtId="177" fontId="4" fillId="0" borderId="32" xfId="61" applyNumberFormat="1" applyFont="1" applyFill="1" applyBorder="1" applyAlignment="1">
      <alignment horizontal="right" vertical="center"/>
      <protection/>
    </xf>
    <xf numFmtId="177" fontId="4" fillId="0" borderId="79" xfId="61" applyNumberFormat="1" applyFont="1" applyFill="1" applyBorder="1" applyAlignment="1">
      <alignment horizontal="right" vertical="center"/>
      <protection/>
    </xf>
    <xf numFmtId="177" fontId="4" fillId="0" borderId="20" xfId="61" applyNumberFormat="1" applyFont="1" applyFill="1" applyBorder="1" applyAlignment="1">
      <alignment horizontal="right" vertical="center"/>
      <protection/>
    </xf>
    <xf numFmtId="177" fontId="4" fillId="0" borderId="82" xfId="61" applyNumberFormat="1" applyFont="1" applyFill="1" applyBorder="1" applyAlignment="1">
      <alignment horizontal="right" vertical="center"/>
      <protection/>
    </xf>
    <xf numFmtId="41" fontId="47" fillId="0" borderId="0" xfId="61" applyNumberFormat="1" applyFont="1" applyFill="1" applyBorder="1" applyAlignment="1">
      <alignment horizontal="right" vertical="center"/>
      <protection/>
    </xf>
    <xf numFmtId="177" fontId="4" fillId="0" borderId="21" xfId="61" applyNumberFormat="1" applyFont="1" applyFill="1" applyBorder="1" applyAlignment="1">
      <alignment horizontal="right" vertical="center"/>
      <protection/>
    </xf>
    <xf numFmtId="177" fontId="4" fillId="0" borderId="53" xfId="61" applyNumberFormat="1" applyFont="1" applyFill="1" applyBorder="1" applyAlignment="1">
      <alignment horizontal="right" vertical="center"/>
      <protection/>
    </xf>
    <xf numFmtId="177" fontId="4" fillId="0" borderId="53" xfId="48" applyNumberFormat="1" applyFont="1" applyFill="1" applyBorder="1" applyAlignment="1">
      <alignment horizontal="right" vertical="center"/>
    </xf>
    <xf numFmtId="177" fontId="4" fillId="0" borderId="76" xfId="61" applyNumberFormat="1" applyFont="1" applyFill="1" applyBorder="1" applyAlignment="1">
      <alignment horizontal="right" vertical="center"/>
      <protection/>
    </xf>
    <xf numFmtId="177" fontId="4" fillId="0" borderId="36" xfId="61" applyNumberFormat="1" applyFont="1" applyFill="1" applyBorder="1" applyAlignment="1">
      <alignment horizontal="right" vertical="center"/>
      <protection/>
    </xf>
    <xf numFmtId="177" fontId="4" fillId="0" borderId="68" xfId="61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vertical="center" shrinkToFit="1"/>
    </xf>
    <xf numFmtId="177" fontId="4" fillId="0" borderId="69" xfId="61" applyNumberFormat="1" applyFont="1" applyFill="1" applyBorder="1" applyAlignment="1">
      <alignment horizontal="right" vertical="center"/>
      <protection/>
    </xf>
    <xf numFmtId="0" fontId="4" fillId="0" borderId="28" xfId="61" applyFont="1" applyFill="1" applyBorder="1" applyAlignment="1">
      <alignment horizontal="right" vertical="center"/>
      <protection/>
    </xf>
    <xf numFmtId="177" fontId="4" fillId="0" borderId="24" xfId="61" applyNumberFormat="1" applyFont="1" applyFill="1" applyBorder="1" applyAlignment="1">
      <alignment horizontal="right" vertical="center"/>
      <protection/>
    </xf>
    <xf numFmtId="177" fontId="4" fillId="0" borderId="43" xfId="61" applyNumberFormat="1" applyFont="1" applyFill="1" applyBorder="1" applyAlignment="1">
      <alignment horizontal="right" vertical="center"/>
      <protection/>
    </xf>
    <xf numFmtId="177" fontId="4" fillId="0" borderId="70" xfId="61" applyNumberFormat="1" applyFont="1" applyFill="1" applyBorder="1" applyAlignment="1">
      <alignment horizontal="right" vertical="center"/>
      <protection/>
    </xf>
    <xf numFmtId="0" fontId="4" fillId="0" borderId="43" xfId="61" applyFont="1" applyFill="1" applyBorder="1" applyAlignment="1">
      <alignment horizontal="right" vertical="center"/>
      <protection/>
    </xf>
    <xf numFmtId="0" fontId="4" fillId="0" borderId="70" xfId="61" applyFont="1" applyFill="1" applyBorder="1" applyAlignment="1">
      <alignment horizontal="right" vertical="center"/>
      <protection/>
    </xf>
    <xf numFmtId="177" fontId="4" fillId="0" borderId="25" xfId="61" applyNumberFormat="1" applyFont="1" applyFill="1" applyBorder="1" applyAlignment="1">
      <alignment horizontal="right" vertical="center"/>
      <protection/>
    </xf>
    <xf numFmtId="177" fontId="4" fillId="0" borderId="47" xfId="61" applyNumberFormat="1" applyFont="1" applyFill="1" applyBorder="1" applyAlignment="1">
      <alignment horizontal="right" vertical="center"/>
      <protection/>
    </xf>
    <xf numFmtId="177" fontId="4" fillId="0" borderId="65" xfId="61" applyNumberFormat="1" applyFont="1" applyFill="1" applyBorder="1" applyAlignment="1">
      <alignment horizontal="right" vertical="center"/>
      <protection/>
    </xf>
    <xf numFmtId="0" fontId="4" fillId="0" borderId="65" xfId="61" applyFont="1" applyFill="1" applyBorder="1" applyAlignment="1">
      <alignment horizontal="right" vertical="center"/>
      <protection/>
    </xf>
    <xf numFmtId="180" fontId="4" fillId="0" borderId="11" xfId="0" applyNumberFormat="1" applyFont="1" applyBorder="1" applyAlignment="1">
      <alignment horizontal="right" vertical="center"/>
    </xf>
    <xf numFmtId="180" fontId="4" fillId="0" borderId="8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84" xfId="0" applyNumberFormat="1" applyFont="1" applyBorder="1" applyAlignment="1">
      <alignment horizontal="right" vertical="center"/>
    </xf>
    <xf numFmtId="180" fontId="4" fillId="0" borderId="85" xfId="0" applyNumberFormat="1" applyFont="1" applyBorder="1" applyAlignment="1">
      <alignment horizontal="right" vertical="center"/>
    </xf>
    <xf numFmtId="180" fontId="4" fillId="0" borderId="86" xfId="0" applyNumberFormat="1" applyFont="1" applyBorder="1" applyAlignment="1">
      <alignment horizontal="right" vertical="center"/>
    </xf>
    <xf numFmtId="177" fontId="4" fillId="0" borderId="30" xfId="48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28" xfId="48" applyNumberFormat="1" applyFont="1" applyFill="1" applyBorder="1" applyAlignment="1">
      <alignment horizontal="right" vertical="center"/>
    </xf>
    <xf numFmtId="38" fontId="4" fillId="0" borderId="69" xfId="48" applyFont="1" applyFill="1" applyBorder="1" applyAlignment="1">
      <alignment horizontal="right" vertical="center"/>
    </xf>
    <xf numFmtId="38" fontId="4" fillId="0" borderId="41" xfId="48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right" vertical="center"/>
    </xf>
    <xf numFmtId="38" fontId="4" fillId="0" borderId="70" xfId="48" applyFont="1" applyFill="1" applyBorder="1" applyAlignment="1">
      <alignment horizontal="right" vertical="center"/>
    </xf>
    <xf numFmtId="38" fontId="4" fillId="0" borderId="45" xfId="48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38" fontId="4" fillId="0" borderId="65" xfId="48" applyFont="1" applyFill="1" applyBorder="1" applyAlignment="1">
      <alignment horizontal="right" vertical="center"/>
    </xf>
    <xf numFmtId="38" fontId="4" fillId="0" borderId="49" xfId="48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0" fontId="4" fillId="0" borderId="90" xfId="61" applyFont="1" applyFill="1" applyBorder="1" applyAlignment="1">
      <alignment horizontal="distributed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62" xfId="6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64" xfId="61" applyFont="1" applyFill="1" applyBorder="1" applyAlignment="1">
      <alignment horizontal="center" vertical="center"/>
      <protection/>
    </xf>
    <xf numFmtId="0" fontId="4" fillId="0" borderId="57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91" xfId="61" applyFont="1" applyFill="1" applyBorder="1" applyAlignment="1">
      <alignment horizontal="center" vertical="center"/>
      <protection/>
    </xf>
    <xf numFmtId="0" fontId="4" fillId="0" borderId="92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 wrapText="1"/>
      <protection/>
    </xf>
    <xf numFmtId="0" fontId="6" fillId="0" borderId="50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horizontal="center" vertical="center"/>
      <protection/>
    </xf>
    <xf numFmtId="0" fontId="6" fillId="0" borderId="57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87" xfId="61" applyFont="1" applyFill="1" applyBorder="1" applyAlignment="1">
      <alignment horizontal="center" vertical="center"/>
      <protection/>
    </xf>
    <xf numFmtId="0" fontId="4" fillId="0" borderId="93" xfId="61" applyFont="1" applyFill="1" applyBorder="1" applyAlignment="1">
      <alignment horizontal="center"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4" fillId="0" borderId="9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7" fillId="0" borderId="9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82　１10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5"/>
  <sheetViews>
    <sheetView showGridLines="0" tabSelected="1" zoomScaleSheetLayoutView="100" zoomScalePageLayoutView="0" workbookViewId="0" topLeftCell="A1">
      <selection activeCell="AC36" sqref="AC36"/>
    </sheetView>
  </sheetViews>
  <sheetFormatPr defaultColWidth="7.625" defaultRowHeight="18.75" customHeight="1"/>
  <cols>
    <col min="1" max="1" width="13.00390625" style="80" customWidth="1"/>
    <col min="2" max="7" width="7.375" style="80" bestFit="1" customWidth="1"/>
    <col min="8" max="10" width="4.00390625" style="80" customWidth="1"/>
    <col min="11" max="16" width="3.75390625" style="80" customWidth="1"/>
    <col min="17" max="22" width="4.00390625" style="80" bestFit="1" customWidth="1"/>
    <col min="23" max="25" width="3.375" style="80" bestFit="1" customWidth="1"/>
    <col min="26" max="26" width="1.00390625" style="80" customWidth="1"/>
    <col min="27" max="16384" width="7.625" style="80" customWidth="1"/>
  </cols>
  <sheetData>
    <row r="1" ht="11.25" customHeight="1"/>
    <row r="2" spans="1:25" ht="24" customHeight="1">
      <c r="A2" s="310" t="s">
        <v>73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2" ht="10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8.75" customHeight="1">
      <c r="A4" s="81" t="s">
        <v>74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ht="9" customHeight="1"/>
    <row r="6" ht="16.5" customHeight="1" thickBot="1">
      <c r="A6" s="172" t="s">
        <v>127</v>
      </c>
    </row>
    <row r="7" spans="1:26" s="87" customFormat="1" ht="18.75" customHeight="1">
      <c r="A7" s="82"/>
      <c r="B7" s="83"/>
      <c r="C7" s="82"/>
      <c r="D7" s="82"/>
      <c r="E7" s="84" t="s">
        <v>0</v>
      </c>
      <c r="F7" s="82"/>
      <c r="G7" s="85"/>
      <c r="H7" s="82" t="s">
        <v>1</v>
      </c>
      <c r="I7" s="82"/>
      <c r="J7" s="82"/>
      <c r="K7" s="84" t="s">
        <v>2</v>
      </c>
      <c r="L7" s="82"/>
      <c r="M7" s="85"/>
      <c r="N7" s="82" t="s">
        <v>87</v>
      </c>
      <c r="O7" s="82"/>
      <c r="P7" s="82"/>
      <c r="Q7" s="84"/>
      <c r="R7" s="82"/>
      <c r="S7" s="85"/>
      <c r="T7" s="84"/>
      <c r="U7" s="82"/>
      <c r="V7" s="85"/>
      <c r="W7" s="84"/>
      <c r="X7" s="82"/>
      <c r="Y7" s="82"/>
      <c r="Z7" s="86"/>
    </row>
    <row r="8" spans="1:26" s="87" customFormat="1" ht="18.75" customHeight="1">
      <c r="A8" s="86"/>
      <c r="B8" s="88"/>
      <c r="C8" s="86"/>
      <c r="D8" s="86"/>
      <c r="E8" s="313" t="s">
        <v>50</v>
      </c>
      <c r="F8" s="312"/>
      <c r="G8" s="314"/>
      <c r="H8" s="315" t="s">
        <v>51</v>
      </c>
      <c r="I8" s="316"/>
      <c r="J8" s="316"/>
      <c r="K8" s="317" t="s">
        <v>52</v>
      </c>
      <c r="L8" s="316"/>
      <c r="M8" s="318"/>
      <c r="N8" s="315" t="s">
        <v>53</v>
      </c>
      <c r="O8" s="316"/>
      <c r="P8" s="316"/>
      <c r="Q8" s="311" t="s">
        <v>88</v>
      </c>
      <c r="R8" s="312"/>
      <c r="S8" s="314"/>
      <c r="T8" s="319" t="s">
        <v>6</v>
      </c>
      <c r="U8" s="316"/>
      <c r="V8" s="318"/>
      <c r="W8" s="311" t="s">
        <v>84</v>
      </c>
      <c r="X8" s="312"/>
      <c r="Y8" s="312"/>
      <c r="Z8" s="86"/>
    </row>
    <row r="9" spans="1:26" s="87" customFormat="1" ht="18.75" customHeight="1">
      <c r="A9" s="89" t="s">
        <v>69</v>
      </c>
      <c r="B9" s="88"/>
      <c r="C9" s="170" t="s">
        <v>7</v>
      </c>
      <c r="D9" s="86"/>
      <c r="E9" s="311"/>
      <c r="F9" s="312"/>
      <c r="G9" s="314"/>
      <c r="H9" s="316"/>
      <c r="I9" s="316"/>
      <c r="J9" s="316"/>
      <c r="K9" s="319"/>
      <c r="L9" s="316"/>
      <c r="M9" s="318"/>
      <c r="N9" s="316"/>
      <c r="O9" s="316"/>
      <c r="P9" s="316"/>
      <c r="Q9" s="311"/>
      <c r="R9" s="312"/>
      <c r="S9" s="314"/>
      <c r="T9" s="319"/>
      <c r="U9" s="316"/>
      <c r="V9" s="318"/>
      <c r="W9" s="311"/>
      <c r="X9" s="312"/>
      <c r="Y9" s="312"/>
      <c r="Z9" s="86"/>
    </row>
    <row r="10" spans="1:26" s="87" customFormat="1" ht="18.75" customHeight="1">
      <c r="A10" s="86"/>
      <c r="B10" s="88"/>
      <c r="C10" s="90"/>
      <c r="D10" s="86"/>
      <c r="E10" s="311"/>
      <c r="F10" s="312"/>
      <c r="G10" s="314"/>
      <c r="H10" s="316"/>
      <c r="I10" s="316"/>
      <c r="J10" s="316"/>
      <c r="K10" s="319"/>
      <c r="L10" s="316"/>
      <c r="M10" s="318"/>
      <c r="N10" s="316"/>
      <c r="O10" s="316"/>
      <c r="P10" s="316"/>
      <c r="Q10" s="311"/>
      <c r="R10" s="312"/>
      <c r="S10" s="314"/>
      <c r="T10" s="319"/>
      <c r="U10" s="316"/>
      <c r="V10" s="318"/>
      <c r="W10" s="311"/>
      <c r="X10" s="312"/>
      <c r="Y10" s="312"/>
      <c r="Z10" s="86"/>
    </row>
    <row r="11" spans="1:26" s="87" customFormat="1" ht="18.75" customHeight="1" thickBot="1">
      <c r="A11" s="91"/>
      <c r="B11" s="92" t="s">
        <v>7</v>
      </c>
      <c r="C11" s="93" t="s">
        <v>8</v>
      </c>
      <c r="D11" s="94" t="s">
        <v>9</v>
      </c>
      <c r="E11" s="95" t="s">
        <v>7</v>
      </c>
      <c r="F11" s="94" t="s">
        <v>8</v>
      </c>
      <c r="G11" s="96" t="s">
        <v>9</v>
      </c>
      <c r="H11" s="97" t="s">
        <v>7</v>
      </c>
      <c r="I11" s="94" t="s">
        <v>8</v>
      </c>
      <c r="J11" s="94" t="s">
        <v>9</v>
      </c>
      <c r="K11" s="95" t="s">
        <v>7</v>
      </c>
      <c r="L11" s="94" t="s">
        <v>8</v>
      </c>
      <c r="M11" s="96" t="s">
        <v>9</v>
      </c>
      <c r="N11" s="97" t="s">
        <v>7</v>
      </c>
      <c r="O11" s="94" t="s">
        <v>8</v>
      </c>
      <c r="P11" s="94" t="s">
        <v>9</v>
      </c>
      <c r="Q11" s="95" t="s">
        <v>7</v>
      </c>
      <c r="R11" s="94" t="s">
        <v>8</v>
      </c>
      <c r="S11" s="96" t="s">
        <v>9</v>
      </c>
      <c r="T11" s="95" t="s">
        <v>7</v>
      </c>
      <c r="U11" s="94" t="s">
        <v>8</v>
      </c>
      <c r="V11" s="96" t="s">
        <v>9</v>
      </c>
      <c r="W11" s="95" t="s">
        <v>7</v>
      </c>
      <c r="X11" s="93" t="s">
        <v>8</v>
      </c>
      <c r="Y11" s="98" t="s">
        <v>9</v>
      </c>
      <c r="Z11" s="86"/>
    </row>
    <row r="12" spans="1:26" s="87" customFormat="1" ht="37.5" customHeight="1">
      <c r="A12" s="99" t="s">
        <v>85</v>
      </c>
      <c r="B12" s="100">
        <v>8529</v>
      </c>
      <c r="C12" s="101">
        <v>4408</v>
      </c>
      <c r="D12" s="101">
        <v>4121</v>
      </c>
      <c r="E12" s="102">
        <v>8416</v>
      </c>
      <c r="F12" s="101">
        <v>4344</v>
      </c>
      <c r="G12" s="103">
        <v>4072</v>
      </c>
      <c r="H12" s="104">
        <v>13</v>
      </c>
      <c r="I12" s="101">
        <v>6</v>
      </c>
      <c r="J12" s="101">
        <v>7</v>
      </c>
      <c r="K12" s="102">
        <v>7</v>
      </c>
      <c r="L12" s="101">
        <v>6</v>
      </c>
      <c r="M12" s="103">
        <v>1</v>
      </c>
      <c r="N12" s="104">
        <v>9</v>
      </c>
      <c r="O12" s="101">
        <v>9</v>
      </c>
      <c r="P12" s="101" t="s">
        <v>3</v>
      </c>
      <c r="Q12" s="102">
        <v>19</v>
      </c>
      <c r="R12" s="101">
        <v>11</v>
      </c>
      <c r="S12" s="103">
        <v>8</v>
      </c>
      <c r="T12" s="102">
        <v>64</v>
      </c>
      <c r="U12" s="101">
        <v>31</v>
      </c>
      <c r="V12" s="103">
        <v>33</v>
      </c>
      <c r="W12" s="102">
        <v>1</v>
      </c>
      <c r="X12" s="101">
        <v>1</v>
      </c>
      <c r="Y12" s="105">
        <v>0</v>
      </c>
      <c r="Z12" s="86"/>
    </row>
    <row r="13" spans="1:26" s="87" customFormat="1" ht="37.5" customHeight="1">
      <c r="A13" s="106" t="s">
        <v>86</v>
      </c>
      <c r="B13" s="107">
        <f aca="true" t="shared" si="0" ref="B13:G13">SUM(B14:B16)</f>
        <v>8227</v>
      </c>
      <c r="C13" s="108">
        <f t="shared" si="0"/>
        <v>4280</v>
      </c>
      <c r="D13" s="108">
        <f>SUM(D14:D16)</f>
        <v>3947</v>
      </c>
      <c r="E13" s="109">
        <f t="shared" si="0"/>
        <v>8112</v>
      </c>
      <c r="F13" s="108">
        <f t="shared" si="0"/>
        <v>4218</v>
      </c>
      <c r="G13" s="110">
        <f t="shared" si="0"/>
        <v>3894</v>
      </c>
      <c r="H13" s="111">
        <f aca="true" t="shared" si="1" ref="H13:Y13">SUM(H14:H16)</f>
        <v>18</v>
      </c>
      <c r="I13" s="108">
        <f>SUM(I14:I16)</f>
        <v>7</v>
      </c>
      <c r="J13" s="108">
        <f>SUM(J14:J16)</f>
        <v>11</v>
      </c>
      <c r="K13" s="109">
        <f t="shared" si="1"/>
        <v>9</v>
      </c>
      <c r="L13" s="108">
        <f t="shared" si="1"/>
        <v>3</v>
      </c>
      <c r="M13" s="110">
        <f t="shared" si="1"/>
        <v>6</v>
      </c>
      <c r="N13" s="111">
        <f t="shared" si="1"/>
        <v>6</v>
      </c>
      <c r="O13" s="108">
        <f t="shared" si="1"/>
        <v>6</v>
      </c>
      <c r="P13" s="108" t="s">
        <v>89</v>
      </c>
      <c r="Q13" s="109">
        <f t="shared" si="1"/>
        <v>25</v>
      </c>
      <c r="R13" s="108">
        <f t="shared" si="1"/>
        <v>13</v>
      </c>
      <c r="S13" s="110">
        <f t="shared" si="1"/>
        <v>12</v>
      </c>
      <c r="T13" s="109">
        <f t="shared" si="1"/>
        <v>55</v>
      </c>
      <c r="U13" s="108">
        <f t="shared" si="1"/>
        <v>31</v>
      </c>
      <c r="V13" s="110">
        <f t="shared" si="1"/>
        <v>24</v>
      </c>
      <c r="W13" s="112">
        <f t="shared" si="1"/>
        <v>2</v>
      </c>
      <c r="X13" s="113">
        <f t="shared" si="1"/>
        <v>2</v>
      </c>
      <c r="Y13" s="113">
        <f t="shared" si="1"/>
        <v>0</v>
      </c>
      <c r="Z13" s="86"/>
    </row>
    <row r="14" spans="1:26" s="87" customFormat="1" ht="37.5" customHeight="1">
      <c r="A14" s="114" t="s">
        <v>57</v>
      </c>
      <c r="B14" s="100">
        <f>SUM(E14,H14,K14,N14,Q14,T14,W14)</f>
        <v>116</v>
      </c>
      <c r="C14" s="101">
        <f>SUM(F14,I14,L14,O14,R14,U14,X14)</f>
        <v>57</v>
      </c>
      <c r="D14" s="101">
        <f>SUM(G14,J14,M14,P14,S14,V14,Y14)</f>
        <v>59</v>
      </c>
      <c r="E14" s="115">
        <f>SUM(F14:G14)</f>
        <v>116</v>
      </c>
      <c r="F14" s="101">
        <v>57</v>
      </c>
      <c r="G14" s="103">
        <v>59</v>
      </c>
      <c r="H14" s="102">
        <v>0</v>
      </c>
      <c r="I14" s="101">
        <v>0</v>
      </c>
      <c r="J14" s="101">
        <f>H14-I14</f>
        <v>0</v>
      </c>
      <c r="K14" s="102">
        <v>0</v>
      </c>
      <c r="L14" s="101">
        <v>0</v>
      </c>
      <c r="M14" s="101">
        <f>K14-L14</f>
        <v>0</v>
      </c>
      <c r="N14" s="102">
        <v>0</v>
      </c>
      <c r="O14" s="101">
        <v>0</v>
      </c>
      <c r="P14" s="101">
        <f>N14-O14</f>
        <v>0</v>
      </c>
      <c r="Q14" s="102">
        <v>0</v>
      </c>
      <c r="R14" s="101">
        <v>0</v>
      </c>
      <c r="S14" s="101">
        <f>Q14-R14</f>
        <v>0</v>
      </c>
      <c r="T14" s="102">
        <f>SUM(U14:V14)</f>
        <v>0</v>
      </c>
      <c r="U14" s="101">
        <v>0</v>
      </c>
      <c r="V14" s="101">
        <v>0</v>
      </c>
      <c r="W14" s="102">
        <v>0</v>
      </c>
      <c r="X14" s="101">
        <v>0</v>
      </c>
      <c r="Y14" s="101">
        <f>W14-X14</f>
        <v>0</v>
      </c>
      <c r="Z14" s="86"/>
    </row>
    <row r="15" spans="1:26" s="87" customFormat="1" ht="37.5" customHeight="1">
      <c r="A15" s="114" t="s">
        <v>58</v>
      </c>
      <c r="B15" s="100">
        <f aca="true" t="shared" si="2" ref="B15:Y15">SUM(B18:B34)</f>
        <v>7986</v>
      </c>
      <c r="C15" s="101">
        <f t="shared" si="2"/>
        <v>4146</v>
      </c>
      <c r="D15" s="101">
        <f t="shared" si="2"/>
        <v>3840</v>
      </c>
      <c r="E15" s="102">
        <f>SUM(F15:G15)</f>
        <v>7875</v>
      </c>
      <c r="F15" s="116">
        <f t="shared" si="2"/>
        <v>4087</v>
      </c>
      <c r="G15" s="296">
        <f t="shared" si="2"/>
        <v>3788</v>
      </c>
      <c r="H15" s="104">
        <f>SUM(H18:H34)</f>
        <v>15</v>
      </c>
      <c r="I15" s="101">
        <f t="shared" si="2"/>
        <v>5</v>
      </c>
      <c r="J15" s="101">
        <f>SUM(J18:J34)</f>
        <v>10</v>
      </c>
      <c r="K15" s="102">
        <f t="shared" si="2"/>
        <v>9</v>
      </c>
      <c r="L15" s="101">
        <f>SUM(L18:L34)</f>
        <v>3</v>
      </c>
      <c r="M15" s="103">
        <f t="shared" si="2"/>
        <v>6</v>
      </c>
      <c r="N15" s="104">
        <f t="shared" si="2"/>
        <v>6</v>
      </c>
      <c r="O15" s="101">
        <f t="shared" si="2"/>
        <v>6</v>
      </c>
      <c r="P15" s="103">
        <f t="shared" si="2"/>
        <v>0</v>
      </c>
      <c r="Q15" s="102">
        <f t="shared" si="2"/>
        <v>25</v>
      </c>
      <c r="R15" s="101">
        <f t="shared" si="2"/>
        <v>13</v>
      </c>
      <c r="S15" s="103">
        <f t="shared" si="2"/>
        <v>12</v>
      </c>
      <c r="T15" s="102">
        <f t="shared" si="2"/>
        <v>54</v>
      </c>
      <c r="U15" s="101">
        <f t="shared" si="2"/>
        <v>30</v>
      </c>
      <c r="V15" s="103">
        <f t="shared" si="2"/>
        <v>24</v>
      </c>
      <c r="W15" s="115">
        <f t="shared" si="2"/>
        <v>2</v>
      </c>
      <c r="X15" s="116">
        <f t="shared" si="2"/>
        <v>2</v>
      </c>
      <c r="Y15" s="116">
        <f t="shared" si="2"/>
        <v>0</v>
      </c>
      <c r="Z15" s="86"/>
    </row>
    <row r="16" spans="1:26" s="87" customFormat="1" ht="37.5" customHeight="1" thickBot="1">
      <c r="A16" s="114" t="s">
        <v>59</v>
      </c>
      <c r="B16" s="100">
        <f>SUM(E16,H16,K16,N16,Q16,T16)</f>
        <v>125</v>
      </c>
      <c r="C16" s="117">
        <f>SUM(F16,I16,L16,O16,R16,U16)</f>
        <v>77</v>
      </c>
      <c r="D16" s="101">
        <f>SUM(G16,J16,M16,P16,S16,V16)</f>
        <v>48</v>
      </c>
      <c r="E16" s="102">
        <f>SUM(F16:G16)</f>
        <v>121</v>
      </c>
      <c r="F16" s="297">
        <v>74</v>
      </c>
      <c r="G16" s="298">
        <v>47</v>
      </c>
      <c r="H16" s="104">
        <f>SUM(I16:J16)</f>
        <v>3</v>
      </c>
      <c r="I16" s="299">
        <v>2</v>
      </c>
      <c r="J16" s="101">
        <v>1</v>
      </c>
      <c r="K16" s="102">
        <v>0</v>
      </c>
      <c r="L16" s="101">
        <v>0</v>
      </c>
      <c r="M16" s="101">
        <f>K16-L16</f>
        <v>0</v>
      </c>
      <c r="N16" s="102">
        <v>0</v>
      </c>
      <c r="O16" s="101">
        <v>0</v>
      </c>
      <c r="P16" s="101">
        <f>N16-O16</f>
        <v>0</v>
      </c>
      <c r="Q16" s="102">
        <v>0</v>
      </c>
      <c r="R16" s="101">
        <v>0</v>
      </c>
      <c r="S16" s="101">
        <f>Q16-R16</f>
        <v>0</v>
      </c>
      <c r="T16" s="115">
        <f>SUM(U16:V16)</f>
        <v>1</v>
      </c>
      <c r="U16" s="116">
        <v>1</v>
      </c>
      <c r="V16" s="116">
        <v>0</v>
      </c>
      <c r="W16" s="102">
        <v>0</v>
      </c>
      <c r="X16" s="101">
        <v>0</v>
      </c>
      <c r="Y16" s="101">
        <f>W16-X16</f>
        <v>0</v>
      </c>
      <c r="Z16" s="86"/>
    </row>
    <row r="17" spans="1:28" s="87" customFormat="1" ht="12.75">
      <c r="A17" s="118" t="s">
        <v>60</v>
      </c>
      <c r="B17" s="119"/>
      <c r="C17" s="120"/>
      <c r="D17" s="105"/>
      <c r="E17" s="121"/>
      <c r="F17" s="105"/>
      <c r="G17" s="122"/>
      <c r="H17" s="123"/>
      <c r="I17" s="105"/>
      <c r="J17" s="105"/>
      <c r="K17" s="121"/>
      <c r="L17" s="105"/>
      <c r="M17" s="122"/>
      <c r="N17" s="123"/>
      <c r="O17" s="105"/>
      <c r="P17" s="105"/>
      <c r="Q17" s="121"/>
      <c r="R17" s="105"/>
      <c r="S17" s="122"/>
      <c r="T17" s="121"/>
      <c r="U17" s="105"/>
      <c r="V17" s="122"/>
      <c r="W17" s="121"/>
      <c r="X17" s="105"/>
      <c r="Y17" s="105"/>
      <c r="Z17" s="86"/>
      <c r="AB17" s="171"/>
    </row>
    <row r="18" spans="1:28" s="87" customFormat="1" ht="37.5" customHeight="1">
      <c r="A18" s="124" t="s">
        <v>61</v>
      </c>
      <c r="B18" s="125">
        <f>SUM(E18,H18,K18,N18,Q18,T18,W18)</f>
        <v>2419</v>
      </c>
      <c r="C18" s="126">
        <f>SUM(F18,I18,L18,O18,R18,U18,X18)</f>
        <v>1271</v>
      </c>
      <c r="D18" s="127">
        <f>SUM(G18,J18,M18,P18,S18,V18,Y18)</f>
        <v>1148</v>
      </c>
      <c r="E18" s="128">
        <f>SUM(F18:G18)</f>
        <v>2387</v>
      </c>
      <c r="F18" s="300">
        <v>1254</v>
      </c>
      <c r="G18" s="301">
        <v>1133</v>
      </c>
      <c r="H18" s="128">
        <f>SUM(I18:J18)</f>
        <v>1</v>
      </c>
      <c r="I18" s="126">
        <v>0</v>
      </c>
      <c r="J18" s="302">
        <v>1</v>
      </c>
      <c r="K18" s="128">
        <f>SUM(L18:M18)</f>
        <v>4</v>
      </c>
      <c r="L18" s="126">
        <v>1</v>
      </c>
      <c r="M18" s="303">
        <v>3</v>
      </c>
      <c r="N18" s="128">
        <f>SUM(O18:P18)</f>
        <v>2</v>
      </c>
      <c r="O18" s="126">
        <v>2</v>
      </c>
      <c r="P18" s="303">
        <v>0</v>
      </c>
      <c r="Q18" s="128">
        <f>SUM(R18:S18)</f>
        <v>3</v>
      </c>
      <c r="R18" s="126">
        <v>1</v>
      </c>
      <c r="S18" s="303">
        <v>2</v>
      </c>
      <c r="T18" s="128">
        <f>SUM(U18:V18)</f>
        <v>22</v>
      </c>
      <c r="U18" s="126">
        <v>13</v>
      </c>
      <c r="V18" s="303">
        <v>9</v>
      </c>
      <c r="W18" s="128">
        <f>SUM(X18:Y18)</f>
        <v>0</v>
      </c>
      <c r="X18" s="126">
        <v>0</v>
      </c>
      <c r="Y18" s="127">
        <v>0</v>
      </c>
      <c r="Z18" s="86"/>
      <c r="AB18" s="171"/>
    </row>
    <row r="19" spans="1:28" s="87" customFormat="1" ht="37.5" customHeight="1">
      <c r="A19" s="129" t="s">
        <v>62</v>
      </c>
      <c r="B19" s="130">
        <f aca="true" t="shared" si="3" ref="B19:D34">SUM(E19,H19,K19,N19,Q19,T19,W19)</f>
        <v>571</v>
      </c>
      <c r="C19" s="131">
        <f>SUM(F19,I19,L19,O19,R19,U19,X19)</f>
        <v>303</v>
      </c>
      <c r="D19" s="132">
        <f>SUM(G19,J19,M19,P19,S19,V19,Y19)</f>
        <v>268</v>
      </c>
      <c r="E19" s="128">
        <f aca="true" t="shared" si="4" ref="E19:E34">SUM(F19:G19)</f>
        <v>556</v>
      </c>
      <c r="F19" s="304">
        <v>295</v>
      </c>
      <c r="G19" s="305">
        <v>261</v>
      </c>
      <c r="H19" s="133">
        <f aca="true" t="shared" si="5" ref="H19:H34">SUM(I19:J19)</f>
        <v>4</v>
      </c>
      <c r="I19" s="126">
        <v>3</v>
      </c>
      <c r="J19" s="126">
        <v>1</v>
      </c>
      <c r="K19" s="128">
        <f aca="true" t="shared" si="6" ref="K19:K34">SUM(L19:M19)</f>
        <v>0</v>
      </c>
      <c r="L19" s="131">
        <v>0</v>
      </c>
      <c r="M19" s="303">
        <v>0</v>
      </c>
      <c r="N19" s="128">
        <f aca="true" t="shared" si="7" ref="N19:N34">SUM(O19:P19)</f>
        <v>2</v>
      </c>
      <c r="O19" s="131">
        <v>2</v>
      </c>
      <c r="P19" s="303">
        <v>0</v>
      </c>
      <c r="Q19" s="128">
        <f aca="true" t="shared" si="8" ref="Q19:Q34">SUM(R19:S19)</f>
        <v>6</v>
      </c>
      <c r="R19" s="126">
        <v>1</v>
      </c>
      <c r="S19" s="306">
        <v>5</v>
      </c>
      <c r="T19" s="133">
        <f aca="true" t="shared" si="9" ref="T19:T34">SUM(U19:V19)</f>
        <v>2</v>
      </c>
      <c r="U19" s="131">
        <v>1</v>
      </c>
      <c r="V19" s="306">
        <v>1</v>
      </c>
      <c r="W19" s="128">
        <f aca="true" t="shared" si="10" ref="W19:W34">SUM(X19:Y19)</f>
        <v>1</v>
      </c>
      <c r="X19" s="126">
        <v>1</v>
      </c>
      <c r="Y19" s="127">
        <v>0</v>
      </c>
      <c r="Z19" s="86"/>
      <c r="AB19" s="171"/>
    </row>
    <row r="20" spans="1:28" s="87" customFormat="1" ht="37.5" customHeight="1">
      <c r="A20" s="129" t="s">
        <v>63</v>
      </c>
      <c r="B20" s="130">
        <f t="shared" si="3"/>
        <v>364</v>
      </c>
      <c r="C20" s="131">
        <f t="shared" si="3"/>
        <v>197</v>
      </c>
      <c r="D20" s="132">
        <f t="shared" si="3"/>
        <v>167</v>
      </c>
      <c r="E20" s="128">
        <f t="shared" si="4"/>
        <v>356</v>
      </c>
      <c r="F20" s="304">
        <v>192</v>
      </c>
      <c r="G20" s="305">
        <v>164</v>
      </c>
      <c r="H20" s="133">
        <f t="shared" si="5"/>
        <v>2</v>
      </c>
      <c r="I20" s="131">
        <v>1</v>
      </c>
      <c r="J20" s="302">
        <v>1</v>
      </c>
      <c r="K20" s="128">
        <f t="shared" si="6"/>
        <v>1</v>
      </c>
      <c r="L20" s="126">
        <v>1</v>
      </c>
      <c r="M20" s="306">
        <v>0</v>
      </c>
      <c r="N20" s="128">
        <f t="shared" si="7"/>
        <v>0</v>
      </c>
      <c r="O20" s="126">
        <v>0</v>
      </c>
      <c r="P20" s="303">
        <v>0</v>
      </c>
      <c r="Q20" s="128">
        <f t="shared" si="8"/>
        <v>2</v>
      </c>
      <c r="R20" s="131">
        <v>0</v>
      </c>
      <c r="S20" s="303">
        <v>2</v>
      </c>
      <c r="T20" s="133">
        <f t="shared" si="9"/>
        <v>3</v>
      </c>
      <c r="U20" s="131">
        <v>3</v>
      </c>
      <c r="V20" s="306">
        <v>0</v>
      </c>
      <c r="W20" s="128">
        <f t="shared" si="10"/>
        <v>0</v>
      </c>
      <c r="X20" s="126">
        <v>0</v>
      </c>
      <c r="Y20" s="127">
        <v>0</v>
      </c>
      <c r="Z20" s="86"/>
      <c r="AB20" s="171"/>
    </row>
    <row r="21" spans="1:28" s="87" customFormat="1" ht="37.5" customHeight="1">
      <c r="A21" s="129" t="s">
        <v>64</v>
      </c>
      <c r="B21" s="130">
        <f t="shared" si="3"/>
        <v>362</v>
      </c>
      <c r="C21" s="131">
        <f t="shared" si="3"/>
        <v>179</v>
      </c>
      <c r="D21" s="132">
        <f t="shared" si="3"/>
        <v>183</v>
      </c>
      <c r="E21" s="128">
        <f t="shared" si="4"/>
        <v>358</v>
      </c>
      <c r="F21" s="304">
        <v>178</v>
      </c>
      <c r="G21" s="305">
        <v>180</v>
      </c>
      <c r="H21" s="133">
        <f t="shared" si="5"/>
        <v>1</v>
      </c>
      <c r="I21" s="126">
        <v>0</v>
      </c>
      <c r="J21" s="126">
        <v>1</v>
      </c>
      <c r="K21" s="128">
        <f t="shared" si="6"/>
        <v>0</v>
      </c>
      <c r="L21" s="131">
        <v>0</v>
      </c>
      <c r="M21" s="303">
        <v>0</v>
      </c>
      <c r="N21" s="128">
        <f t="shared" si="7"/>
        <v>0</v>
      </c>
      <c r="O21" s="126">
        <v>0</v>
      </c>
      <c r="P21" s="303">
        <v>0</v>
      </c>
      <c r="Q21" s="128">
        <f t="shared" si="8"/>
        <v>3</v>
      </c>
      <c r="R21" s="126">
        <v>1</v>
      </c>
      <c r="S21" s="303">
        <v>2</v>
      </c>
      <c r="T21" s="128">
        <f t="shared" si="9"/>
        <v>0</v>
      </c>
      <c r="U21" s="126">
        <v>0</v>
      </c>
      <c r="V21" s="303">
        <v>0</v>
      </c>
      <c r="W21" s="133">
        <f t="shared" si="10"/>
        <v>0</v>
      </c>
      <c r="X21" s="131">
        <v>0</v>
      </c>
      <c r="Y21" s="132">
        <v>0</v>
      </c>
      <c r="Z21" s="86"/>
      <c r="AB21" s="171"/>
    </row>
    <row r="22" spans="1:28" s="87" customFormat="1" ht="37.5" customHeight="1">
      <c r="A22" s="129" t="s">
        <v>65</v>
      </c>
      <c r="B22" s="130">
        <f t="shared" si="3"/>
        <v>230</v>
      </c>
      <c r="C22" s="131">
        <f t="shared" si="3"/>
        <v>127</v>
      </c>
      <c r="D22" s="132">
        <f t="shared" si="3"/>
        <v>103</v>
      </c>
      <c r="E22" s="128">
        <f t="shared" si="4"/>
        <v>230</v>
      </c>
      <c r="F22" s="304">
        <v>127</v>
      </c>
      <c r="G22" s="305">
        <v>103</v>
      </c>
      <c r="H22" s="133">
        <f t="shared" si="5"/>
        <v>0</v>
      </c>
      <c r="I22" s="131">
        <v>0</v>
      </c>
      <c r="J22" s="131">
        <v>0</v>
      </c>
      <c r="K22" s="128">
        <f t="shared" si="6"/>
        <v>0</v>
      </c>
      <c r="L22" s="126">
        <v>0</v>
      </c>
      <c r="M22" s="303">
        <v>0</v>
      </c>
      <c r="N22" s="128">
        <f t="shared" si="7"/>
        <v>0</v>
      </c>
      <c r="O22" s="126">
        <v>0</v>
      </c>
      <c r="P22" s="303">
        <v>0</v>
      </c>
      <c r="Q22" s="128">
        <f t="shared" si="8"/>
        <v>0</v>
      </c>
      <c r="R22" s="126">
        <v>0</v>
      </c>
      <c r="S22" s="303">
        <v>0</v>
      </c>
      <c r="T22" s="133">
        <f t="shared" si="9"/>
        <v>0</v>
      </c>
      <c r="U22" s="131">
        <v>0</v>
      </c>
      <c r="V22" s="306">
        <v>0</v>
      </c>
      <c r="W22" s="128">
        <f t="shared" si="10"/>
        <v>0</v>
      </c>
      <c r="X22" s="126">
        <v>0</v>
      </c>
      <c r="Y22" s="127">
        <v>0</v>
      </c>
      <c r="Z22" s="86"/>
      <c r="AB22" s="171"/>
    </row>
    <row r="23" spans="1:28" s="87" customFormat="1" ht="37.5" customHeight="1">
      <c r="A23" s="129" t="s">
        <v>66</v>
      </c>
      <c r="B23" s="130">
        <f t="shared" si="3"/>
        <v>704</v>
      </c>
      <c r="C23" s="131">
        <f t="shared" si="3"/>
        <v>351</v>
      </c>
      <c r="D23" s="132">
        <f t="shared" si="3"/>
        <v>353</v>
      </c>
      <c r="E23" s="128">
        <f t="shared" si="4"/>
        <v>686</v>
      </c>
      <c r="F23" s="304">
        <v>341</v>
      </c>
      <c r="G23" s="305">
        <v>345</v>
      </c>
      <c r="H23" s="133">
        <f t="shared" si="5"/>
        <v>0</v>
      </c>
      <c r="I23" s="126">
        <v>0</v>
      </c>
      <c r="J23" s="131">
        <v>0</v>
      </c>
      <c r="K23" s="128">
        <f t="shared" si="6"/>
        <v>2</v>
      </c>
      <c r="L23" s="126">
        <v>1</v>
      </c>
      <c r="M23" s="303">
        <v>1</v>
      </c>
      <c r="N23" s="128">
        <f t="shared" si="7"/>
        <v>0</v>
      </c>
      <c r="O23" s="131">
        <v>0</v>
      </c>
      <c r="P23" s="303">
        <v>0</v>
      </c>
      <c r="Q23" s="128">
        <f t="shared" si="8"/>
        <v>1</v>
      </c>
      <c r="R23" s="131">
        <v>1</v>
      </c>
      <c r="S23" s="303">
        <v>0</v>
      </c>
      <c r="T23" s="133">
        <f t="shared" si="9"/>
        <v>15</v>
      </c>
      <c r="U23" s="131">
        <v>8</v>
      </c>
      <c r="V23" s="306">
        <v>7</v>
      </c>
      <c r="W23" s="128">
        <f t="shared" si="10"/>
        <v>0</v>
      </c>
      <c r="X23" s="126">
        <v>0</v>
      </c>
      <c r="Y23" s="127">
        <v>0</v>
      </c>
      <c r="Z23" s="86"/>
      <c r="AB23" s="171"/>
    </row>
    <row r="24" spans="1:28" s="87" customFormat="1" ht="37.5" customHeight="1">
      <c r="A24" s="129" t="s">
        <v>4</v>
      </c>
      <c r="B24" s="130">
        <f t="shared" si="3"/>
        <v>302</v>
      </c>
      <c r="C24" s="131">
        <f t="shared" si="3"/>
        <v>165</v>
      </c>
      <c r="D24" s="132">
        <f t="shared" si="3"/>
        <v>137</v>
      </c>
      <c r="E24" s="128">
        <f t="shared" si="4"/>
        <v>298</v>
      </c>
      <c r="F24" s="304">
        <v>162</v>
      </c>
      <c r="G24" s="305">
        <v>136</v>
      </c>
      <c r="H24" s="133">
        <f t="shared" si="5"/>
        <v>0</v>
      </c>
      <c r="I24" s="126">
        <v>0</v>
      </c>
      <c r="J24" s="131">
        <v>0</v>
      </c>
      <c r="K24" s="128">
        <f t="shared" si="6"/>
        <v>0</v>
      </c>
      <c r="L24" s="126">
        <v>0</v>
      </c>
      <c r="M24" s="303">
        <v>0</v>
      </c>
      <c r="N24" s="128">
        <f t="shared" si="7"/>
        <v>1</v>
      </c>
      <c r="O24" s="126">
        <v>1</v>
      </c>
      <c r="P24" s="303">
        <v>0</v>
      </c>
      <c r="Q24" s="128">
        <f t="shared" si="8"/>
        <v>0</v>
      </c>
      <c r="R24" s="126">
        <v>0</v>
      </c>
      <c r="S24" s="303">
        <v>0</v>
      </c>
      <c r="T24" s="133">
        <f t="shared" si="9"/>
        <v>3</v>
      </c>
      <c r="U24" s="131">
        <v>2</v>
      </c>
      <c r="V24" s="306">
        <v>1</v>
      </c>
      <c r="W24" s="128">
        <f t="shared" si="10"/>
        <v>0</v>
      </c>
      <c r="X24" s="126">
        <v>0</v>
      </c>
      <c r="Y24" s="127">
        <v>0</v>
      </c>
      <c r="Z24" s="86"/>
      <c r="AB24" s="171"/>
    </row>
    <row r="25" spans="1:28" s="87" customFormat="1" ht="37.5" customHeight="1">
      <c r="A25" s="129" t="s">
        <v>76</v>
      </c>
      <c r="B25" s="130">
        <f t="shared" si="3"/>
        <v>941</v>
      </c>
      <c r="C25" s="131">
        <f t="shared" si="3"/>
        <v>460</v>
      </c>
      <c r="D25" s="132">
        <f t="shared" si="3"/>
        <v>481</v>
      </c>
      <c r="E25" s="128">
        <f t="shared" si="4"/>
        <v>925</v>
      </c>
      <c r="F25" s="304">
        <v>448</v>
      </c>
      <c r="G25" s="305">
        <v>477</v>
      </c>
      <c r="H25" s="133">
        <f t="shared" si="5"/>
        <v>0</v>
      </c>
      <c r="I25" s="126">
        <v>0</v>
      </c>
      <c r="J25" s="131">
        <v>0</v>
      </c>
      <c r="K25" s="128">
        <f t="shared" si="6"/>
        <v>2</v>
      </c>
      <c r="L25" s="126">
        <v>0</v>
      </c>
      <c r="M25" s="303">
        <v>2</v>
      </c>
      <c r="N25" s="128">
        <f t="shared" si="7"/>
        <v>1</v>
      </c>
      <c r="O25" s="126">
        <v>1</v>
      </c>
      <c r="P25" s="303">
        <v>0</v>
      </c>
      <c r="Q25" s="128">
        <f t="shared" si="8"/>
        <v>9</v>
      </c>
      <c r="R25" s="131">
        <v>9</v>
      </c>
      <c r="S25" s="303">
        <v>0</v>
      </c>
      <c r="T25" s="133">
        <f t="shared" si="9"/>
        <v>4</v>
      </c>
      <c r="U25" s="131">
        <v>2</v>
      </c>
      <c r="V25" s="306">
        <v>2</v>
      </c>
      <c r="W25" s="128">
        <f t="shared" si="10"/>
        <v>0</v>
      </c>
      <c r="X25" s="126">
        <v>0</v>
      </c>
      <c r="Y25" s="127">
        <v>0</v>
      </c>
      <c r="Z25" s="86"/>
      <c r="AB25" s="171"/>
    </row>
    <row r="26" spans="1:28" s="87" customFormat="1" ht="37.5" customHeight="1">
      <c r="A26" s="129" t="s">
        <v>77</v>
      </c>
      <c r="B26" s="130">
        <f t="shared" si="3"/>
        <v>1011</v>
      </c>
      <c r="C26" s="131">
        <f t="shared" si="3"/>
        <v>521</v>
      </c>
      <c r="D26" s="132">
        <f t="shared" si="3"/>
        <v>490</v>
      </c>
      <c r="E26" s="128">
        <f t="shared" si="4"/>
        <v>1006</v>
      </c>
      <c r="F26" s="304">
        <v>521</v>
      </c>
      <c r="G26" s="305">
        <v>485</v>
      </c>
      <c r="H26" s="133">
        <f t="shared" si="5"/>
        <v>1</v>
      </c>
      <c r="I26" s="126">
        <v>0</v>
      </c>
      <c r="J26" s="126">
        <v>1</v>
      </c>
      <c r="K26" s="128">
        <f t="shared" si="6"/>
        <v>0</v>
      </c>
      <c r="L26" s="131">
        <v>0</v>
      </c>
      <c r="M26" s="303">
        <v>0</v>
      </c>
      <c r="N26" s="128">
        <f t="shared" si="7"/>
        <v>0</v>
      </c>
      <c r="O26" s="131">
        <v>0</v>
      </c>
      <c r="P26" s="303">
        <v>0</v>
      </c>
      <c r="Q26" s="128">
        <f t="shared" si="8"/>
        <v>1</v>
      </c>
      <c r="R26" s="131">
        <v>0</v>
      </c>
      <c r="S26" s="303">
        <v>1</v>
      </c>
      <c r="T26" s="133">
        <f t="shared" si="9"/>
        <v>3</v>
      </c>
      <c r="U26" s="131">
        <v>0</v>
      </c>
      <c r="V26" s="303">
        <v>3</v>
      </c>
      <c r="W26" s="128">
        <f t="shared" si="10"/>
        <v>0</v>
      </c>
      <c r="X26" s="126">
        <v>0</v>
      </c>
      <c r="Y26" s="127">
        <v>0</v>
      </c>
      <c r="Z26" s="86"/>
      <c r="AB26" s="171"/>
    </row>
    <row r="27" spans="1:28" s="87" customFormat="1" ht="37.5" customHeight="1">
      <c r="A27" s="129" t="s">
        <v>67</v>
      </c>
      <c r="B27" s="130">
        <f t="shared" si="3"/>
        <v>211</v>
      </c>
      <c r="C27" s="131">
        <f t="shared" si="3"/>
        <v>124</v>
      </c>
      <c r="D27" s="132">
        <f t="shared" si="3"/>
        <v>87</v>
      </c>
      <c r="E27" s="128">
        <f t="shared" si="4"/>
        <v>209</v>
      </c>
      <c r="F27" s="304">
        <v>122</v>
      </c>
      <c r="G27" s="305">
        <v>87</v>
      </c>
      <c r="H27" s="133">
        <f t="shared" si="5"/>
        <v>0</v>
      </c>
      <c r="I27" s="126">
        <v>0</v>
      </c>
      <c r="J27" s="126">
        <v>0</v>
      </c>
      <c r="K27" s="128">
        <f t="shared" si="6"/>
        <v>0</v>
      </c>
      <c r="L27" s="126">
        <v>0</v>
      </c>
      <c r="M27" s="303">
        <v>0</v>
      </c>
      <c r="N27" s="128">
        <f t="shared" si="7"/>
        <v>0</v>
      </c>
      <c r="O27" s="131">
        <v>0</v>
      </c>
      <c r="P27" s="303">
        <v>0</v>
      </c>
      <c r="Q27" s="128">
        <f t="shared" si="8"/>
        <v>0</v>
      </c>
      <c r="R27" s="126">
        <v>0</v>
      </c>
      <c r="S27" s="303">
        <v>0</v>
      </c>
      <c r="T27" s="128">
        <f t="shared" si="9"/>
        <v>1</v>
      </c>
      <c r="U27" s="126">
        <v>1</v>
      </c>
      <c r="V27" s="303">
        <v>0</v>
      </c>
      <c r="W27" s="128">
        <f t="shared" si="10"/>
        <v>1</v>
      </c>
      <c r="X27" s="126">
        <v>1</v>
      </c>
      <c r="Y27" s="127">
        <v>0</v>
      </c>
      <c r="Z27" s="86"/>
      <c r="AB27" s="171"/>
    </row>
    <row r="28" spans="1:28" s="87" customFormat="1" ht="37.5" customHeight="1">
      <c r="A28" s="129" t="s">
        <v>68</v>
      </c>
      <c r="B28" s="130">
        <f t="shared" si="3"/>
        <v>26</v>
      </c>
      <c r="C28" s="131">
        <f t="shared" si="3"/>
        <v>10</v>
      </c>
      <c r="D28" s="132">
        <f t="shared" si="3"/>
        <v>16</v>
      </c>
      <c r="E28" s="128">
        <f t="shared" si="4"/>
        <v>26</v>
      </c>
      <c r="F28" s="304">
        <v>10</v>
      </c>
      <c r="G28" s="305">
        <v>16</v>
      </c>
      <c r="H28" s="133">
        <f t="shared" si="5"/>
        <v>0</v>
      </c>
      <c r="I28" s="126">
        <v>0</v>
      </c>
      <c r="J28" s="126">
        <v>0</v>
      </c>
      <c r="K28" s="128">
        <f t="shared" si="6"/>
        <v>0</v>
      </c>
      <c r="L28" s="126">
        <v>0</v>
      </c>
      <c r="M28" s="303">
        <v>0</v>
      </c>
      <c r="N28" s="128">
        <f t="shared" si="7"/>
        <v>0</v>
      </c>
      <c r="O28" s="126">
        <v>0</v>
      </c>
      <c r="P28" s="303">
        <v>0</v>
      </c>
      <c r="Q28" s="128">
        <f t="shared" si="8"/>
        <v>0</v>
      </c>
      <c r="R28" s="126">
        <v>0</v>
      </c>
      <c r="S28" s="303">
        <v>0</v>
      </c>
      <c r="T28" s="128">
        <f t="shared" si="9"/>
        <v>0</v>
      </c>
      <c r="U28" s="126">
        <v>0</v>
      </c>
      <c r="V28" s="303">
        <v>0</v>
      </c>
      <c r="W28" s="128">
        <f t="shared" si="10"/>
        <v>0</v>
      </c>
      <c r="X28" s="126">
        <v>0</v>
      </c>
      <c r="Y28" s="127">
        <v>0</v>
      </c>
      <c r="Z28" s="86"/>
      <c r="AB28" s="171"/>
    </row>
    <row r="29" spans="1:28" s="87" customFormat="1" ht="37.5" customHeight="1">
      <c r="A29" s="129" t="s">
        <v>30</v>
      </c>
      <c r="B29" s="130">
        <f t="shared" si="3"/>
        <v>121</v>
      </c>
      <c r="C29" s="131">
        <f t="shared" si="3"/>
        <v>65</v>
      </c>
      <c r="D29" s="132">
        <f t="shared" si="3"/>
        <v>56</v>
      </c>
      <c r="E29" s="128">
        <f t="shared" si="4"/>
        <v>121</v>
      </c>
      <c r="F29" s="304">
        <v>65</v>
      </c>
      <c r="G29" s="305">
        <v>56</v>
      </c>
      <c r="H29" s="133">
        <f t="shared" si="5"/>
        <v>0</v>
      </c>
      <c r="I29" s="126">
        <v>0</v>
      </c>
      <c r="J29" s="126">
        <v>0</v>
      </c>
      <c r="K29" s="128">
        <f t="shared" si="6"/>
        <v>0</v>
      </c>
      <c r="L29" s="126">
        <v>0</v>
      </c>
      <c r="M29" s="303">
        <v>0</v>
      </c>
      <c r="N29" s="128">
        <f t="shared" si="7"/>
        <v>0</v>
      </c>
      <c r="O29" s="126">
        <v>0</v>
      </c>
      <c r="P29" s="303">
        <v>0</v>
      </c>
      <c r="Q29" s="128">
        <f t="shared" si="8"/>
        <v>0</v>
      </c>
      <c r="R29" s="126">
        <v>0</v>
      </c>
      <c r="S29" s="303">
        <v>0</v>
      </c>
      <c r="T29" s="128">
        <f t="shared" si="9"/>
        <v>0</v>
      </c>
      <c r="U29" s="126">
        <v>0</v>
      </c>
      <c r="V29" s="303">
        <v>0</v>
      </c>
      <c r="W29" s="128">
        <f t="shared" si="10"/>
        <v>0</v>
      </c>
      <c r="X29" s="126">
        <v>0</v>
      </c>
      <c r="Y29" s="127">
        <v>0</v>
      </c>
      <c r="Z29" s="86"/>
      <c r="AB29" s="171"/>
    </row>
    <row r="30" spans="1:28" s="87" customFormat="1" ht="37.5" customHeight="1">
      <c r="A30" s="129" t="s">
        <v>31</v>
      </c>
      <c r="B30" s="130">
        <f t="shared" si="3"/>
        <v>251</v>
      </c>
      <c r="C30" s="131">
        <f t="shared" si="3"/>
        <v>131</v>
      </c>
      <c r="D30" s="132">
        <f t="shared" si="3"/>
        <v>120</v>
      </c>
      <c r="E30" s="128">
        <f t="shared" si="4"/>
        <v>251</v>
      </c>
      <c r="F30" s="304">
        <v>131</v>
      </c>
      <c r="G30" s="305">
        <v>120</v>
      </c>
      <c r="H30" s="133">
        <f t="shared" si="5"/>
        <v>0</v>
      </c>
      <c r="I30" s="126">
        <v>0</v>
      </c>
      <c r="J30" s="126">
        <v>0</v>
      </c>
      <c r="K30" s="128">
        <f t="shared" si="6"/>
        <v>0</v>
      </c>
      <c r="L30" s="126">
        <v>0</v>
      </c>
      <c r="M30" s="303">
        <v>0</v>
      </c>
      <c r="N30" s="128">
        <f t="shared" si="7"/>
        <v>0</v>
      </c>
      <c r="O30" s="126">
        <v>0</v>
      </c>
      <c r="P30" s="303">
        <v>0</v>
      </c>
      <c r="Q30" s="128">
        <f t="shared" si="8"/>
        <v>0</v>
      </c>
      <c r="R30" s="131">
        <v>0</v>
      </c>
      <c r="S30" s="306">
        <v>0</v>
      </c>
      <c r="T30" s="133">
        <f t="shared" si="9"/>
        <v>0</v>
      </c>
      <c r="U30" s="131">
        <v>0</v>
      </c>
      <c r="V30" s="303">
        <v>0</v>
      </c>
      <c r="W30" s="128">
        <f t="shared" si="10"/>
        <v>0</v>
      </c>
      <c r="X30" s="126">
        <v>0</v>
      </c>
      <c r="Y30" s="127">
        <v>0</v>
      </c>
      <c r="Z30" s="86"/>
      <c r="AB30" s="171"/>
    </row>
    <row r="31" spans="1:28" s="87" customFormat="1" ht="37.5" customHeight="1">
      <c r="A31" s="129" t="s">
        <v>32</v>
      </c>
      <c r="B31" s="130">
        <f t="shared" si="3"/>
        <v>81</v>
      </c>
      <c r="C31" s="131">
        <f t="shared" si="3"/>
        <v>38</v>
      </c>
      <c r="D31" s="132">
        <f t="shared" si="3"/>
        <v>43</v>
      </c>
      <c r="E31" s="128">
        <f t="shared" si="4"/>
        <v>81</v>
      </c>
      <c r="F31" s="304">
        <v>38</v>
      </c>
      <c r="G31" s="305">
        <v>43</v>
      </c>
      <c r="H31" s="133">
        <f t="shared" si="5"/>
        <v>0</v>
      </c>
      <c r="I31" s="126">
        <v>0</v>
      </c>
      <c r="J31" s="126">
        <v>0</v>
      </c>
      <c r="K31" s="128">
        <f t="shared" si="6"/>
        <v>0</v>
      </c>
      <c r="L31" s="126">
        <v>0</v>
      </c>
      <c r="M31" s="303">
        <v>0</v>
      </c>
      <c r="N31" s="128">
        <f t="shared" si="7"/>
        <v>0</v>
      </c>
      <c r="O31" s="126">
        <v>0</v>
      </c>
      <c r="P31" s="303">
        <v>0</v>
      </c>
      <c r="Q31" s="128">
        <f t="shared" si="8"/>
        <v>0</v>
      </c>
      <c r="R31" s="126">
        <v>0</v>
      </c>
      <c r="S31" s="303">
        <v>0</v>
      </c>
      <c r="T31" s="133">
        <f t="shared" si="9"/>
        <v>0</v>
      </c>
      <c r="U31" s="131">
        <v>0</v>
      </c>
      <c r="V31" s="306">
        <v>0</v>
      </c>
      <c r="W31" s="128">
        <f t="shared" si="10"/>
        <v>0</v>
      </c>
      <c r="X31" s="126">
        <v>0</v>
      </c>
      <c r="Y31" s="127">
        <v>0</v>
      </c>
      <c r="Z31" s="86"/>
      <c r="AB31" s="171"/>
    </row>
    <row r="32" spans="1:28" s="87" customFormat="1" ht="37.5" customHeight="1">
      <c r="A32" s="129" t="s">
        <v>33</v>
      </c>
      <c r="B32" s="130">
        <f t="shared" si="3"/>
        <v>120</v>
      </c>
      <c r="C32" s="131">
        <f t="shared" si="3"/>
        <v>62</v>
      </c>
      <c r="D32" s="132">
        <f t="shared" si="3"/>
        <v>58</v>
      </c>
      <c r="E32" s="128">
        <f t="shared" si="4"/>
        <v>119</v>
      </c>
      <c r="F32" s="304">
        <v>62</v>
      </c>
      <c r="G32" s="305">
        <v>57</v>
      </c>
      <c r="H32" s="133">
        <f t="shared" si="5"/>
        <v>1</v>
      </c>
      <c r="I32" s="126">
        <v>0</v>
      </c>
      <c r="J32" s="126">
        <v>1</v>
      </c>
      <c r="K32" s="128">
        <f t="shared" si="6"/>
        <v>0</v>
      </c>
      <c r="L32" s="126">
        <v>0</v>
      </c>
      <c r="M32" s="303">
        <v>0</v>
      </c>
      <c r="N32" s="128">
        <f t="shared" si="7"/>
        <v>0</v>
      </c>
      <c r="O32" s="126">
        <v>0</v>
      </c>
      <c r="P32" s="303">
        <v>0</v>
      </c>
      <c r="Q32" s="128">
        <f t="shared" si="8"/>
        <v>0</v>
      </c>
      <c r="R32" s="126">
        <v>0</v>
      </c>
      <c r="S32" s="303">
        <v>0</v>
      </c>
      <c r="T32" s="128">
        <f t="shared" si="9"/>
        <v>0</v>
      </c>
      <c r="U32" s="126">
        <v>0</v>
      </c>
      <c r="V32" s="303">
        <v>0</v>
      </c>
      <c r="W32" s="128">
        <f t="shared" si="10"/>
        <v>0</v>
      </c>
      <c r="X32" s="126">
        <v>0</v>
      </c>
      <c r="Y32" s="127">
        <v>0</v>
      </c>
      <c r="Z32" s="86"/>
      <c r="AB32" s="171"/>
    </row>
    <row r="33" spans="1:28" s="87" customFormat="1" ht="37.5" customHeight="1">
      <c r="A33" s="134" t="s">
        <v>78</v>
      </c>
      <c r="B33" s="130">
        <f t="shared" si="3"/>
        <v>93</v>
      </c>
      <c r="C33" s="131">
        <f t="shared" si="3"/>
        <v>47</v>
      </c>
      <c r="D33" s="132">
        <f t="shared" si="3"/>
        <v>46</v>
      </c>
      <c r="E33" s="128">
        <f t="shared" si="4"/>
        <v>89</v>
      </c>
      <c r="F33" s="304">
        <v>46</v>
      </c>
      <c r="G33" s="305">
        <v>43</v>
      </c>
      <c r="H33" s="133">
        <f t="shared" si="5"/>
        <v>4</v>
      </c>
      <c r="I33" s="126">
        <v>1</v>
      </c>
      <c r="J33" s="126">
        <v>3</v>
      </c>
      <c r="K33" s="128">
        <f t="shared" si="6"/>
        <v>0</v>
      </c>
      <c r="L33" s="126">
        <v>0</v>
      </c>
      <c r="M33" s="303">
        <v>0</v>
      </c>
      <c r="N33" s="128">
        <f t="shared" si="7"/>
        <v>0</v>
      </c>
      <c r="O33" s="126">
        <v>0</v>
      </c>
      <c r="P33" s="303">
        <v>0</v>
      </c>
      <c r="Q33" s="128">
        <f t="shared" si="8"/>
        <v>0</v>
      </c>
      <c r="R33" s="126">
        <v>0</v>
      </c>
      <c r="S33" s="303">
        <v>0</v>
      </c>
      <c r="T33" s="128">
        <f t="shared" si="9"/>
        <v>0</v>
      </c>
      <c r="U33" s="126">
        <v>0</v>
      </c>
      <c r="V33" s="303">
        <v>0</v>
      </c>
      <c r="W33" s="128">
        <f t="shared" si="10"/>
        <v>0</v>
      </c>
      <c r="X33" s="126">
        <v>0</v>
      </c>
      <c r="Y33" s="127">
        <v>0</v>
      </c>
      <c r="Z33" s="86"/>
      <c r="AB33" s="171"/>
    </row>
    <row r="34" spans="1:28" s="87" customFormat="1" ht="37.5" customHeight="1" thickBot="1">
      <c r="A34" s="135" t="s">
        <v>34</v>
      </c>
      <c r="B34" s="136">
        <f t="shared" si="3"/>
        <v>179</v>
      </c>
      <c r="C34" s="137">
        <f t="shared" si="3"/>
        <v>95</v>
      </c>
      <c r="D34" s="138">
        <f t="shared" si="3"/>
        <v>84</v>
      </c>
      <c r="E34" s="139">
        <f t="shared" si="4"/>
        <v>177</v>
      </c>
      <c r="F34" s="307">
        <v>95</v>
      </c>
      <c r="G34" s="308">
        <v>82</v>
      </c>
      <c r="H34" s="139">
        <f t="shared" si="5"/>
        <v>1</v>
      </c>
      <c r="I34" s="137">
        <v>0</v>
      </c>
      <c r="J34" s="137">
        <v>1</v>
      </c>
      <c r="K34" s="139">
        <f t="shared" si="6"/>
        <v>0</v>
      </c>
      <c r="L34" s="137">
        <v>0</v>
      </c>
      <c r="M34" s="309">
        <v>0</v>
      </c>
      <c r="N34" s="139">
        <f t="shared" si="7"/>
        <v>0</v>
      </c>
      <c r="O34" s="137">
        <v>0</v>
      </c>
      <c r="P34" s="309">
        <v>0</v>
      </c>
      <c r="Q34" s="139">
        <f t="shared" si="8"/>
        <v>0</v>
      </c>
      <c r="R34" s="137">
        <v>0</v>
      </c>
      <c r="S34" s="309">
        <v>0</v>
      </c>
      <c r="T34" s="139">
        <f t="shared" si="9"/>
        <v>1</v>
      </c>
      <c r="U34" s="137">
        <v>0</v>
      </c>
      <c r="V34" s="309">
        <v>1</v>
      </c>
      <c r="W34" s="139">
        <f t="shared" si="10"/>
        <v>0</v>
      </c>
      <c r="X34" s="137">
        <v>0</v>
      </c>
      <c r="Y34" s="138">
        <v>0</v>
      </c>
      <c r="Z34" s="86"/>
      <c r="AB34" s="171"/>
    </row>
    <row r="35" ht="18.75" customHeight="1">
      <c r="Q35" s="246"/>
    </row>
  </sheetData>
  <sheetProtection/>
  <mergeCells count="8">
    <mergeCell ref="A2:Y2"/>
    <mergeCell ref="W8:Y10"/>
    <mergeCell ref="E8:G10"/>
    <mergeCell ref="H8:J10"/>
    <mergeCell ref="K8:M10"/>
    <mergeCell ref="N8:P10"/>
    <mergeCell ref="Q8:S10"/>
    <mergeCell ref="T8:V10"/>
  </mergeCells>
  <printOptions horizontalCentered="1"/>
  <pageMargins left="0.3937007874015748" right="0.4724409448818898" top="0.6692913385826772" bottom="0.5118110236220472" header="0.5118110236220472" footer="0.5118110236220472"/>
  <pageSetup horizontalDpi="600" verticalDpi="600" orientation="portrait" paperSize="9" scale="77" r:id="rId1"/>
  <headerFooter scaleWithDoc="0" alignWithMargins="0">
    <oddHeader>&amp;L卒業後・中学</oddHeader>
    <oddFooter>&amp;C&amp;"Century,標準"85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A32"/>
  <sheetViews>
    <sheetView showGridLines="0" zoomScaleSheetLayoutView="100" zoomScalePageLayoutView="0" workbookViewId="0" topLeftCell="A1">
      <selection activeCell="AC36" sqref="AC36"/>
    </sheetView>
  </sheetViews>
  <sheetFormatPr defaultColWidth="8.625" defaultRowHeight="18.75" customHeight="1"/>
  <cols>
    <col min="1" max="1" width="4.75390625" style="80" customWidth="1"/>
    <col min="2" max="12" width="4.375" style="80" customWidth="1"/>
    <col min="13" max="15" width="6.75390625" style="80" customWidth="1"/>
    <col min="16" max="18" width="6.25390625" style="80" bestFit="1" customWidth="1"/>
    <col min="19" max="19" width="0.875" style="80" customWidth="1"/>
    <col min="20" max="22" width="7.375" style="80" customWidth="1"/>
    <col min="23" max="23" width="13.00390625" style="80" customWidth="1"/>
    <col min="24" max="16384" width="8.625" style="80" customWidth="1"/>
  </cols>
  <sheetData>
    <row r="1" ht="22.5" customHeight="1"/>
    <row r="2" ht="22.5" customHeight="1"/>
    <row r="3" spans="1:23" ht="22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22.5" customHeight="1" thickBot="1">
      <c r="A4" s="248" t="s">
        <v>75</v>
      </c>
      <c r="B4" s="140"/>
      <c r="C4" s="140"/>
      <c r="D4" s="248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1:23" s="87" customFormat="1" ht="24.75" customHeight="1">
      <c r="A5" s="320" t="s">
        <v>55</v>
      </c>
      <c r="B5" s="321"/>
      <c r="C5" s="322"/>
      <c r="D5" s="325" t="s">
        <v>100</v>
      </c>
      <c r="E5" s="325"/>
      <c r="F5" s="325"/>
      <c r="G5" s="325"/>
      <c r="H5" s="325"/>
      <c r="I5" s="325"/>
      <c r="J5" s="325"/>
      <c r="K5" s="325"/>
      <c r="L5" s="325"/>
      <c r="M5" s="326" t="s">
        <v>49</v>
      </c>
      <c r="N5" s="325"/>
      <c r="O5" s="327"/>
      <c r="P5" s="328" t="s">
        <v>101</v>
      </c>
      <c r="Q5" s="325"/>
      <c r="R5" s="329"/>
      <c r="S5" s="86"/>
      <c r="T5" s="331" t="s">
        <v>54</v>
      </c>
      <c r="U5" s="325"/>
      <c r="V5" s="329"/>
      <c r="W5" s="333" t="s">
        <v>102</v>
      </c>
    </row>
    <row r="6" spans="1:23" s="87" customFormat="1" ht="24.75" customHeight="1">
      <c r="A6" s="323"/>
      <c r="B6" s="323"/>
      <c r="C6" s="324"/>
      <c r="D6" s="312" t="s">
        <v>103</v>
      </c>
      <c r="E6" s="335"/>
      <c r="F6" s="335"/>
      <c r="G6" s="335"/>
      <c r="H6" s="335"/>
      <c r="I6" s="335"/>
      <c r="J6" s="335"/>
      <c r="K6" s="335"/>
      <c r="L6" s="335"/>
      <c r="M6" s="311"/>
      <c r="N6" s="312"/>
      <c r="O6" s="314"/>
      <c r="P6" s="312"/>
      <c r="Q6" s="312"/>
      <c r="R6" s="330"/>
      <c r="S6" s="86"/>
      <c r="T6" s="332"/>
      <c r="U6" s="312"/>
      <c r="V6" s="330"/>
      <c r="W6" s="332"/>
    </row>
    <row r="7" spans="1:23" s="87" customFormat="1" ht="23.25" customHeight="1">
      <c r="A7" s="86" t="s">
        <v>5</v>
      </c>
      <c r="B7" s="86"/>
      <c r="C7" s="141"/>
      <c r="D7" s="142"/>
      <c r="E7" s="336" t="s">
        <v>104</v>
      </c>
      <c r="F7" s="337"/>
      <c r="G7" s="336" t="s">
        <v>105</v>
      </c>
      <c r="H7" s="337"/>
      <c r="I7" s="336" t="s">
        <v>106</v>
      </c>
      <c r="J7" s="337"/>
      <c r="K7" s="336" t="s">
        <v>107</v>
      </c>
      <c r="L7" s="338"/>
      <c r="M7" s="311"/>
      <c r="N7" s="312"/>
      <c r="O7" s="314"/>
      <c r="P7" s="312"/>
      <c r="Q7" s="312"/>
      <c r="R7" s="330"/>
      <c r="S7" s="86"/>
      <c r="T7" s="332"/>
      <c r="U7" s="312"/>
      <c r="V7" s="330"/>
      <c r="W7" s="332"/>
    </row>
    <row r="8" spans="1:23" s="87" customFormat="1" ht="18.75" customHeight="1" thickBot="1">
      <c r="A8" s="143" t="s">
        <v>7</v>
      </c>
      <c r="B8" s="93" t="s">
        <v>8</v>
      </c>
      <c r="C8" s="96" t="s">
        <v>9</v>
      </c>
      <c r="D8" s="143" t="s">
        <v>7</v>
      </c>
      <c r="E8" s="93" t="s">
        <v>8</v>
      </c>
      <c r="F8" s="93" t="s">
        <v>9</v>
      </c>
      <c r="G8" s="93" t="s">
        <v>8</v>
      </c>
      <c r="H8" s="93" t="s">
        <v>9</v>
      </c>
      <c r="I8" s="93" t="s">
        <v>8</v>
      </c>
      <c r="J8" s="93" t="s">
        <v>9</v>
      </c>
      <c r="K8" s="93" t="s">
        <v>8</v>
      </c>
      <c r="L8" s="93" t="s">
        <v>9</v>
      </c>
      <c r="M8" s="95" t="s">
        <v>7</v>
      </c>
      <c r="N8" s="93" t="s">
        <v>8</v>
      </c>
      <c r="O8" s="96" t="s">
        <v>9</v>
      </c>
      <c r="P8" s="97" t="s">
        <v>7</v>
      </c>
      <c r="Q8" s="93" t="s">
        <v>8</v>
      </c>
      <c r="R8" s="144" t="s">
        <v>9</v>
      </c>
      <c r="S8" s="167"/>
      <c r="T8" s="92" t="s">
        <v>7</v>
      </c>
      <c r="U8" s="93" t="s">
        <v>8</v>
      </c>
      <c r="V8" s="144" t="s">
        <v>9</v>
      </c>
      <c r="W8" s="334"/>
    </row>
    <row r="9" spans="1:25" s="87" customFormat="1" ht="37.5" customHeight="1">
      <c r="A9" s="174">
        <v>105</v>
      </c>
      <c r="B9" s="175">
        <v>58</v>
      </c>
      <c r="C9" s="176">
        <v>47</v>
      </c>
      <c r="D9" s="174">
        <v>2</v>
      </c>
      <c r="E9" s="177">
        <v>1</v>
      </c>
      <c r="F9" s="178">
        <v>1</v>
      </c>
      <c r="G9" s="178">
        <v>0</v>
      </c>
      <c r="H9" s="178">
        <v>0</v>
      </c>
      <c r="I9" s="175">
        <v>0</v>
      </c>
      <c r="J9" s="177">
        <v>0</v>
      </c>
      <c r="K9" s="178">
        <v>0</v>
      </c>
      <c r="L9" s="178">
        <v>0</v>
      </c>
      <c r="M9" s="179">
        <v>98.66212600340549</v>
      </c>
      <c r="N9" s="180">
        <v>98.5</v>
      </c>
      <c r="O9" s="181">
        <v>98.78234398782344</v>
      </c>
      <c r="P9" s="182">
        <v>0.2</v>
      </c>
      <c r="Q9" s="182">
        <v>0.3271028037383178</v>
      </c>
      <c r="R9" s="183">
        <v>0.228310502283105</v>
      </c>
      <c r="S9" s="184"/>
      <c r="T9" s="185">
        <v>8381</v>
      </c>
      <c r="U9" s="175">
        <v>4326</v>
      </c>
      <c r="V9" s="186">
        <v>4055</v>
      </c>
      <c r="W9" s="145" t="s">
        <v>85</v>
      </c>
      <c r="X9" s="173"/>
      <c r="Y9" s="86"/>
    </row>
    <row r="10" spans="1:23" s="87" customFormat="1" ht="37.5" customHeight="1">
      <c r="A10" s="187">
        <f aca="true" t="shared" si="0" ref="A10:F10">SUM(A11:A13)</f>
        <v>123</v>
      </c>
      <c r="B10" s="188">
        <f t="shared" si="0"/>
        <v>61</v>
      </c>
      <c r="C10" s="189">
        <f t="shared" si="0"/>
        <v>62</v>
      </c>
      <c r="D10" s="190">
        <f t="shared" si="0"/>
        <v>2</v>
      </c>
      <c r="E10" s="188">
        <f t="shared" si="0"/>
        <v>2</v>
      </c>
      <c r="F10" s="188">
        <f t="shared" si="0"/>
        <v>0</v>
      </c>
      <c r="G10" s="188">
        <f aca="true" t="shared" si="1" ref="G10:L10">SUM(G13:G29)</f>
        <v>0</v>
      </c>
      <c r="H10" s="188">
        <f t="shared" si="1"/>
        <v>0</v>
      </c>
      <c r="I10" s="191">
        <f t="shared" si="1"/>
        <v>0</v>
      </c>
      <c r="J10" s="188">
        <f t="shared" si="1"/>
        <v>0</v>
      </c>
      <c r="K10" s="191">
        <f t="shared" si="1"/>
        <v>0</v>
      </c>
      <c r="L10" s="188">
        <f t="shared" si="1"/>
        <v>0</v>
      </c>
      <c r="M10" s="192">
        <f>'126-1'!E13/'126-1'!B13*100</f>
        <v>98.6021636076334</v>
      </c>
      <c r="N10" s="193">
        <f>'126-1'!F13/'126-1'!C13*100</f>
        <v>98.55140186915888</v>
      </c>
      <c r="O10" s="194">
        <f>'126-1'!G13/'126-1'!D13*100</f>
        <v>98.65720800608057</v>
      </c>
      <c r="P10" s="192">
        <f>(D10+'126-1'!Q13)/'126-1'!B13*100</f>
        <v>0.3281876747295491</v>
      </c>
      <c r="Q10" s="193">
        <f>(E10+'126-1'!R13)/'126-1'!C13*100</f>
        <v>0.35046728971962615</v>
      </c>
      <c r="R10" s="194">
        <f>(F10+'126-1'!S13)/'126-1'!D13*100</f>
        <v>0.3040283759817583</v>
      </c>
      <c r="S10" s="195"/>
      <c r="T10" s="196">
        <f>SUM(T11:T13)</f>
        <v>8067</v>
      </c>
      <c r="U10" s="191">
        <f>SUM(U11:U13)</f>
        <v>4203</v>
      </c>
      <c r="V10" s="197">
        <f>SUM(V11:V13)</f>
        <v>3864</v>
      </c>
      <c r="W10" s="146" t="s">
        <v>86</v>
      </c>
    </row>
    <row r="11" spans="1:23" s="87" customFormat="1" ht="37.5" customHeight="1">
      <c r="A11" s="184">
        <f>SUM(B11:C11)</f>
        <v>3</v>
      </c>
      <c r="B11" s="198">
        <v>3</v>
      </c>
      <c r="C11" s="199">
        <v>0</v>
      </c>
      <c r="D11" s="200">
        <f>SUM(E11:L11)</f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201">
        <v>0</v>
      </c>
      <c r="M11" s="202">
        <f>'126-1'!E14/'126-1'!B14*100</f>
        <v>100</v>
      </c>
      <c r="N11" s="180">
        <f>'126-1'!F14/'126-1'!C14*100</f>
        <v>100</v>
      </c>
      <c r="O11" s="181">
        <f>'126-1'!G14/'126-1'!D14*100</f>
        <v>100</v>
      </c>
      <c r="P11" s="203">
        <f>(D11+'126-1'!Q14)/'126-1'!B14*100</f>
        <v>0</v>
      </c>
      <c r="Q11" s="203">
        <f>(E11+'126-1'!R14)/'126-1'!C14*100</f>
        <v>0</v>
      </c>
      <c r="R11" s="204">
        <f>(F11+'126-1'!S14)/'126-1'!D14*100</f>
        <v>0</v>
      </c>
      <c r="S11" s="184"/>
      <c r="T11" s="205">
        <f>SUM(U11:V11)</f>
        <v>116</v>
      </c>
      <c r="U11" s="206">
        <v>57</v>
      </c>
      <c r="V11" s="207">
        <v>59</v>
      </c>
      <c r="W11" s="147" t="s">
        <v>57</v>
      </c>
    </row>
    <row r="12" spans="1:25" s="87" customFormat="1" ht="37.5" customHeight="1">
      <c r="A12" s="184">
        <f>SUM(A15:A31)</f>
        <v>113</v>
      </c>
      <c r="B12" s="198">
        <f aca="true" t="shared" si="2" ref="B12:L12">SUM(B15:B31)</f>
        <v>53</v>
      </c>
      <c r="C12" s="199">
        <f>SUM(C15:C31)</f>
        <v>60</v>
      </c>
      <c r="D12" s="200">
        <f t="shared" si="2"/>
        <v>2</v>
      </c>
      <c r="E12" s="198">
        <f t="shared" si="2"/>
        <v>2</v>
      </c>
      <c r="F12" s="208">
        <f t="shared" si="2"/>
        <v>0</v>
      </c>
      <c r="G12" s="198">
        <f t="shared" si="2"/>
        <v>0</v>
      </c>
      <c r="H12" s="198">
        <f t="shared" si="2"/>
        <v>0</v>
      </c>
      <c r="I12" s="198">
        <f t="shared" si="2"/>
        <v>0</v>
      </c>
      <c r="J12" s="198">
        <f>SUM(J15:J31)</f>
        <v>0</v>
      </c>
      <c r="K12" s="198">
        <f t="shared" si="2"/>
        <v>0</v>
      </c>
      <c r="L12" s="198">
        <f t="shared" si="2"/>
        <v>0</v>
      </c>
      <c r="M12" s="202">
        <f>'126-1'!E15/'126-1'!B15*100</f>
        <v>98.61006761833208</v>
      </c>
      <c r="N12" s="180">
        <f>'126-1'!F15/'126-1'!C15*100</f>
        <v>98.57694163048721</v>
      </c>
      <c r="O12" s="181">
        <f>'126-1'!G15/'126-1'!D15*100</f>
        <v>98.64583333333333</v>
      </c>
      <c r="P12" s="203">
        <f>(D12+'126-1'!Q15)/'126-1'!B15*100</f>
        <v>0.33809166040571</v>
      </c>
      <c r="Q12" s="203">
        <f>(E12+'126-1'!R15)/'126-1'!C15*100</f>
        <v>0.361794500723589</v>
      </c>
      <c r="R12" s="204">
        <f>(F12+'126-1'!S15)/'126-1'!D15*100</f>
        <v>0.3125</v>
      </c>
      <c r="S12" s="184"/>
      <c r="T12" s="205">
        <f>SUM(T15:T31)</f>
        <v>7830</v>
      </c>
      <c r="U12" s="206">
        <f>SUM(U15:U31)</f>
        <v>4072</v>
      </c>
      <c r="V12" s="207">
        <f>SUM(V15:V31)</f>
        <v>3758</v>
      </c>
      <c r="W12" s="147" t="s">
        <v>58</v>
      </c>
      <c r="X12" s="86"/>
      <c r="Y12" s="86"/>
    </row>
    <row r="13" spans="1:23" s="87" customFormat="1" ht="37.5" customHeight="1" thickBot="1">
      <c r="A13" s="209">
        <f>SUM(B13:C13)</f>
        <v>7</v>
      </c>
      <c r="B13" s="249">
        <v>5</v>
      </c>
      <c r="C13" s="210">
        <v>2</v>
      </c>
      <c r="D13" s="200">
        <f>SUM(E13:L13)</f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2">
        <f>'126-1'!E16/'126-1'!B16*100</f>
        <v>96.8</v>
      </c>
      <c r="N13" s="180">
        <v>96.1038961038961</v>
      </c>
      <c r="O13" s="213">
        <v>97.9166666666666</v>
      </c>
      <c r="P13" s="203">
        <f>(D13+'126-1'!Q16)/'126-1'!B16*100</f>
        <v>0</v>
      </c>
      <c r="Q13" s="203">
        <f>(E13+'126-1'!R16)/'126-1'!C16*100</f>
        <v>0</v>
      </c>
      <c r="R13" s="204">
        <f>(F13+'126-1'!S16)/'126-1'!D16*100</f>
        <v>0</v>
      </c>
      <c r="S13" s="184"/>
      <c r="T13" s="214">
        <f>SUM(U13:V13)</f>
        <v>121</v>
      </c>
      <c r="U13" s="250">
        <v>74</v>
      </c>
      <c r="V13" s="215">
        <v>47</v>
      </c>
      <c r="W13" s="149" t="s">
        <v>59</v>
      </c>
    </row>
    <row r="14" spans="1:27" s="87" customFormat="1" ht="12.75">
      <c r="A14" s="177"/>
      <c r="B14" s="178"/>
      <c r="C14" s="176"/>
      <c r="D14" s="174"/>
      <c r="E14" s="178"/>
      <c r="F14" s="178"/>
      <c r="G14" s="178"/>
      <c r="H14" s="178"/>
      <c r="I14" s="178"/>
      <c r="J14" s="178"/>
      <c r="K14" s="178"/>
      <c r="L14" s="178"/>
      <c r="M14" s="179"/>
      <c r="N14" s="216"/>
      <c r="O14" s="217"/>
      <c r="P14" s="182"/>
      <c r="Q14" s="182"/>
      <c r="R14" s="218"/>
      <c r="S14" s="184"/>
      <c r="T14" s="205"/>
      <c r="U14" s="206"/>
      <c r="V14" s="207"/>
      <c r="W14" s="150" t="s">
        <v>60</v>
      </c>
      <c r="Y14" s="86"/>
      <c r="Z14" s="86"/>
      <c r="AA14" s="86"/>
    </row>
    <row r="15" spans="1:27" s="87" customFormat="1" ht="37.5" customHeight="1">
      <c r="A15" s="184">
        <f>SUM(B15:C15)</f>
        <v>31</v>
      </c>
      <c r="B15" s="198">
        <v>9</v>
      </c>
      <c r="C15" s="199">
        <v>22</v>
      </c>
      <c r="D15" s="219">
        <f>SUM(E15:L15)</f>
        <v>0</v>
      </c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242">
        <f>'126-1'!E18/'126-1'!B18*100</f>
        <v>98.67713931376602</v>
      </c>
      <c r="N15" s="241">
        <v>98.6624704956727</v>
      </c>
      <c r="O15" s="220">
        <v>98.6933797909407</v>
      </c>
      <c r="P15" s="221">
        <f>(D15+'126-1'!Q18)/'126-1'!B18*100</f>
        <v>0.12401818933443572</v>
      </c>
      <c r="Q15" s="221">
        <f>(E15+'126-1'!R18)/'126-1'!C18*100</f>
        <v>0.07867820613690008</v>
      </c>
      <c r="R15" s="222">
        <v>0.17421602787456</v>
      </c>
      <c r="S15" s="184"/>
      <c r="T15" s="205">
        <f>SUM(U15:V15)</f>
        <v>2371</v>
      </c>
      <c r="U15" s="206">
        <v>1249</v>
      </c>
      <c r="V15" s="223">
        <v>1122</v>
      </c>
      <c r="W15" s="151" t="s">
        <v>90</v>
      </c>
      <c r="Y15" s="86"/>
      <c r="Z15" s="251"/>
      <c r="AA15" s="86"/>
    </row>
    <row r="16" spans="1:27" s="87" customFormat="1" ht="37.5" customHeight="1">
      <c r="A16" s="224">
        <f aca="true" t="shared" si="3" ref="A16:A30">SUM(B16:C16)</f>
        <v>7</v>
      </c>
      <c r="B16" s="252">
        <v>4</v>
      </c>
      <c r="C16" s="225">
        <v>3</v>
      </c>
      <c r="D16" s="226">
        <f>SUM(E16:L16)</f>
        <v>1</v>
      </c>
      <c r="E16" s="227">
        <v>1</v>
      </c>
      <c r="F16" s="227">
        <v>0</v>
      </c>
      <c r="G16" s="228">
        <v>0</v>
      </c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42">
        <f>'126-1'!E19/'126-1'!B19*100</f>
        <v>97.37302977232925</v>
      </c>
      <c r="N16" s="241">
        <v>97.3597359735973</v>
      </c>
      <c r="O16" s="220">
        <v>97.3880597014925</v>
      </c>
      <c r="P16" s="221">
        <f>(D16+'126-1'!Q19)/'126-1'!B19*100</f>
        <v>1.2259194395796849</v>
      </c>
      <c r="Q16" s="221">
        <f>(E16+'126-1'!R19)/'126-1'!C19*100</f>
        <v>0.6600660066006601</v>
      </c>
      <c r="R16" s="222">
        <v>1.86567164179104</v>
      </c>
      <c r="S16" s="184"/>
      <c r="T16" s="229">
        <f aca="true" t="shared" si="4" ref="T16:T31">SUM(U16:V16)</f>
        <v>554</v>
      </c>
      <c r="U16" s="228">
        <v>294</v>
      </c>
      <c r="V16" s="223">
        <v>260</v>
      </c>
      <c r="W16" s="154" t="s">
        <v>62</v>
      </c>
      <c r="Y16" s="86"/>
      <c r="Z16" s="86"/>
      <c r="AA16" s="86"/>
    </row>
    <row r="17" spans="1:23" s="87" customFormat="1" ht="37.5" customHeight="1">
      <c r="A17" s="224">
        <f t="shared" si="3"/>
        <v>17</v>
      </c>
      <c r="B17" s="252">
        <v>12</v>
      </c>
      <c r="C17" s="225">
        <v>5</v>
      </c>
      <c r="D17" s="230">
        <f aca="true" t="shared" si="5" ref="D17:D31">SUM(E17:L17)</f>
        <v>0</v>
      </c>
      <c r="E17" s="228">
        <v>0</v>
      </c>
      <c r="F17" s="227">
        <v>0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43">
        <f>'126-1'!E20/'126-1'!B20*100</f>
        <v>97.8021978021978</v>
      </c>
      <c r="N17" s="241">
        <v>97.4619289340101</v>
      </c>
      <c r="O17" s="220">
        <v>98.2035928143712</v>
      </c>
      <c r="P17" s="221">
        <f>(D17+'126-1'!Q20)/'126-1'!B20*100</f>
        <v>0.5494505494505495</v>
      </c>
      <c r="Q17" s="221">
        <f>(E17+'126-1'!R20)/'126-1'!C20*100</f>
        <v>0</v>
      </c>
      <c r="R17" s="222">
        <v>1.19760479041916</v>
      </c>
      <c r="S17" s="184"/>
      <c r="T17" s="229">
        <f t="shared" si="4"/>
        <v>355</v>
      </c>
      <c r="U17" s="228">
        <v>191</v>
      </c>
      <c r="V17" s="223">
        <v>164</v>
      </c>
      <c r="W17" s="154" t="s">
        <v>91</v>
      </c>
    </row>
    <row r="18" spans="1:24" s="87" customFormat="1" ht="37.5" customHeight="1">
      <c r="A18" s="224">
        <f t="shared" si="3"/>
        <v>1</v>
      </c>
      <c r="B18" s="252">
        <v>1</v>
      </c>
      <c r="C18" s="225">
        <v>0</v>
      </c>
      <c r="D18" s="231">
        <f t="shared" si="5"/>
        <v>0</v>
      </c>
      <c r="E18" s="227">
        <v>0</v>
      </c>
      <c r="F18" s="227">
        <v>0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42">
        <f>'126-1'!E21/'126-1'!B21*100</f>
        <v>98.89502762430939</v>
      </c>
      <c r="N18" s="241">
        <v>99.4413407821229</v>
      </c>
      <c r="O18" s="220">
        <v>98.3606557377049</v>
      </c>
      <c r="P18" s="221">
        <f>(D18+'126-1'!Q21)/'126-1'!B21*100</f>
        <v>0.8287292817679558</v>
      </c>
      <c r="Q18" s="221">
        <f>(E18+'126-1'!R21)/'126-1'!C21*100</f>
        <v>0.5586592178770949</v>
      </c>
      <c r="R18" s="222">
        <v>1.09289617486338</v>
      </c>
      <c r="S18" s="184"/>
      <c r="T18" s="229">
        <f t="shared" si="4"/>
        <v>357</v>
      </c>
      <c r="U18" s="228">
        <v>178</v>
      </c>
      <c r="V18" s="223">
        <v>179</v>
      </c>
      <c r="W18" s="154" t="s">
        <v>92</v>
      </c>
      <c r="X18" s="90"/>
    </row>
    <row r="19" spans="1:23" s="87" customFormat="1" ht="37.5" customHeight="1">
      <c r="A19" s="224">
        <f t="shared" si="3"/>
        <v>2</v>
      </c>
      <c r="B19" s="252">
        <v>2</v>
      </c>
      <c r="C19" s="225">
        <v>0</v>
      </c>
      <c r="D19" s="230">
        <f t="shared" si="5"/>
        <v>0</v>
      </c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43">
        <f>'126-1'!E22/'126-1'!B22*100</f>
        <v>100</v>
      </c>
      <c r="N19" s="241">
        <v>100</v>
      </c>
      <c r="O19" s="220">
        <v>100</v>
      </c>
      <c r="P19" s="221">
        <f>(D19+'126-1'!Q22)/'126-1'!B22*100</f>
        <v>0</v>
      </c>
      <c r="Q19" s="221">
        <f>(E19+'126-1'!R22)/'126-1'!C22*100</f>
        <v>0</v>
      </c>
      <c r="R19" s="222">
        <v>0</v>
      </c>
      <c r="S19" s="184"/>
      <c r="T19" s="229">
        <f t="shared" si="4"/>
        <v>229</v>
      </c>
      <c r="U19" s="228">
        <v>127</v>
      </c>
      <c r="V19" s="223">
        <v>102</v>
      </c>
      <c r="W19" s="154" t="s">
        <v>93</v>
      </c>
    </row>
    <row r="20" spans="1:23" s="87" customFormat="1" ht="37.5" customHeight="1">
      <c r="A20" s="224">
        <f t="shared" si="3"/>
        <v>8</v>
      </c>
      <c r="B20" s="252">
        <v>5</v>
      </c>
      <c r="C20" s="225">
        <v>3</v>
      </c>
      <c r="D20" s="230">
        <f t="shared" si="5"/>
        <v>1</v>
      </c>
      <c r="E20" s="228">
        <v>1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42">
        <f>'126-1'!E23/'126-1'!B23*100</f>
        <v>97.44318181818183</v>
      </c>
      <c r="N20" s="241">
        <v>97.1509971509971</v>
      </c>
      <c r="O20" s="220">
        <v>97.7337110481586</v>
      </c>
      <c r="P20" s="221">
        <f>(D20+'126-1'!Q23)/'126-1'!B23*100</f>
        <v>0.2840909090909091</v>
      </c>
      <c r="Q20" s="221">
        <f>(E20+'126-1'!R23)/'126-1'!C23*100</f>
        <v>0.5698005698005698</v>
      </c>
      <c r="R20" s="222">
        <v>0</v>
      </c>
      <c r="S20" s="184"/>
      <c r="T20" s="229">
        <f t="shared" si="4"/>
        <v>678</v>
      </c>
      <c r="U20" s="228">
        <v>335</v>
      </c>
      <c r="V20" s="223">
        <v>343</v>
      </c>
      <c r="W20" s="154" t="s">
        <v>94</v>
      </c>
    </row>
    <row r="21" spans="1:23" s="87" customFormat="1" ht="37.5" customHeight="1">
      <c r="A21" s="224">
        <f t="shared" si="3"/>
        <v>2</v>
      </c>
      <c r="B21" s="252">
        <v>0</v>
      </c>
      <c r="C21" s="225">
        <v>2</v>
      </c>
      <c r="D21" s="230">
        <f t="shared" si="5"/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42">
        <f>'126-1'!E24/'126-1'!B24*100</f>
        <v>98.67549668874173</v>
      </c>
      <c r="N21" s="241">
        <v>98.1818181818182</v>
      </c>
      <c r="O21" s="220">
        <v>99.2700729927007</v>
      </c>
      <c r="P21" s="221">
        <f>(D21+'126-1'!Q24)/'126-1'!B24*100</f>
        <v>0</v>
      </c>
      <c r="Q21" s="221">
        <f>(E21+'126-1'!R24)/'126-1'!C24*100</f>
        <v>0</v>
      </c>
      <c r="R21" s="222">
        <v>0</v>
      </c>
      <c r="S21" s="184"/>
      <c r="T21" s="229">
        <f t="shared" si="4"/>
        <v>296</v>
      </c>
      <c r="U21" s="228">
        <v>162</v>
      </c>
      <c r="V21" s="223">
        <v>134</v>
      </c>
      <c r="W21" s="154" t="s">
        <v>4</v>
      </c>
    </row>
    <row r="22" spans="1:23" s="87" customFormat="1" ht="37.5" customHeight="1">
      <c r="A22" s="224">
        <f t="shared" si="3"/>
        <v>9</v>
      </c>
      <c r="B22" s="252">
        <v>3</v>
      </c>
      <c r="C22" s="225">
        <v>6</v>
      </c>
      <c r="D22" s="230">
        <f t="shared" si="5"/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42">
        <f>'126-1'!E25/'126-1'!B25*100</f>
        <v>98.29968119022317</v>
      </c>
      <c r="N22" s="241">
        <v>97.3913043478261</v>
      </c>
      <c r="O22" s="220">
        <v>99.1683991683991</v>
      </c>
      <c r="P22" s="221">
        <f>(D22+'126-1'!Q25)/'126-1'!B25*100</f>
        <v>0.9564293304994688</v>
      </c>
      <c r="Q22" s="221">
        <f>(E22+'126-1'!R25)/'126-1'!C25*100</f>
        <v>1.956521739130435</v>
      </c>
      <c r="R22" s="222">
        <v>0</v>
      </c>
      <c r="S22" s="184"/>
      <c r="T22" s="229">
        <f t="shared" si="4"/>
        <v>918</v>
      </c>
      <c r="U22" s="228">
        <v>447</v>
      </c>
      <c r="V22" s="223">
        <v>471</v>
      </c>
      <c r="W22" s="154" t="s">
        <v>76</v>
      </c>
    </row>
    <row r="23" spans="1:23" s="87" customFormat="1" ht="37.5" customHeight="1">
      <c r="A23" s="224">
        <f t="shared" si="3"/>
        <v>7</v>
      </c>
      <c r="B23" s="252">
        <v>3</v>
      </c>
      <c r="C23" s="225">
        <v>4</v>
      </c>
      <c r="D23" s="230">
        <f t="shared" si="5"/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42">
        <f>'126-1'!E26/'126-1'!B26*100</f>
        <v>99.50544015825915</v>
      </c>
      <c r="N23" s="241">
        <v>100</v>
      </c>
      <c r="O23" s="220">
        <v>98.9795918367347</v>
      </c>
      <c r="P23" s="221">
        <f>(D23+'126-1'!Q26)/'126-1'!B26*100</f>
        <v>0.09891196834817012</v>
      </c>
      <c r="Q23" s="221">
        <f>(E23+'126-1'!R26)/'126-1'!C26*100</f>
        <v>0</v>
      </c>
      <c r="R23" s="222">
        <v>0.20408163265306</v>
      </c>
      <c r="S23" s="184"/>
      <c r="T23" s="229">
        <f t="shared" si="4"/>
        <v>1002</v>
      </c>
      <c r="U23" s="228">
        <v>521</v>
      </c>
      <c r="V23" s="223">
        <v>481</v>
      </c>
      <c r="W23" s="154" t="s">
        <v>77</v>
      </c>
    </row>
    <row r="24" spans="1:23" s="87" customFormat="1" ht="37.5" customHeight="1">
      <c r="A24" s="224">
        <f t="shared" si="3"/>
        <v>2</v>
      </c>
      <c r="B24" s="252">
        <v>1</v>
      </c>
      <c r="C24" s="225">
        <v>1</v>
      </c>
      <c r="D24" s="230">
        <f t="shared" si="5"/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43">
        <f>'126-1'!E27/'126-1'!B27*100</f>
        <v>99.0521327014218</v>
      </c>
      <c r="N24" s="241">
        <v>98.3870967741935</v>
      </c>
      <c r="O24" s="220">
        <v>100</v>
      </c>
      <c r="P24" s="221">
        <f>(D24+'126-1'!Q27)/'126-1'!B27*100</f>
        <v>0</v>
      </c>
      <c r="Q24" s="221">
        <f>(E24+'126-1'!R27)/'126-1'!C27*100</f>
        <v>0</v>
      </c>
      <c r="R24" s="222">
        <v>0</v>
      </c>
      <c r="S24" s="184"/>
      <c r="T24" s="229">
        <f t="shared" si="4"/>
        <v>208</v>
      </c>
      <c r="U24" s="228">
        <v>122</v>
      </c>
      <c r="V24" s="223">
        <v>86</v>
      </c>
      <c r="W24" s="154" t="s">
        <v>95</v>
      </c>
    </row>
    <row r="25" spans="1:23" s="87" customFormat="1" ht="37.5" customHeight="1">
      <c r="A25" s="224">
        <f t="shared" si="3"/>
        <v>0</v>
      </c>
      <c r="B25" s="252">
        <v>0</v>
      </c>
      <c r="C25" s="225">
        <v>0</v>
      </c>
      <c r="D25" s="230">
        <f t="shared" si="5"/>
        <v>0</v>
      </c>
      <c r="E25" s="228">
        <v>0</v>
      </c>
      <c r="F25" s="228">
        <v>0</v>
      </c>
      <c r="G25" s="228">
        <v>0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42">
        <f>'126-1'!E28/'126-1'!B28*100</f>
        <v>100</v>
      </c>
      <c r="N25" s="241">
        <v>100</v>
      </c>
      <c r="O25" s="220">
        <v>100</v>
      </c>
      <c r="P25" s="221">
        <f>(D25+'126-1'!Q28)/'126-1'!B28*100</f>
        <v>0</v>
      </c>
      <c r="Q25" s="221">
        <f>(E25+'126-1'!R28)/'126-1'!C28*100</f>
        <v>0</v>
      </c>
      <c r="R25" s="222">
        <v>0</v>
      </c>
      <c r="S25" s="184"/>
      <c r="T25" s="229">
        <f t="shared" si="4"/>
        <v>26</v>
      </c>
      <c r="U25" s="228">
        <v>10</v>
      </c>
      <c r="V25" s="223">
        <v>16</v>
      </c>
      <c r="W25" s="154" t="s">
        <v>96</v>
      </c>
    </row>
    <row r="26" spans="1:23" s="87" customFormat="1" ht="37.5" customHeight="1">
      <c r="A26" s="224">
        <f t="shared" si="3"/>
        <v>0</v>
      </c>
      <c r="B26" s="252">
        <v>0</v>
      </c>
      <c r="C26" s="225">
        <v>0</v>
      </c>
      <c r="D26" s="230">
        <f t="shared" si="5"/>
        <v>0</v>
      </c>
      <c r="E26" s="228">
        <v>0</v>
      </c>
      <c r="F26" s="228">
        <v>0</v>
      </c>
      <c r="G26" s="228">
        <v>0</v>
      </c>
      <c r="H26" s="228">
        <v>0</v>
      </c>
      <c r="I26" s="228">
        <v>0</v>
      </c>
      <c r="J26" s="228">
        <v>0</v>
      </c>
      <c r="K26" s="228">
        <v>0</v>
      </c>
      <c r="L26" s="228">
        <v>0</v>
      </c>
      <c r="M26" s="242">
        <f>'126-1'!E29/'126-1'!B29*100</f>
        <v>100</v>
      </c>
      <c r="N26" s="241">
        <v>100</v>
      </c>
      <c r="O26" s="220">
        <v>100</v>
      </c>
      <c r="P26" s="221">
        <f>(D26+'126-1'!Q29)/'126-1'!B29*100</f>
        <v>0</v>
      </c>
      <c r="Q26" s="221">
        <f>(E26+'126-1'!R29)/'126-1'!C29*100</f>
        <v>0</v>
      </c>
      <c r="R26" s="222">
        <v>0</v>
      </c>
      <c r="S26" s="184"/>
      <c r="T26" s="229">
        <f t="shared" si="4"/>
        <v>121</v>
      </c>
      <c r="U26" s="228">
        <v>65</v>
      </c>
      <c r="V26" s="223">
        <v>56</v>
      </c>
      <c r="W26" s="154" t="s">
        <v>30</v>
      </c>
    </row>
    <row r="27" spans="1:23" s="87" customFormat="1" ht="37.5" customHeight="1">
      <c r="A27" s="224">
        <f t="shared" si="3"/>
        <v>2</v>
      </c>
      <c r="B27" s="252">
        <v>2</v>
      </c>
      <c r="C27" s="225">
        <v>0</v>
      </c>
      <c r="D27" s="230">
        <f t="shared" si="5"/>
        <v>0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42">
        <f>'126-1'!E30/'126-1'!B30*100</f>
        <v>100</v>
      </c>
      <c r="N27" s="241">
        <v>100</v>
      </c>
      <c r="O27" s="220">
        <v>100</v>
      </c>
      <c r="P27" s="221">
        <f>(D27+'126-1'!Q30)/'126-1'!B30*100</f>
        <v>0</v>
      </c>
      <c r="Q27" s="221">
        <f>(E27+'126-1'!R30)/'126-1'!C30*100</f>
        <v>0</v>
      </c>
      <c r="R27" s="222">
        <v>0</v>
      </c>
      <c r="S27" s="184"/>
      <c r="T27" s="229">
        <f t="shared" si="4"/>
        <v>251</v>
      </c>
      <c r="U27" s="228">
        <v>131</v>
      </c>
      <c r="V27" s="223">
        <v>120</v>
      </c>
      <c r="W27" s="154" t="s">
        <v>97</v>
      </c>
    </row>
    <row r="28" spans="1:23" s="87" customFormat="1" ht="37.5" customHeight="1">
      <c r="A28" s="224">
        <f t="shared" si="3"/>
        <v>1</v>
      </c>
      <c r="B28" s="252">
        <v>0</v>
      </c>
      <c r="C28" s="225">
        <v>1</v>
      </c>
      <c r="D28" s="230">
        <f t="shared" si="5"/>
        <v>0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42">
        <f>'126-1'!E31/'126-1'!B31*100</f>
        <v>100</v>
      </c>
      <c r="N28" s="241">
        <v>100</v>
      </c>
      <c r="O28" s="220">
        <v>100</v>
      </c>
      <c r="P28" s="221">
        <f>(D28+'126-1'!Q31)/'126-1'!B31*100</f>
        <v>0</v>
      </c>
      <c r="Q28" s="221">
        <f>(E28+'126-1'!R31)/'126-1'!C31*100</f>
        <v>0</v>
      </c>
      <c r="R28" s="222">
        <v>0</v>
      </c>
      <c r="S28" s="184"/>
      <c r="T28" s="229">
        <f t="shared" si="4"/>
        <v>81</v>
      </c>
      <c r="U28" s="228">
        <v>38</v>
      </c>
      <c r="V28" s="223">
        <v>43</v>
      </c>
      <c r="W28" s="154" t="s">
        <v>98</v>
      </c>
    </row>
    <row r="29" spans="1:23" s="87" customFormat="1" ht="37.5" customHeight="1">
      <c r="A29" s="224">
        <f t="shared" si="3"/>
        <v>14</v>
      </c>
      <c r="B29" s="252">
        <v>7</v>
      </c>
      <c r="C29" s="225">
        <v>7</v>
      </c>
      <c r="D29" s="231">
        <f t="shared" si="5"/>
        <v>0</v>
      </c>
      <c r="E29" s="227">
        <v>0</v>
      </c>
      <c r="F29" s="228">
        <v>0</v>
      </c>
      <c r="G29" s="228">
        <v>0</v>
      </c>
      <c r="H29" s="228">
        <v>0</v>
      </c>
      <c r="I29" s="228">
        <v>0</v>
      </c>
      <c r="J29" s="228">
        <v>0</v>
      </c>
      <c r="K29" s="228">
        <v>0</v>
      </c>
      <c r="L29" s="228">
        <v>0</v>
      </c>
      <c r="M29" s="242">
        <f>'126-1'!E32/'126-1'!B32*100</f>
        <v>99.16666666666667</v>
      </c>
      <c r="N29" s="241">
        <v>100</v>
      </c>
      <c r="O29" s="220">
        <v>98.2758620689655</v>
      </c>
      <c r="P29" s="221">
        <f>(D29+'126-1'!Q32)/'126-1'!B32*100</f>
        <v>0</v>
      </c>
      <c r="Q29" s="221">
        <f>(E29+'126-1'!R32)/'126-1'!C32*100</f>
        <v>0</v>
      </c>
      <c r="R29" s="222">
        <v>0</v>
      </c>
      <c r="S29" s="184"/>
      <c r="T29" s="229">
        <f t="shared" si="4"/>
        <v>118</v>
      </c>
      <c r="U29" s="228">
        <v>61</v>
      </c>
      <c r="V29" s="223">
        <v>57</v>
      </c>
      <c r="W29" s="154" t="s">
        <v>99</v>
      </c>
    </row>
    <row r="30" spans="1:23" s="87" customFormat="1" ht="37.5" customHeight="1">
      <c r="A30" s="224">
        <f t="shared" si="3"/>
        <v>3</v>
      </c>
      <c r="B30" s="252">
        <v>1</v>
      </c>
      <c r="C30" s="225">
        <v>2</v>
      </c>
      <c r="D30" s="230">
        <f t="shared" si="5"/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42">
        <f>'126-1'!E33/'126-1'!B33*100</f>
        <v>95.6989247311828</v>
      </c>
      <c r="N30" s="241">
        <v>97.8723404255319</v>
      </c>
      <c r="O30" s="220">
        <v>93.4782608695652</v>
      </c>
      <c r="P30" s="221">
        <f>(D30+'126-1'!Q33)/'126-1'!B33*100</f>
        <v>0</v>
      </c>
      <c r="Q30" s="221">
        <f>(E30+'126-1'!R33)/'126-1'!C33*100</f>
        <v>0</v>
      </c>
      <c r="R30" s="222">
        <v>0</v>
      </c>
      <c r="S30" s="184"/>
      <c r="T30" s="229">
        <f t="shared" si="4"/>
        <v>89</v>
      </c>
      <c r="U30" s="228">
        <v>46</v>
      </c>
      <c r="V30" s="223">
        <v>43</v>
      </c>
      <c r="W30" s="155" t="s">
        <v>78</v>
      </c>
    </row>
    <row r="31" spans="1:23" s="87" customFormat="1" ht="37.5" customHeight="1" thickBot="1">
      <c r="A31" s="232">
        <f>SUM(B31:C31)</f>
        <v>7</v>
      </c>
      <c r="B31" s="235">
        <v>3</v>
      </c>
      <c r="C31" s="233">
        <v>4</v>
      </c>
      <c r="D31" s="234">
        <f t="shared" si="5"/>
        <v>0</v>
      </c>
      <c r="E31" s="235">
        <v>0</v>
      </c>
      <c r="F31" s="235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44">
        <f>'126-1'!E34/'126-1'!B34*100</f>
        <v>98.88268156424581</v>
      </c>
      <c r="N31" s="245">
        <v>100</v>
      </c>
      <c r="O31" s="213">
        <v>97.6190476190476</v>
      </c>
      <c r="P31" s="247">
        <f>(D31+'126-1'!Q34)/'126-1'!B34*100</f>
        <v>0</v>
      </c>
      <c r="Q31" s="237">
        <f>(E31+'126-1'!R34)/'126-1'!C34*100</f>
        <v>0</v>
      </c>
      <c r="R31" s="238">
        <v>0</v>
      </c>
      <c r="S31" s="184"/>
      <c r="T31" s="239">
        <f t="shared" si="4"/>
        <v>176</v>
      </c>
      <c r="U31" s="236">
        <v>95</v>
      </c>
      <c r="V31" s="240">
        <v>81</v>
      </c>
      <c r="W31" s="157" t="s">
        <v>34</v>
      </c>
    </row>
    <row r="32" ht="18.75" customHeight="1">
      <c r="N32" s="246"/>
    </row>
  </sheetData>
  <sheetProtection/>
  <mergeCells count="11">
    <mergeCell ref="K7:L7"/>
    <mergeCell ref="A5:C6"/>
    <mergeCell ref="D5:L5"/>
    <mergeCell ref="M5:O7"/>
    <mergeCell ref="P5:R7"/>
    <mergeCell ref="T5:V7"/>
    <mergeCell ref="W5:W8"/>
    <mergeCell ref="D6:L6"/>
    <mergeCell ref="E7:F7"/>
    <mergeCell ref="G7:H7"/>
    <mergeCell ref="I7:J7"/>
  </mergeCells>
  <printOptions horizontalCentered="1"/>
  <pageMargins left="0.7874015748031497" right="0.3937007874015748" top="0.7874015748031497" bottom="0.5118110236220472" header="0.5118110236220472" footer="0.5118110236220472"/>
  <pageSetup horizontalDpi="600" verticalDpi="600" orientation="portrait" paperSize="9" scale="75" r:id="rId1"/>
  <headerFooter scaleWithDoc="0" alignWithMargins="0">
    <oddHeader>&amp;R&amp;11卒業後・中学</oddHeader>
    <oddFooter>&amp;C&amp;"Century,標準"86</oddFooter>
  </headerFooter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selection activeCell="AC36" sqref="AC36"/>
    </sheetView>
  </sheetViews>
  <sheetFormatPr defaultColWidth="8.625" defaultRowHeight="20.25" customHeight="1"/>
  <cols>
    <col min="1" max="1" width="13.00390625" style="253" customWidth="1"/>
    <col min="2" max="2" width="7.125" style="253" customWidth="1"/>
    <col min="3" max="4" width="6.75390625" style="253" customWidth="1"/>
    <col min="5" max="9" width="6.625" style="253" customWidth="1"/>
    <col min="10" max="18" width="4.25390625" style="253" customWidth="1"/>
    <col min="19" max="21" width="4.00390625" style="253" customWidth="1"/>
    <col min="22" max="22" width="1.00390625" style="253" customWidth="1"/>
    <col min="23" max="16384" width="8.625" style="253" customWidth="1"/>
  </cols>
  <sheetData>
    <row r="1" ht="26.25" customHeight="1"/>
    <row r="2" ht="26.25" customHeight="1">
      <c r="H2" s="254"/>
    </row>
    <row r="3" spans="1:21" s="257" customFormat="1" ht="20.25" customHeight="1" thickBot="1">
      <c r="A3" s="255" t="s">
        <v>121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</row>
    <row r="4" spans="1:22" s="257" customFormat="1" ht="27.75" customHeight="1">
      <c r="A4" s="339" t="s">
        <v>69</v>
      </c>
      <c r="B4" s="342" t="s">
        <v>122</v>
      </c>
      <c r="C4" s="343"/>
      <c r="D4" s="344"/>
      <c r="E4" s="348" t="s">
        <v>123</v>
      </c>
      <c r="F4" s="343"/>
      <c r="G4" s="343"/>
      <c r="H4" s="349"/>
      <c r="I4" s="349"/>
      <c r="J4" s="349"/>
      <c r="K4" s="350"/>
      <c r="L4" s="351" t="s">
        <v>79</v>
      </c>
      <c r="M4" s="352"/>
      <c r="N4" s="351" t="s">
        <v>56</v>
      </c>
      <c r="O4" s="352"/>
      <c r="P4" s="355" t="s">
        <v>80</v>
      </c>
      <c r="Q4" s="343"/>
      <c r="R4" s="344"/>
      <c r="S4" s="355" t="s">
        <v>81</v>
      </c>
      <c r="T4" s="343"/>
      <c r="U4" s="343"/>
      <c r="V4" s="258"/>
    </row>
    <row r="5" spans="1:22" s="257" customFormat="1" ht="17.25" customHeight="1">
      <c r="A5" s="340"/>
      <c r="B5" s="345"/>
      <c r="C5" s="346"/>
      <c r="D5" s="347"/>
      <c r="E5" s="357" t="s">
        <v>7</v>
      </c>
      <c r="F5" s="358"/>
      <c r="G5" s="359"/>
      <c r="H5" s="360" t="s">
        <v>124</v>
      </c>
      <c r="I5" s="359"/>
      <c r="J5" s="360" t="s">
        <v>125</v>
      </c>
      <c r="K5" s="359"/>
      <c r="L5" s="353"/>
      <c r="M5" s="354"/>
      <c r="N5" s="353"/>
      <c r="O5" s="354"/>
      <c r="P5" s="356"/>
      <c r="Q5" s="346"/>
      <c r="R5" s="347"/>
      <c r="S5" s="356"/>
      <c r="T5" s="346"/>
      <c r="U5" s="346"/>
      <c r="V5" s="258"/>
    </row>
    <row r="6" spans="1:22" s="257" customFormat="1" ht="21.75" customHeight="1" thickBot="1">
      <c r="A6" s="341"/>
      <c r="B6" s="259" t="s">
        <v>7</v>
      </c>
      <c r="C6" s="260" t="s">
        <v>8</v>
      </c>
      <c r="D6" s="260" t="s">
        <v>9</v>
      </c>
      <c r="E6" s="261" t="s">
        <v>7</v>
      </c>
      <c r="F6" s="260" t="s">
        <v>8</v>
      </c>
      <c r="G6" s="260" t="s">
        <v>9</v>
      </c>
      <c r="H6" s="260" t="s">
        <v>8</v>
      </c>
      <c r="I6" s="260" t="s">
        <v>9</v>
      </c>
      <c r="J6" s="260" t="s">
        <v>8</v>
      </c>
      <c r="K6" s="260" t="s">
        <v>9</v>
      </c>
      <c r="L6" s="260" t="s">
        <v>8</v>
      </c>
      <c r="M6" s="260" t="s">
        <v>9</v>
      </c>
      <c r="N6" s="260" t="s">
        <v>8</v>
      </c>
      <c r="O6" s="260" t="s">
        <v>9</v>
      </c>
      <c r="P6" s="261" t="s">
        <v>7</v>
      </c>
      <c r="Q6" s="260" t="s">
        <v>8</v>
      </c>
      <c r="R6" s="260" t="s">
        <v>9</v>
      </c>
      <c r="S6" s="261" t="s">
        <v>7</v>
      </c>
      <c r="T6" s="260" t="s">
        <v>8</v>
      </c>
      <c r="U6" s="260" t="s">
        <v>9</v>
      </c>
      <c r="V6" s="258"/>
    </row>
    <row r="7" spans="1:22" s="257" customFormat="1" ht="34.5" customHeight="1">
      <c r="A7" s="99" t="s">
        <v>85</v>
      </c>
      <c r="B7" s="262">
        <v>8416</v>
      </c>
      <c r="C7" s="263">
        <v>4344</v>
      </c>
      <c r="D7" s="263">
        <v>4072</v>
      </c>
      <c r="E7" s="263">
        <v>8111</v>
      </c>
      <c r="F7" s="263">
        <v>4123</v>
      </c>
      <c r="G7" s="263">
        <v>3988</v>
      </c>
      <c r="H7" s="263">
        <v>3911</v>
      </c>
      <c r="I7" s="263">
        <v>3853</v>
      </c>
      <c r="J7" s="263">
        <v>212</v>
      </c>
      <c r="K7" s="263">
        <v>135</v>
      </c>
      <c r="L7" s="264">
        <v>0</v>
      </c>
      <c r="M7" s="264">
        <v>0</v>
      </c>
      <c r="N7" s="263">
        <v>18</v>
      </c>
      <c r="O7" s="263">
        <v>17</v>
      </c>
      <c r="P7" s="263">
        <v>191</v>
      </c>
      <c r="Q7" s="263">
        <v>160</v>
      </c>
      <c r="R7" s="263">
        <v>31</v>
      </c>
      <c r="S7" s="263">
        <v>79</v>
      </c>
      <c r="T7" s="263">
        <v>43</v>
      </c>
      <c r="U7" s="263">
        <v>36</v>
      </c>
      <c r="V7" s="258"/>
    </row>
    <row r="8" spans="1:22" s="257" customFormat="1" ht="34.5" customHeight="1">
      <c r="A8" s="106" t="s">
        <v>120</v>
      </c>
      <c r="B8" s="265">
        <f aca="true" t="shared" si="0" ref="B8:B29">SUM(C8:D8)</f>
        <v>8112</v>
      </c>
      <c r="C8" s="266">
        <f aca="true" t="shared" si="1" ref="C8:U8">SUM(C9:C11)</f>
        <v>4218</v>
      </c>
      <c r="D8" s="266">
        <f t="shared" si="1"/>
        <v>3894</v>
      </c>
      <c r="E8" s="266">
        <f t="shared" si="1"/>
        <v>7781</v>
      </c>
      <c r="F8" s="266">
        <f>SUM(F9:F11)</f>
        <v>4004</v>
      </c>
      <c r="G8" s="266">
        <f t="shared" si="1"/>
        <v>3777</v>
      </c>
      <c r="H8" s="266">
        <f t="shared" si="1"/>
        <v>3849</v>
      </c>
      <c r="I8" s="266">
        <f t="shared" si="1"/>
        <v>3633</v>
      </c>
      <c r="J8" s="266">
        <f t="shared" si="1"/>
        <v>155</v>
      </c>
      <c r="K8" s="266">
        <f t="shared" si="1"/>
        <v>144</v>
      </c>
      <c r="L8" s="267">
        <v>0</v>
      </c>
      <c r="M8" s="268">
        <v>0</v>
      </c>
      <c r="N8" s="266">
        <f t="shared" si="1"/>
        <v>15</v>
      </c>
      <c r="O8" s="266">
        <f t="shared" si="1"/>
        <v>30</v>
      </c>
      <c r="P8" s="266">
        <f>SUM(P9:P11)</f>
        <v>197</v>
      </c>
      <c r="Q8" s="266">
        <f t="shared" si="1"/>
        <v>153</v>
      </c>
      <c r="R8" s="266">
        <f t="shared" si="1"/>
        <v>44</v>
      </c>
      <c r="S8" s="266">
        <f>SUM(S9:S11)</f>
        <v>89</v>
      </c>
      <c r="T8" s="266">
        <f t="shared" si="1"/>
        <v>46</v>
      </c>
      <c r="U8" s="266">
        <f t="shared" si="1"/>
        <v>43</v>
      </c>
      <c r="V8" s="258"/>
    </row>
    <row r="9" spans="1:22" s="257" customFormat="1" ht="34.5" customHeight="1">
      <c r="A9" s="114" t="s">
        <v>57</v>
      </c>
      <c r="B9" s="269">
        <f t="shared" si="0"/>
        <v>116</v>
      </c>
      <c r="C9" s="264">
        <f>SUM(F9,L9,N9,Q9,T9)</f>
        <v>57</v>
      </c>
      <c r="D9" s="264">
        <f>SUM(G9,M9,O9,R9,U9)</f>
        <v>59</v>
      </c>
      <c r="E9" s="264">
        <f>SUM(F9:G9)</f>
        <v>114</v>
      </c>
      <c r="F9" s="264">
        <f>SUM(H9,J9)</f>
        <v>55</v>
      </c>
      <c r="G9" s="264">
        <f>SUM(I9,K9)</f>
        <v>59</v>
      </c>
      <c r="H9" s="264">
        <v>55</v>
      </c>
      <c r="I9" s="264">
        <v>58</v>
      </c>
      <c r="J9" s="264">
        <v>0</v>
      </c>
      <c r="K9" s="264">
        <v>1</v>
      </c>
      <c r="L9" s="264">
        <v>0</v>
      </c>
      <c r="M9" s="264">
        <v>0</v>
      </c>
      <c r="N9" s="264">
        <v>0</v>
      </c>
      <c r="O9" s="264">
        <v>0</v>
      </c>
      <c r="P9" s="264">
        <f>SUM(Q9:R9)</f>
        <v>2</v>
      </c>
      <c r="Q9" s="264">
        <v>2</v>
      </c>
      <c r="R9" s="264">
        <v>0</v>
      </c>
      <c r="S9" s="264">
        <f>SUM(T9:U9)</f>
        <v>0</v>
      </c>
      <c r="T9" s="264">
        <v>0</v>
      </c>
      <c r="U9" s="270">
        <v>0</v>
      </c>
      <c r="V9" s="271"/>
    </row>
    <row r="10" spans="1:22" s="257" customFormat="1" ht="34.5" customHeight="1">
      <c r="A10" s="114" t="s">
        <v>58</v>
      </c>
      <c r="B10" s="269">
        <f t="shared" si="0"/>
        <v>7875</v>
      </c>
      <c r="C10" s="264">
        <f>SUM(C13:C29)</f>
        <v>4087</v>
      </c>
      <c r="D10" s="264">
        <f>SUM(D13:D29)</f>
        <v>3788</v>
      </c>
      <c r="E10" s="264">
        <f>SUM(F10:G10)</f>
        <v>7547</v>
      </c>
      <c r="F10" s="264">
        <f aca="true" t="shared" si="2" ref="F10:K10">SUM(F13:F29)</f>
        <v>3875</v>
      </c>
      <c r="G10" s="264">
        <f t="shared" si="2"/>
        <v>3672</v>
      </c>
      <c r="H10" s="264">
        <f t="shared" si="2"/>
        <v>3720</v>
      </c>
      <c r="I10" s="264">
        <f t="shared" si="2"/>
        <v>3529</v>
      </c>
      <c r="J10" s="264">
        <f t="shared" si="2"/>
        <v>155</v>
      </c>
      <c r="K10" s="264">
        <f t="shared" si="2"/>
        <v>143</v>
      </c>
      <c r="L10" s="264">
        <v>0</v>
      </c>
      <c r="M10" s="264">
        <v>0</v>
      </c>
      <c r="N10" s="264">
        <f aca="true" t="shared" si="3" ref="N10:U10">SUM(N13:N29)</f>
        <v>15</v>
      </c>
      <c r="O10" s="264">
        <f t="shared" si="3"/>
        <v>30</v>
      </c>
      <c r="P10" s="264">
        <f>SUM(Q10:R10)</f>
        <v>194</v>
      </c>
      <c r="Q10" s="264">
        <f t="shared" si="3"/>
        <v>151</v>
      </c>
      <c r="R10" s="264">
        <f t="shared" si="3"/>
        <v>43</v>
      </c>
      <c r="S10" s="264">
        <f>SUM(S13:S29)</f>
        <v>89</v>
      </c>
      <c r="T10" s="264">
        <f t="shared" si="3"/>
        <v>46</v>
      </c>
      <c r="U10" s="264">
        <f t="shared" si="3"/>
        <v>43</v>
      </c>
      <c r="V10" s="258"/>
    </row>
    <row r="11" spans="1:22" s="257" customFormat="1" ht="34.5" customHeight="1" thickBot="1">
      <c r="A11" s="114" t="s">
        <v>59</v>
      </c>
      <c r="B11" s="272">
        <f t="shared" si="0"/>
        <v>121</v>
      </c>
      <c r="C11" s="273">
        <f aca="true" t="shared" si="4" ref="C11:D26">SUM(F11,L11,N11,Q11,T11)</f>
        <v>74</v>
      </c>
      <c r="D11" s="273">
        <f t="shared" si="4"/>
        <v>47</v>
      </c>
      <c r="E11" s="273">
        <f>SUM(F11:G11)</f>
        <v>120</v>
      </c>
      <c r="F11" s="273">
        <f aca="true" t="shared" si="5" ref="F11:G26">SUM(H11,J11)</f>
        <v>74</v>
      </c>
      <c r="G11" s="273">
        <f t="shared" si="5"/>
        <v>46</v>
      </c>
      <c r="H11" s="273">
        <v>74</v>
      </c>
      <c r="I11" s="273">
        <v>46</v>
      </c>
      <c r="J11" s="273">
        <v>0</v>
      </c>
      <c r="K11" s="273">
        <v>0</v>
      </c>
      <c r="L11" s="273">
        <v>0</v>
      </c>
      <c r="M11" s="273">
        <v>0</v>
      </c>
      <c r="N11" s="274">
        <v>0</v>
      </c>
      <c r="O11" s="273">
        <v>0</v>
      </c>
      <c r="P11" s="264">
        <f>SUM(Q11:R11)</f>
        <v>1</v>
      </c>
      <c r="Q11" s="274">
        <v>0</v>
      </c>
      <c r="R11" s="273">
        <v>1</v>
      </c>
      <c r="S11" s="275">
        <f>SUM(T11:U11)</f>
        <v>0</v>
      </c>
      <c r="T11" s="273">
        <v>0</v>
      </c>
      <c r="U11" s="273">
        <v>0</v>
      </c>
      <c r="V11" s="258"/>
    </row>
    <row r="12" spans="1:26" s="257" customFormat="1" ht="12.75">
      <c r="A12" s="118" t="s">
        <v>60</v>
      </c>
      <c r="B12" s="269"/>
      <c r="C12" s="264"/>
      <c r="D12" s="264"/>
      <c r="E12" s="264"/>
      <c r="F12" s="264"/>
      <c r="G12" s="264"/>
      <c r="H12" s="264"/>
      <c r="I12" s="264"/>
      <c r="J12" s="264"/>
      <c r="K12" s="264"/>
      <c r="L12" s="276"/>
      <c r="M12" s="277"/>
      <c r="N12" s="264"/>
      <c r="O12" s="264"/>
      <c r="P12" s="277"/>
      <c r="Q12" s="264"/>
      <c r="R12" s="264"/>
      <c r="S12" s="264"/>
      <c r="T12" s="264"/>
      <c r="U12" s="264"/>
      <c r="V12" s="258"/>
      <c r="X12" s="278"/>
      <c r="Y12" s="278"/>
      <c r="Z12" s="278"/>
    </row>
    <row r="13" spans="1:26" s="257" customFormat="1" ht="34.5" customHeight="1">
      <c r="A13" s="124" t="s">
        <v>108</v>
      </c>
      <c r="B13" s="269">
        <f>SUM(C13:D13)</f>
        <v>2387</v>
      </c>
      <c r="C13" s="264">
        <f>SUM(F13,L13,N13,Q13,T13)</f>
        <v>1254</v>
      </c>
      <c r="D13" s="264">
        <f t="shared" si="4"/>
        <v>1133</v>
      </c>
      <c r="E13" s="264">
        <f>SUM(F13:G13)</f>
        <v>2292</v>
      </c>
      <c r="F13" s="264">
        <f>SUM(H13,J13)</f>
        <v>1197</v>
      </c>
      <c r="G13" s="264">
        <f>SUM(I13,K13)</f>
        <v>1095</v>
      </c>
      <c r="H13" s="264">
        <v>1149</v>
      </c>
      <c r="I13" s="264">
        <v>1058</v>
      </c>
      <c r="J13" s="264">
        <v>48</v>
      </c>
      <c r="K13" s="264">
        <v>37</v>
      </c>
      <c r="L13" s="279">
        <v>0</v>
      </c>
      <c r="M13" s="279">
        <v>0</v>
      </c>
      <c r="N13" s="264">
        <v>5</v>
      </c>
      <c r="O13" s="280">
        <v>11</v>
      </c>
      <c r="P13" s="279">
        <f aca="true" t="shared" si="6" ref="P13:P29">SUM(Q13:R13)</f>
        <v>43</v>
      </c>
      <c r="Q13" s="264">
        <v>29</v>
      </c>
      <c r="R13" s="264">
        <v>14</v>
      </c>
      <c r="S13" s="264">
        <f aca="true" t="shared" si="7" ref="S13:S29">SUM(T13:U13)</f>
        <v>36</v>
      </c>
      <c r="T13" s="264">
        <v>23</v>
      </c>
      <c r="U13" s="264">
        <v>13</v>
      </c>
      <c r="V13" s="258"/>
      <c r="X13" s="278"/>
      <c r="Y13" s="278"/>
      <c r="Z13" s="278"/>
    </row>
    <row r="14" spans="1:26" s="257" customFormat="1" ht="34.5" customHeight="1">
      <c r="A14" s="129" t="s">
        <v>109</v>
      </c>
      <c r="B14" s="281">
        <f t="shared" si="0"/>
        <v>556</v>
      </c>
      <c r="C14" s="282">
        <f t="shared" si="4"/>
        <v>295</v>
      </c>
      <c r="D14" s="282">
        <f t="shared" si="4"/>
        <v>261</v>
      </c>
      <c r="E14" s="282">
        <f>SUM(F14:G14)</f>
        <v>540</v>
      </c>
      <c r="F14" s="282">
        <f t="shared" si="5"/>
        <v>282</v>
      </c>
      <c r="G14" s="282">
        <f t="shared" si="5"/>
        <v>258</v>
      </c>
      <c r="H14" s="282">
        <v>274</v>
      </c>
      <c r="I14" s="282">
        <v>245</v>
      </c>
      <c r="J14" s="282">
        <v>8</v>
      </c>
      <c r="K14" s="282">
        <v>13</v>
      </c>
      <c r="L14" s="283">
        <v>0</v>
      </c>
      <c r="M14" s="283">
        <v>0</v>
      </c>
      <c r="N14" s="282">
        <v>1</v>
      </c>
      <c r="O14" s="284">
        <v>1</v>
      </c>
      <c r="P14" s="282">
        <f t="shared" si="6"/>
        <v>10</v>
      </c>
      <c r="Q14" s="282">
        <v>10</v>
      </c>
      <c r="R14" s="282">
        <v>0</v>
      </c>
      <c r="S14" s="282">
        <f t="shared" si="7"/>
        <v>4</v>
      </c>
      <c r="T14" s="282">
        <v>2</v>
      </c>
      <c r="U14" s="282">
        <v>2</v>
      </c>
      <c r="V14" s="258"/>
      <c r="X14" s="278"/>
      <c r="Y14" s="278"/>
      <c r="Z14" s="278"/>
    </row>
    <row r="15" spans="1:26" s="257" customFormat="1" ht="34.5" customHeight="1">
      <c r="A15" s="129" t="s">
        <v>110</v>
      </c>
      <c r="B15" s="281">
        <f t="shared" si="0"/>
        <v>356</v>
      </c>
      <c r="C15" s="282">
        <f t="shared" si="4"/>
        <v>192</v>
      </c>
      <c r="D15" s="282">
        <f t="shared" si="4"/>
        <v>164</v>
      </c>
      <c r="E15" s="282">
        <f aca="true" t="shared" si="8" ref="E15:E29">SUM(F15:G15)</f>
        <v>346</v>
      </c>
      <c r="F15" s="282">
        <f t="shared" si="5"/>
        <v>184</v>
      </c>
      <c r="G15" s="282">
        <f t="shared" si="5"/>
        <v>162</v>
      </c>
      <c r="H15" s="282">
        <v>181</v>
      </c>
      <c r="I15" s="282">
        <v>161</v>
      </c>
      <c r="J15" s="282">
        <v>3</v>
      </c>
      <c r="K15" s="282">
        <v>1</v>
      </c>
      <c r="L15" s="283">
        <v>0</v>
      </c>
      <c r="M15" s="283">
        <v>0</v>
      </c>
      <c r="N15" s="283">
        <v>1</v>
      </c>
      <c r="O15" s="283">
        <v>0</v>
      </c>
      <c r="P15" s="282">
        <f t="shared" si="6"/>
        <v>7</v>
      </c>
      <c r="Q15" s="282">
        <v>6</v>
      </c>
      <c r="R15" s="282">
        <v>1</v>
      </c>
      <c r="S15" s="282">
        <f t="shared" si="7"/>
        <v>2</v>
      </c>
      <c r="T15" s="283">
        <v>1</v>
      </c>
      <c r="U15" s="282">
        <v>1</v>
      </c>
      <c r="V15" s="258"/>
      <c r="X15" s="278"/>
      <c r="Y15" s="278"/>
      <c r="Z15" s="278"/>
    </row>
    <row r="16" spans="1:26" s="257" customFormat="1" ht="34.5" customHeight="1">
      <c r="A16" s="129" t="s">
        <v>111</v>
      </c>
      <c r="B16" s="281">
        <f t="shared" si="0"/>
        <v>358</v>
      </c>
      <c r="C16" s="282">
        <f t="shared" si="4"/>
        <v>178</v>
      </c>
      <c r="D16" s="282">
        <f t="shared" si="4"/>
        <v>180</v>
      </c>
      <c r="E16" s="282">
        <f t="shared" si="8"/>
        <v>345</v>
      </c>
      <c r="F16" s="282">
        <f t="shared" si="5"/>
        <v>170</v>
      </c>
      <c r="G16" s="282">
        <f t="shared" si="5"/>
        <v>175</v>
      </c>
      <c r="H16" s="282">
        <v>158</v>
      </c>
      <c r="I16" s="282">
        <v>165</v>
      </c>
      <c r="J16" s="282">
        <v>12</v>
      </c>
      <c r="K16" s="282">
        <v>10</v>
      </c>
      <c r="L16" s="283">
        <v>0</v>
      </c>
      <c r="M16" s="283">
        <v>0</v>
      </c>
      <c r="N16" s="282">
        <v>0</v>
      </c>
      <c r="O16" s="285">
        <v>1</v>
      </c>
      <c r="P16" s="282">
        <f t="shared" si="6"/>
        <v>9</v>
      </c>
      <c r="Q16" s="282">
        <v>8</v>
      </c>
      <c r="R16" s="282">
        <v>1</v>
      </c>
      <c r="S16" s="282">
        <f t="shared" si="7"/>
        <v>3</v>
      </c>
      <c r="T16" s="282">
        <v>0</v>
      </c>
      <c r="U16" s="282">
        <v>3</v>
      </c>
      <c r="V16" s="258"/>
      <c r="X16" s="278"/>
      <c r="Y16" s="278"/>
      <c r="Z16" s="278"/>
    </row>
    <row r="17" spans="1:26" s="257" customFormat="1" ht="34.5" customHeight="1">
      <c r="A17" s="129" t="s">
        <v>112</v>
      </c>
      <c r="B17" s="281">
        <f t="shared" si="0"/>
        <v>230</v>
      </c>
      <c r="C17" s="282">
        <f t="shared" si="4"/>
        <v>127</v>
      </c>
      <c r="D17" s="282">
        <f t="shared" si="4"/>
        <v>103</v>
      </c>
      <c r="E17" s="282">
        <f t="shared" si="8"/>
        <v>227</v>
      </c>
      <c r="F17" s="282">
        <f t="shared" si="5"/>
        <v>126</v>
      </c>
      <c r="G17" s="282">
        <f t="shared" si="5"/>
        <v>101</v>
      </c>
      <c r="H17" s="282">
        <v>118</v>
      </c>
      <c r="I17" s="282">
        <v>98</v>
      </c>
      <c r="J17" s="282">
        <v>8</v>
      </c>
      <c r="K17" s="282">
        <v>3</v>
      </c>
      <c r="L17" s="283">
        <v>0</v>
      </c>
      <c r="M17" s="283">
        <v>0</v>
      </c>
      <c r="N17" s="283">
        <v>0</v>
      </c>
      <c r="O17" s="285">
        <v>1</v>
      </c>
      <c r="P17" s="282">
        <f t="shared" si="6"/>
        <v>0</v>
      </c>
      <c r="Q17" s="282">
        <v>0</v>
      </c>
      <c r="R17" s="283">
        <v>0</v>
      </c>
      <c r="S17" s="282">
        <f t="shared" si="7"/>
        <v>2</v>
      </c>
      <c r="T17" s="282">
        <v>1</v>
      </c>
      <c r="U17" s="282">
        <v>1</v>
      </c>
      <c r="V17" s="258"/>
      <c r="X17" s="278"/>
      <c r="Y17" s="278"/>
      <c r="Z17" s="278"/>
    </row>
    <row r="18" spans="1:26" s="257" customFormat="1" ht="34.5" customHeight="1">
      <c r="A18" s="129" t="s">
        <v>113</v>
      </c>
      <c r="B18" s="281">
        <f t="shared" si="0"/>
        <v>686</v>
      </c>
      <c r="C18" s="282">
        <f t="shared" si="4"/>
        <v>341</v>
      </c>
      <c r="D18" s="282">
        <f t="shared" si="4"/>
        <v>345</v>
      </c>
      <c r="E18" s="282">
        <f t="shared" si="8"/>
        <v>641</v>
      </c>
      <c r="F18" s="282">
        <f t="shared" si="5"/>
        <v>314</v>
      </c>
      <c r="G18" s="282">
        <f t="shared" si="5"/>
        <v>327</v>
      </c>
      <c r="H18" s="282">
        <v>301</v>
      </c>
      <c r="I18" s="282">
        <v>306</v>
      </c>
      <c r="J18" s="282">
        <v>13</v>
      </c>
      <c r="K18" s="282">
        <v>21</v>
      </c>
      <c r="L18" s="283">
        <v>0</v>
      </c>
      <c r="M18" s="283">
        <v>0</v>
      </c>
      <c r="N18" s="282">
        <v>6</v>
      </c>
      <c r="O18" s="284">
        <v>2</v>
      </c>
      <c r="P18" s="282">
        <f t="shared" si="6"/>
        <v>28</v>
      </c>
      <c r="Q18" s="282">
        <v>19</v>
      </c>
      <c r="R18" s="282">
        <v>9</v>
      </c>
      <c r="S18" s="282">
        <f t="shared" si="7"/>
        <v>9</v>
      </c>
      <c r="T18" s="282">
        <v>2</v>
      </c>
      <c r="U18" s="282">
        <v>7</v>
      </c>
      <c r="V18" s="258"/>
      <c r="X18" s="278"/>
      <c r="Y18" s="278"/>
      <c r="Z18" s="278"/>
    </row>
    <row r="19" spans="1:26" s="257" customFormat="1" ht="34.5" customHeight="1">
      <c r="A19" s="129" t="s">
        <v>4</v>
      </c>
      <c r="B19" s="281">
        <f>SUM(C19:D19)</f>
        <v>298</v>
      </c>
      <c r="C19" s="282">
        <f t="shared" si="4"/>
        <v>162</v>
      </c>
      <c r="D19" s="282">
        <f t="shared" si="4"/>
        <v>136</v>
      </c>
      <c r="E19" s="282">
        <f>SUM(F19:G19)</f>
        <v>290</v>
      </c>
      <c r="F19" s="282">
        <f t="shared" si="5"/>
        <v>159</v>
      </c>
      <c r="G19" s="282">
        <f t="shared" si="5"/>
        <v>131</v>
      </c>
      <c r="H19" s="282">
        <v>153</v>
      </c>
      <c r="I19" s="282">
        <v>124</v>
      </c>
      <c r="J19" s="282">
        <v>6</v>
      </c>
      <c r="K19" s="283">
        <v>7</v>
      </c>
      <c r="L19" s="283">
        <v>0</v>
      </c>
      <c r="M19" s="283">
        <v>0</v>
      </c>
      <c r="N19" s="283">
        <v>0</v>
      </c>
      <c r="O19" s="285">
        <v>2</v>
      </c>
      <c r="P19" s="282">
        <f t="shared" si="6"/>
        <v>3</v>
      </c>
      <c r="Q19" s="282">
        <v>1</v>
      </c>
      <c r="R19" s="283">
        <v>2</v>
      </c>
      <c r="S19" s="282">
        <f t="shared" si="7"/>
        <v>3</v>
      </c>
      <c r="T19" s="282">
        <v>2</v>
      </c>
      <c r="U19" s="282">
        <v>1</v>
      </c>
      <c r="V19" s="258"/>
      <c r="X19" s="278"/>
      <c r="Y19" s="278"/>
      <c r="Z19" s="278"/>
    </row>
    <row r="20" spans="1:26" s="257" customFormat="1" ht="34.5" customHeight="1">
      <c r="A20" s="129" t="s">
        <v>76</v>
      </c>
      <c r="B20" s="281">
        <f>SUM(C20:D20)</f>
        <v>925</v>
      </c>
      <c r="C20" s="282">
        <f t="shared" si="4"/>
        <v>448</v>
      </c>
      <c r="D20" s="282">
        <f t="shared" si="4"/>
        <v>477</v>
      </c>
      <c r="E20" s="282">
        <f>SUM(F20:G20)</f>
        <v>868</v>
      </c>
      <c r="F20" s="282">
        <f t="shared" si="5"/>
        <v>414</v>
      </c>
      <c r="G20" s="282">
        <f t="shared" si="5"/>
        <v>454</v>
      </c>
      <c r="H20" s="282">
        <v>380</v>
      </c>
      <c r="I20" s="282">
        <v>426</v>
      </c>
      <c r="J20" s="282">
        <v>34</v>
      </c>
      <c r="K20" s="282">
        <v>28</v>
      </c>
      <c r="L20" s="283">
        <v>0</v>
      </c>
      <c r="M20" s="283">
        <v>0</v>
      </c>
      <c r="N20" s="282">
        <v>1</v>
      </c>
      <c r="O20" s="284">
        <v>6</v>
      </c>
      <c r="P20" s="282">
        <f t="shared" si="6"/>
        <v>38</v>
      </c>
      <c r="Q20" s="282">
        <v>31</v>
      </c>
      <c r="R20" s="282">
        <v>7</v>
      </c>
      <c r="S20" s="282">
        <f t="shared" si="7"/>
        <v>12</v>
      </c>
      <c r="T20" s="282">
        <v>2</v>
      </c>
      <c r="U20" s="282">
        <v>10</v>
      </c>
      <c r="V20" s="258"/>
      <c r="X20" s="278"/>
      <c r="Y20" s="278"/>
      <c r="Z20" s="278"/>
    </row>
    <row r="21" spans="1:26" s="257" customFormat="1" ht="34.5" customHeight="1">
      <c r="A21" s="129" t="s">
        <v>77</v>
      </c>
      <c r="B21" s="281">
        <f>SUM(C21:D21)</f>
        <v>1006</v>
      </c>
      <c r="C21" s="282">
        <f t="shared" si="4"/>
        <v>521</v>
      </c>
      <c r="D21" s="282">
        <f t="shared" si="4"/>
        <v>485</v>
      </c>
      <c r="E21" s="282">
        <f>SUM(F21:G21)</f>
        <v>976</v>
      </c>
      <c r="F21" s="282">
        <f t="shared" si="5"/>
        <v>499</v>
      </c>
      <c r="G21" s="282">
        <f t="shared" si="5"/>
        <v>477</v>
      </c>
      <c r="H21" s="282">
        <v>490</v>
      </c>
      <c r="I21" s="282">
        <v>468</v>
      </c>
      <c r="J21" s="282">
        <v>9</v>
      </c>
      <c r="K21" s="282">
        <v>9</v>
      </c>
      <c r="L21" s="283">
        <v>0</v>
      </c>
      <c r="M21" s="283">
        <v>0</v>
      </c>
      <c r="N21" s="282">
        <v>0</v>
      </c>
      <c r="O21" s="284">
        <v>4</v>
      </c>
      <c r="P21" s="282">
        <f t="shared" si="6"/>
        <v>22</v>
      </c>
      <c r="Q21" s="282">
        <v>18</v>
      </c>
      <c r="R21" s="282">
        <v>4</v>
      </c>
      <c r="S21" s="282">
        <f t="shared" si="7"/>
        <v>4</v>
      </c>
      <c r="T21" s="282">
        <v>4</v>
      </c>
      <c r="U21" s="282">
        <v>0</v>
      </c>
      <c r="V21" s="258"/>
      <c r="X21" s="278"/>
      <c r="Y21" s="278"/>
      <c r="Z21" s="278"/>
    </row>
    <row r="22" spans="1:26" s="257" customFormat="1" ht="34.5" customHeight="1">
      <c r="A22" s="129" t="s">
        <v>114</v>
      </c>
      <c r="B22" s="281">
        <f t="shared" si="0"/>
        <v>209</v>
      </c>
      <c r="C22" s="282">
        <f t="shared" si="4"/>
        <v>122</v>
      </c>
      <c r="D22" s="282">
        <f t="shared" si="4"/>
        <v>87</v>
      </c>
      <c r="E22" s="282">
        <f t="shared" si="8"/>
        <v>195</v>
      </c>
      <c r="F22" s="282">
        <f t="shared" si="5"/>
        <v>111</v>
      </c>
      <c r="G22" s="282">
        <f t="shared" si="5"/>
        <v>84</v>
      </c>
      <c r="H22" s="282">
        <v>110</v>
      </c>
      <c r="I22" s="282">
        <v>83</v>
      </c>
      <c r="J22" s="282">
        <v>1</v>
      </c>
      <c r="K22" s="282">
        <v>1</v>
      </c>
      <c r="L22" s="283">
        <v>0</v>
      </c>
      <c r="M22" s="283">
        <v>0</v>
      </c>
      <c r="N22" s="283">
        <v>0</v>
      </c>
      <c r="O22" s="285">
        <v>1</v>
      </c>
      <c r="P22" s="282">
        <f t="shared" si="6"/>
        <v>10</v>
      </c>
      <c r="Q22" s="282">
        <v>9</v>
      </c>
      <c r="R22" s="282">
        <v>1</v>
      </c>
      <c r="S22" s="282">
        <f t="shared" si="7"/>
        <v>3</v>
      </c>
      <c r="T22" s="282">
        <v>2</v>
      </c>
      <c r="U22" s="282">
        <v>1</v>
      </c>
      <c r="V22" s="258"/>
      <c r="X22" s="278"/>
      <c r="Y22" s="278"/>
      <c r="Z22" s="278"/>
    </row>
    <row r="23" spans="1:26" s="257" customFormat="1" ht="34.5" customHeight="1">
      <c r="A23" s="129" t="s">
        <v>115</v>
      </c>
      <c r="B23" s="281">
        <f t="shared" si="0"/>
        <v>26</v>
      </c>
      <c r="C23" s="282">
        <f t="shared" si="4"/>
        <v>10</v>
      </c>
      <c r="D23" s="282">
        <f t="shared" si="4"/>
        <v>16</v>
      </c>
      <c r="E23" s="282">
        <f t="shared" si="8"/>
        <v>24</v>
      </c>
      <c r="F23" s="282">
        <f t="shared" si="5"/>
        <v>9</v>
      </c>
      <c r="G23" s="282">
        <f t="shared" si="5"/>
        <v>15</v>
      </c>
      <c r="H23" s="282">
        <v>9</v>
      </c>
      <c r="I23" s="282">
        <v>14</v>
      </c>
      <c r="J23" s="283">
        <v>0</v>
      </c>
      <c r="K23" s="282">
        <v>1</v>
      </c>
      <c r="L23" s="283">
        <v>0</v>
      </c>
      <c r="M23" s="283">
        <v>0</v>
      </c>
      <c r="N23" s="283">
        <v>0</v>
      </c>
      <c r="O23" s="283">
        <v>0</v>
      </c>
      <c r="P23" s="282">
        <f t="shared" si="6"/>
        <v>1</v>
      </c>
      <c r="Q23" s="282">
        <v>0</v>
      </c>
      <c r="R23" s="283">
        <v>1</v>
      </c>
      <c r="S23" s="282">
        <f t="shared" si="7"/>
        <v>1</v>
      </c>
      <c r="T23" s="283">
        <v>1</v>
      </c>
      <c r="U23" s="282">
        <v>0</v>
      </c>
      <c r="V23" s="258"/>
      <c r="X23" s="278"/>
      <c r="Y23" s="278"/>
      <c r="Z23" s="278"/>
    </row>
    <row r="24" spans="1:26" s="257" customFormat="1" ht="34.5" customHeight="1">
      <c r="A24" s="129" t="s">
        <v>30</v>
      </c>
      <c r="B24" s="281">
        <f t="shared" si="0"/>
        <v>121</v>
      </c>
      <c r="C24" s="282">
        <f t="shared" si="4"/>
        <v>65</v>
      </c>
      <c r="D24" s="282">
        <f t="shared" si="4"/>
        <v>56</v>
      </c>
      <c r="E24" s="282">
        <f t="shared" si="8"/>
        <v>116</v>
      </c>
      <c r="F24" s="282">
        <f t="shared" si="5"/>
        <v>60</v>
      </c>
      <c r="G24" s="282">
        <f t="shared" si="5"/>
        <v>56</v>
      </c>
      <c r="H24" s="282">
        <v>57</v>
      </c>
      <c r="I24" s="282">
        <v>53</v>
      </c>
      <c r="J24" s="282">
        <v>3</v>
      </c>
      <c r="K24" s="282">
        <v>3</v>
      </c>
      <c r="L24" s="283">
        <v>0</v>
      </c>
      <c r="M24" s="283">
        <v>0</v>
      </c>
      <c r="N24" s="283">
        <v>0</v>
      </c>
      <c r="O24" s="283">
        <v>0</v>
      </c>
      <c r="P24" s="282">
        <f t="shared" si="6"/>
        <v>4</v>
      </c>
      <c r="Q24" s="282">
        <v>4</v>
      </c>
      <c r="R24" s="283">
        <v>0</v>
      </c>
      <c r="S24" s="282">
        <f t="shared" si="7"/>
        <v>1</v>
      </c>
      <c r="T24" s="282">
        <v>1</v>
      </c>
      <c r="U24" s="282">
        <v>0</v>
      </c>
      <c r="V24" s="258"/>
      <c r="X24" s="278"/>
      <c r="Y24" s="278"/>
      <c r="Z24" s="278"/>
    </row>
    <row r="25" spans="1:26" s="257" customFormat="1" ht="34.5" customHeight="1">
      <c r="A25" s="129" t="s">
        <v>116</v>
      </c>
      <c r="B25" s="281">
        <f t="shared" si="0"/>
        <v>251</v>
      </c>
      <c r="C25" s="282">
        <f t="shared" si="4"/>
        <v>131</v>
      </c>
      <c r="D25" s="282">
        <f t="shared" si="4"/>
        <v>120</v>
      </c>
      <c r="E25" s="282">
        <f t="shared" si="8"/>
        <v>238</v>
      </c>
      <c r="F25" s="282">
        <f t="shared" si="5"/>
        <v>122</v>
      </c>
      <c r="G25" s="282">
        <f t="shared" si="5"/>
        <v>116</v>
      </c>
      <c r="H25" s="282">
        <v>119</v>
      </c>
      <c r="I25" s="282">
        <v>111</v>
      </c>
      <c r="J25" s="282">
        <v>3</v>
      </c>
      <c r="K25" s="282">
        <v>5</v>
      </c>
      <c r="L25" s="283">
        <v>0</v>
      </c>
      <c r="M25" s="283">
        <v>0</v>
      </c>
      <c r="N25" s="283">
        <v>0</v>
      </c>
      <c r="O25" s="283">
        <v>0</v>
      </c>
      <c r="P25" s="282">
        <f t="shared" si="6"/>
        <v>9</v>
      </c>
      <c r="Q25" s="282">
        <v>8</v>
      </c>
      <c r="R25" s="283">
        <v>1</v>
      </c>
      <c r="S25" s="282">
        <f t="shared" si="7"/>
        <v>4</v>
      </c>
      <c r="T25" s="283">
        <v>1</v>
      </c>
      <c r="U25" s="282">
        <v>3</v>
      </c>
      <c r="V25" s="258"/>
      <c r="X25" s="278"/>
      <c r="Y25" s="278"/>
      <c r="Z25" s="278"/>
    </row>
    <row r="26" spans="1:26" s="257" customFormat="1" ht="34.5" customHeight="1">
      <c r="A26" s="129" t="s">
        <v>117</v>
      </c>
      <c r="B26" s="281">
        <f t="shared" si="0"/>
        <v>81</v>
      </c>
      <c r="C26" s="282">
        <f t="shared" si="4"/>
        <v>38</v>
      </c>
      <c r="D26" s="282">
        <f t="shared" si="4"/>
        <v>43</v>
      </c>
      <c r="E26" s="282">
        <f t="shared" si="8"/>
        <v>80</v>
      </c>
      <c r="F26" s="282">
        <f t="shared" si="5"/>
        <v>38</v>
      </c>
      <c r="G26" s="282">
        <f t="shared" si="5"/>
        <v>42</v>
      </c>
      <c r="H26" s="282">
        <v>33</v>
      </c>
      <c r="I26" s="282">
        <v>39</v>
      </c>
      <c r="J26" s="283">
        <v>5</v>
      </c>
      <c r="K26" s="282">
        <v>3</v>
      </c>
      <c r="L26" s="283">
        <v>0</v>
      </c>
      <c r="M26" s="283">
        <v>0</v>
      </c>
      <c r="N26" s="283">
        <v>0</v>
      </c>
      <c r="O26" s="283">
        <v>0</v>
      </c>
      <c r="P26" s="282">
        <f t="shared" si="6"/>
        <v>0</v>
      </c>
      <c r="Q26" s="282">
        <v>0</v>
      </c>
      <c r="R26" s="283">
        <v>0</v>
      </c>
      <c r="S26" s="282">
        <f t="shared" si="7"/>
        <v>1</v>
      </c>
      <c r="T26" s="282">
        <v>0</v>
      </c>
      <c r="U26" s="282">
        <v>1</v>
      </c>
      <c r="V26" s="258"/>
      <c r="X26" s="278"/>
      <c r="Y26" s="278"/>
      <c r="Z26" s="278"/>
    </row>
    <row r="27" spans="1:26" s="257" customFormat="1" ht="34.5" customHeight="1">
      <c r="A27" s="129" t="s">
        <v>118</v>
      </c>
      <c r="B27" s="281">
        <f t="shared" si="0"/>
        <v>119</v>
      </c>
      <c r="C27" s="282">
        <f aca="true" t="shared" si="9" ref="C27:D29">SUM(F27,L27,N27,Q27,T27)</f>
        <v>62</v>
      </c>
      <c r="D27" s="282">
        <f t="shared" si="9"/>
        <v>57</v>
      </c>
      <c r="E27" s="282">
        <f t="shared" si="8"/>
        <v>113</v>
      </c>
      <c r="F27" s="282">
        <f aca="true" t="shared" si="10" ref="F27:G29">SUM(H27,J27)</f>
        <v>56</v>
      </c>
      <c r="G27" s="282">
        <f t="shared" si="10"/>
        <v>57</v>
      </c>
      <c r="H27" s="282">
        <v>56</v>
      </c>
      <c r="I27" s="282">
        <v>56</v>
      </c>
      <c r="J27" s="282">
        <v>0</v>
      </c>
      <c r="K27" s="283">
        <v>1</v>
      </c>
      <c r="L27" s="283">
        <v>0</v>
      </c>
      <c r="M27" s="283">
        <v>0</v>
      </c>
      <c r="N27" s="282">
        <v>1</v>
      </c>
      <c r="O27" s="283">
        <v>0</v>
      </c>
      <c r="P27" s="282">
        <f t="shared" si="6"/>
        <v>5</v>
      </c>
      <c r="Q27" s="282">
        <v>5</v>
      </c>
      <c r="R27" s="283">
        <v>0</v>
      </c>
      <c r="S27" s="152">
        <f t="shared" si="7"/>
        <v>0</v>
      </c>
      <c r="T27" s="283">
        <v>0</v>
      </c>
      <c r="U27" s="282">
        <v>0</v>
      </c>
      <c r="V27" s="258"/>
      <c r="X27" s="278"/>
      <c r="Y27" s="278"/>
      <c r="Z27" s="278"/>
    </row>
    <row r="28" spans="1:26" s="257" customFormat="1" ht="34.5" customHeight="1">
      <c r="A28" s="134" t="s">
        <v>119</v>
      </c>
      <c r="B28" s="281">
        <f t="shared" si="0"/>
        <v>89</v>
      </c>
      <c r="C28" s="282">
        <f t="shared" si="9"/>
        <v>46</v>
      </c>
      <c r="D28" s="282">
        <f t="shared" si="9"/>
        <v>43</v>
      </c>
      <c r="E28" s="282">
        <f t="shared" si="8"/>
        <v>86</v>
      </c>
      <c r="F28" s="282">
        <f t="shared" si="10"/>
        <v>44</v>
      </c>
      <c r="G28" s="282">
        <f t="shared" si="10"/>
        <v>42</v>
      </c>
      <c r="H28" s="282">
        <v>44</v>
      </c>
      <c r="I28" s="282">
        <v>42</v>
      </c>
      <c r="J28" s="283">
        <v>0</v>
      </c>
      <c r="K28" s="282">
        <v>0</v>
      </c>
      <c r="L28" s="283">
        <v>0</v>
      </c>
      <c r="M28" s="283">
        <v>0</v>
      </c>
      <c r="N28" s="283">
        <v>0</v>
      </c>
      <c r="O28" s="283">
        <v>0</v>
      </c>
      <c r="P28" s="282">
        <f t="shared" si="6"/>
        <v>2</v>
      </c>
      <c r="Q28" s="282">
        <v>1</v>
      </c>
      <c r="R28" s="283">
        <v>1</v>
      </c>
      <c r="S28" s="282">
        <f>SUM(T28:U28)</f>
        <v>1</v>
      </c>
      <c r="T28" s="283">
        <v>1</v>
      </c>
      <c r="U28" s="282">
        <v>0</v>
      </c>
      <c r="V28" s="258"/>
      <c r="X28" s="278"/>
      <c r="Y28" s="278"/>
      <c r="Z28" s="278"/>
    </row>
    <row r="29" spans="1:26" s="257" customFormat="1" ht="34.5" customHeight="1" thickBot="1">
      <c r="A29" s="135" t="s">
        <v>34</v>
      </c>
      <c r="B29" s="286">
        <f t="shared" si="0"/>
        <v>177</v>
      </c>
      <c r="C29" s="287">
        <f t="shared" si="9"/>
        <v>95</v>
      </c>
      <c r="D29" s="287">
        <f t="shared" si="9"/>
        <v>82</v>
      </c>
      <c r="E29" s="287">
        <f t="shared" si="8"/>
        <v>170</v>
      </c>
      <c r="F29" s="287">
        <f t="shared" si="10"/>
        <v>90</v>
      </c>
      <c r="G29" s="287">
        <f t="shared" si="10"/>
        <v>80</v>
      </c>
      <c r="H29" s="287">
        <v>88</v>
      </c>
      <c r="I29" s="287">
        <v>80</v>
      </c>
      <c r="J29" s="287">
        <v>2</v>
      </c>
      <c r="K29" s="287">
        <v>0</v>
      </c>
      <c r="L29" s="288">
        <v>0</v>
      </c>
      <c r="M29" s="288">
        <v>0</v>
      </c>
      <c r="N29" s="287">
        <v>0</v>
      </c>
      <c r="O29" s="289">
        <v>1</v>
      </c>
      <c r="P29" s="287">
        <f t="shared" si="6"/>
        <v>3</v>
      </c>
      <c r="Q29" s="287">
        <v>2</v>
      </c>
      <c r="R29" s="288">
        <v>1</v>
      </c>
      <c r="S29" s="287">
        <f t="shared" si="7"/>
        <v>3</v>
      </c>
      <c r="T29" s="288">
        <v>3</v>
      </c>
      <c r="U29" s="287">
        <v>0</v>
      </c>
      <c r="V29" s="258"/>
      <c r="X29" s="278"/>
      <c r="Y29" s="278"/>
      <c r="Z29" s="278"/>
    </row>
  </sheetData>
  <sheetProtection/>
  <mergeCells count="10">
    <mergeCell ref="A4:A6"/>
    <mergeCell ref="B4:D5"/>
    <mergeCell ref="E4:K4"/>
    <mergeCell ref="L4:M5"/>
    <mergeCell ref="S4:U5"/>
    <mergeCell ref="E5:G5"/>
    <mergeCell ref="H5:I5"/>
    <mergeCell ref="J5:K5"/>
    <mergeCell ref="N4:O5"/>
    <mergeCell ref="P4:R5"/>
  </mergeCells>
  <printOptions horizontalCentered="1"/>
  <pageMargins left="0.3937007874015748" right="0.7874015748031497" top="0.7874015748031497" bottom="0.5118110236220472" header="0.5118110236220472" footer="0.5118110236220472"/>
  <pageSetup horizontalDpi="600" verticalDpi="600" orientation="portrait" paperSize="9" scale="82" r:id="rId1"/>
  <headerFooter scaleWithDoc="0" alignWithMargins="0">
    <oddHeader>&amp;L&amp;11卒業後・中学</oddHeader>
    <oddFooter>&amp;C&amp;"Century,標準"87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100" zoomScalePageLayoutView="0" workbookViewId="0" topLeftCell="A1">
      <selection activeCell="AC36" sqref="AC36"/>
    </sheetView>
  </sheetViews>
  <sheetFormatPr defaultColWidth="8.625" defaultRowHeight="20.25" customHeight="1"/>
  <cols>
    <col min="1" max="1" width="14.875" style="80" customWidth="1"/>
    <col min="2" max="10" width="9.25390625" style="80" customWidth="1"/>
    <col min="11" max="11" width="1.00390625" style="80" customWidth="1"/>
    <col min="12" max="16384" width="8.625" style="80" customWidth="1"/>
  </cols>
  <sheetData>
    <row r="1" ht="20.25" customHeight="1">
      <c r="J1" s="158"/>
    </row>
    <row r="2" ht="18.75" customHeight="1"/>
    <row r="3" spans="1:10" s="87" customFormat="1" ht="18.75" customHeight="1" thickBot="1">
      <c r="A3" s="159" t="s">
        <v>82</v>
      </c>
      <c r="B3" s="91"/>
      <c r="C3" s="91"/>
      <c r="D3" s="91"/>
      <c r="E3" s="91"/>
      <c r="F3" s="91"/>
      <c r="G3" s="91"/>
      <c r="H3" s="91"/>
      <c r="I3" s="91"/>
      <c r="J3" s="91"/>
    </row>
    <row r="4" spans="1:11" s="87" customFormat="1" ht="22.5" customHeight="1">
      <c r="A4" s="339" t="s">
        <v>69</v>
      </c>
      <c r="B4" s="333" t="s">
        <v>10</v>
      </c>
      <c r="C4" s="325"/>
      <c r="D4" s="325"/>
      <c r="E4" s="361"/>
      <c r="F4" s="361"/>
      <c r="G4" s="361"/>
      <c r="H4" s="361"/>
      <c r="I4" s="361"/>
      <c r="J4" s="361"/>
      <c r="K4" s="86"/>
    </row>
    <row r="5" spans="1:11" s="87" customFormat="1" ht="22.5" customHeight="1">
      <c r="A5" s="340"/>
      <c r="B5" s="362" t="s">
        <v>7</v>
      </c>
      <c r="C5" s="363"/>
      <c r="D5" s="364"/>
      <c r="E5" s="365" t="s">
        <v>11</v>
      </c>
      <c r="F5" s="363"/>
      <c r="G5" s="364"/>
      <c r="H5" s="365" t="s">
        <v>12</v>
      </c>
      <c r="I5" s="363"/>
      <c r="J5" s="363"/>
      <c r="K5" s="86"/>
    </row>
    <row r="6" spans="1:11" s="87" customFormat="1" ht="21.75" customHeight="1" thickBot="1">
      <c r="A6" s="341"/>
      <c r="B6" s="160" t="s">
        <v>7</v>
      </c>
      <c r="C6" s="161" t="s">
        <v>8</v>
      </c>
      <c r="D6" s="161" t="s">
        <v>9</v>
      </c>
      <c r="E6" s="162" t="s">
        <v>7</v>
      </c>
      <c r="F6" s="161" t="s">
        <v>8</v>
      </c>
      <c r="G6" s="161" t="s">
        <v>9</v>
      </c>
      <c r="H6" s="162" t="s">
        <v>7</v>
      </c>
      <c r="I6" s="161" t="s">
        <v>8</v>
      </c>
      <c r="J6" s="161" t="s">
        <v>9</v>
      </c>
      <c r="K6" s="86"/>
    </row>
    <row r="7" spans="1:11" s="87" customFormat="1" ht="33.75" customHeight="1">
      <c r="A7" s="163" t="s">
        <v>85</v>
      </c>
      <c r="B7" s="100">
        <v>7</v>
      </c>
      <c r="C7" s="101">
        <v>6</v>
      </c>
      <c r="D7" s="101">
        <v>1</v>
      </c>
      <c r="E7" s="101">
        <v>1</v>
      </c>
      <c r="F7" s="101">
        <v>1</v>
      </c>
      <c r="G7" s="101">
        <v>0</v>
      </c>
      <c r="H7" s="101">
        <v>6</v>
      </c>
      <c r="I7" s="101">
        <v>5</v>
      </c>
      <c r="J7" s="101">
        <v>1</v>
      </c>
      <c r="K7" s="86"/>
    </row>
    <row r="8" spans="1:11" s="87" customFormat="1" ht="33.75" customHeight="1">
      <c r="A8" s="164" t="s">
        <v>86</v>
      </c>
      <c r="B8" s="107">
        <f>SUM(B9:B11)</f>
        <v>9</v>
      </c>
      <c r="C8" s="108">
        <f>SUM(C9:C11)</f>
        <v>3</v>
      </c>
      <c r="D8" s="108">
        <f aca="true" t="shared" si="0" ref="D8:J8">SUM(D9:D11)</f>
        <v>6</v>
      </c>
      <c r="E8" s="108">
        <f t="shared" si="0"/>
        <v>1</v>
      </c>
      <c r="F8" s="108">
        <f t="shared" si="0"/>
        <v>1</v>
      </c>
      <c r="G8" s="108">
        <f t="shared" si="0"/>
        <v>0</v>
      </c>
      <c r="H8" s="108">
        <f t="shared" si="0"/>
        <v>8</v>
      </c>
      <c r="I8" s="108">
        <f t="shared" si="0"/>
        <v>2</v>
      </c>
      <c r="J8" s="108">
        <f t="shared" si="0"/>
        <v>6</v>
      </c>
      <c r="K8" s="86"/>
    </row>
    <row r="9" spans="1:11" s="87" customFormat="1" ht="33.75" customHeight="1">
      <c r="A9" s="114" t="s">
        <v>57</v>
      </c>
      <c r="B9" s="100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86"/>
    </row>
    <row r="10" spans="1:11" s="87" customFormat="1" ht="33.75" customHeight="1">
      <c r="A10" s="114" t="s">
        <v>58</v>
      </c>
      <c r="B10" s="100">
        <f>SUM(C10:D10)</f>
        <v>9</v>
      </c>
      <c r="C10" s="101">
        <f>F10+I10</f>
        <v>3</v>
      </c>
      <c r="D10" s="101">
        <f>G10+J10</f>
        <v>6</v>
      </c>
      <c r="E10" s="101">
        <f>SUM(F10:G10)</f>
        <v>1</v>
      </c>
      <c r="F10" s="101">
        <f>SUM(F13:F29)</f>
        <v>1</v>
      </c>
      <c r="G10" s="101">
        <f>SUM(G13:G29)</f>
        <v>0</v>
      </c>
      <c r="H10" s="101">
        <f>SUM(I10:J10)</f>
        <v>8</v>
      </c>
      <c r="I10" s="101">
        <f>SUM(I13:I29)</f>
        <v>2</v>
      </c>
      <c r="J10" s="101">
        <f>SUM(J13:J29)</f>
        <v>6</v>
      </c>
      <c r="K10" s="86"/>
    </row>
    <row r="11" spans="1:11" s="87" customFormat="1" ht="33.75" customHeight="1" thickBot="1">
      <c r="A11" s="114" t="s">
        <v>59</v>
      </c>
      <c r="B11" s="165"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86"/>
    </row>
    <row r="12" spans="1:11" s="87" customFormat="1" ht="15.75" customHeight="1">
      <c r="A12" s="118" t="s">
        <v>60</v>
      </c>
      <c r="B12" s="119"/>
      <c r="C12" s="105"/>
      <c r="D12" s="105"/>
      <c r="E12" s="105"/>
      <c r="F12" s="105"/>
      <c r="G12" s="105"/>
      <c r="H12" s="120"/>
      <c r="I12" s="105"/>
      <c r="J12" s="105"/>
      <c r="K12" s="86"/>
    </row>
    <row r="13" spans="1:11" s="87" customFormat="1" ht="33.75" customHeight="1">
      <c r="A13" s="124" t="s">
        <v>61</v>
      </c>
      <c r="B13" s="166">
        <f>SUM(C13:D13)</f>
        <v>4</v>
      </c>
      <c r="C13" s="127">
        <f>F13+I13</f>
        <v>1</v>
      </c>
      <c r="D13" s="126">
        <f>G13+J13</f>
        <v>3</v>
      </c>
      <c r="E13" s="127">
        <f>SUM(F13:G13)</f>
        <v>0</v>
      </c>
      <c r="F13" s="127">
        <v>0</v>
      </c>
      <c r="G13" s="101">
        <v>0</v>
      </c>
      <c r="H13" s="127">
        <f>SUM(I13:J13)</f>
        <v>4</v>
      </c>
      <c r="I13" s="101">
        <v>1</v>
      </c>
      <c r="J13" s="101">
        <v>3</v>
      </c>
      <c r="K13" s="86"/>
    </row>
    <row r="14" spans="1:11" s="87" customFormat="1" ht="33.75" customHeight="1">
      <c r="A14" s="129" t="s">
        <v>62</v>
      </c>
      <c r="B14" s="153">
        <f aca="true" t="shared" si="1" ref="B14:B29">SUM(C14:D14)</f>
        <v>0</v>
      </c>
      <c r="C14" s="132">
        <f aca="true" t="shared" si="2" ref="C14:C29">F14+I14</f>
        <v>0</v>
      </c>
      <c r="D14" s="131">
        <f aca="true" t="shared" si="3" ref="D14:D29">G14+J14</f>
        <v>0</v>
      </c>
      <c r="E14" s="132">
        <f aca="true" t="shared" si="4" ref="E14:E29">SUM(F14:G14)</f>
        <v>0</v>
      </c>
      <c r="F14" s="132">
        <v>0</v>
      </c>
      <c r="G14" s="132">
        <v>0</v>
      </c>
      <c r="H14" s="132">
        <f aca="true" t="shared" si="5" ref="H14:H29">SUM(I14:J14)</f>
        <v>0</v>
      </c>
      <c r="I14" s="132">
        <v>0</v>
      </c>
      <c r="J14" s="132">
        <v>0</v>
      </c>
      <c r="K14" s="86"/>
    </row>
    <row r="15" spans="1:11" s="87" customFormat="1" ht="33.75" customHeight="1">
      <c r="A15" s="129" t="s">
        <v>63</v>
      </c>
      <c r="B15" s="153">
        <f t="shared" si="1"/>
        <v>1</v>
      </c>
      <c r="C15" s="132">
        <f t="shared" si="2"/>
        <v>1</v>
      </c>
      <c r="D15" s="131">
        <f t="shared" si="3"/>
        <v>0</v>
      </c>
      <c r="E15" s="132">
        <f t="shared" si="4"/>
        <v>0</v>
      </c>
      <c r="F15" s="132">
        <v>0</v>
      </c>
      <c r="G15" s="132">
        <v>0</v>
      </c>
      <c r="H15" s="132">
        <f t="shared" si="5"/>
        <v>1</v>
      </c>
      <c r="I15" s="132">
        <v>1</v>
      </c>
      <c r="J15" s="132">
        <v>0</v>
      </c>
      <c r="K15" s="86"/>
    </row>
    <row r="16" spans="1:11" s="87" customFormat="1" ht="33.75" customHeight="1">
      <c r="A16" s="129" t="s">
        <v>64</v>
      </c>
      <c r="B16" s="153">
        <f t="shared" si="1"/>
        <v>0</v>
      </c>
      <c r="C16" s="132">
        <f t="shared" si="2"/>
        <v>0</v>
      </c>
      <c r="D16" s="131">
        <f t="shared" si="3"/>
        <v>0</v>
      </c>
      <c r="E16" s="132">
        <f t="shared" si="4"/>
        <v>0</v>
      </c>
      <c r="F16" s="132">
        <v>0</v>
      </c>
      <c r="G16" s="132">
        <v>0</v>
      </c>
      <c r="H16" s="132">
        <f t="shared" si="5"/>
        <v>0</v>
      </c>
      <c r="I16" s="132">
        <v>0</v>
      </c>
      <c r="J16" s="132">
        <v>0</v>
      </c>
      <c r="K16" s="86"/>
    </row>
    <row r="17" spans="1:11" s="87" customFormat="1" ht="33.75" customHeight="1">
      <c r="A17" s="129" t="s">
        <v>65</v>
      </c>
      <c r="B17" s="153">
        <f t="shared" si="1"/>
        <v>0</v>
      </c>
      <c r="C17" s="132">
        <f t="shared" si="2"/>
        <v>0</v>
      </c>
      <c r="D17" s="131">
        <f t="shared" si="3"/>
        <v>0</v>
      </c>
      <c r="E17" s="132">
        <f t="shared" si="4"/>
        <v>0</v>
      </c>
      <c r="F17" s="132">
        <v>0</v>
      </c>
      <c r="G17" s="132">
        <v>0</v>
      </c>
      <c r="H17" s="132">
        <f t="shared" si="5"/>
        <v>0</v>
      </c>
      <c r="I17" s="132">
        <v>0</v>
      </c>
      <c r="J17" s="132">
        <v>0</v>
      </c>
      <c r="K17" s="86"/>
    </row>
    <row r="18" spans="1:11" s="87" customFormat="1" ht="33.75" customHeight="1">
      <c r="A18" s="129" t="s">
        <v>66</v>
      </c>
      <c r="B18" s="153">
        <f t="shared" si="1"/>
        <v>2</v>
      </c>
      <c r="C18" s="132">
        <f t="shared" si="2"/>
        <v>1</v>
      </c>
      <c r="D18" s="131">
        <f t="shared" si="3"/>
        <v>1</v>
      </c>
      <c r="E18" s="132">
        <f t="shared" si="4"/>
        <v>1</v>
      </c>
      <c r="F18" s="132">
        <v>1</v>
      </c>
      <c r="G18" s="132">
        <v>0</v>
      </c>
      <c r="H18" s="132">
        <f t="shared" si="5"/>
        <v>1</v>
      </c>
      <c r="I18" s="132">
        <v>0</v>
      </c>
      <c r="J18" s="132">
        <v>1</v>
      </c>
      <c r="K18" s="86"/>
    </row>
    <row r="19" spans="1:11" s="87" customFormat="1" ht="33.75" customHeight="1">
      <c r="A19" s="129" t="s">
        <v>4</v>
      </c>
      <c r="B19" s="153">
        <f t="shared" si="1"/>
        <v>0</v>
      </c>
      <c r="C19" s="132">
        <f t="shared" si="2"/>
        <v>0</v>
      </c>
      <c r="D19" s="131">
        <f t="shared" si="3"/>
        <v>0</v>
      </c>
      <c r="E19" s="132">
        <f t="shared" si="4"/>
        <v>0</v>
      </c>
      <c r="F19" s="132">
        <v>0</v>
      </c>
      <c r="G19" s="132">
        <v>0</v>
      </c>
      <c r="H19" s="132">
        <f t="shared" si="5"/>
        <v>0</v>
      </c>
      <c r="I19" s="132">
        <v>0</v>
      </c>
      <c r="J19" s="132">
        <v>0</v>
      </c>
      <c r="K19" s="86"/>
    </row>
    <row r="20" spans="1:11" s="87" customFormat="1" ht="33.75" customHeight="1">
      <c r="A20" s="129" t="s">
        <v>76</v>
      </c>
      <c r="B20" s="153">
        <f t="shared" si="1"/>
        <v>2</v>
      </c>
      <c r="C20" s="132">
        <f t="shared" si="2"/>
        <v>0</v>
      </c>
      <c r="D20" s="131">
        <f t="shared" si="3"/>
        <v>2</v>
      </c>
      <c r="E20" s="132">
        <f t="shared" si="4"/>
        <v>0</v>
      </c>
      <c r="F20" s="132">
        <v>0</v>
      </c>
      <c r="G20" s="132">
        <v>0</v>
      </c>
      <c r="H20" s="132">
        <f t="shared" si="5"/>
        <v>2</v>
      </c>
      <c r="I20" s="132">
        <v>0</v>
      </c>
      <c r="J20" s="132">
        <v>2</v>
      </c>
      <c r="K20" s="86"/>
    </row>
    <row r="21" spans="1:11" s="87" customFormat="1" ht="33.75" customHeight="1">
      <c r="A21" s="129" t="s">
        <v>77</v>
      </c>
      <c r="B21" s="153">
        <f t="shared" si="1"/>
        <v>0</v>
      </c>
      <c r="C21" s="132">
        <f t="shared" si="2"/>
        <v>0</v>
      </c>
      <c r="D21" s="131">
        <f t="shared" si="3"/>
        <v>0</v>
      </c>
      <c r="E21" s="132">
        <f t="shared" si="4"/>
        <v>0</v>
      </c>
      <c r="F21" s="132">
        <v>0</v>
      </c>
      <c r="G21" s="132">
        <v>0</v>
      </c>
      <c r="H21" s="132">
        <f t="shared" si="5"/>
        <v>0</v>
      </c>
      <c r="I21" s="132">
        <v>0</v>
      </c>
      <c r="J21" s="132">
        <v>0</v>
      </c>
      <c r="K21" s="86"/>
    </row>
    <row r="22" spans="1:11" s="87" customFormat="1" ht="33.75" customHeight="1">
      <c r="A22" s="129" t="s">
        <v>67</v>
      </c>
      <c r="B22" s="153">
        <f t="shared" si="1"/>
        <v>0</v>
      </c>
      <c r="C22" s="132">
        <f t="shared" si="2"/>
        <v>0</v>
      </c>
      <c r="D22" s="131">
        <f t="shared" si="3"/>
        <v>0</v>
      </c>
      <c r="E22" s="132">
        <f t="shared" si="4"/>
        <v>0</v>
      </c>
      <c r="F22" s="132">
        <v>0</v>
      </c>
      <c r="G22" s="132">
        <v>0</v>
      </c>
      <c r="H22" s="132">
        <f t="shared" si="5"/>
        <v>0</v>
      </c>
      <c r="I22" s="132">
        <v>0</v>
      </c>
      <c r="J22" s="132">
        <v>0</v>
      </c>
      <c r="K22" s="86"/>
    </row>
    <row r="23" spans="1:11" s="87" customFormat="1" ht="33.75" customHeight="1">
      <c r="A23" s="129" t="s">
        <v>68</v>
      </c>
      <c r="B23" s="153">
        <f t="shared" si="1"/>
        <v>0</v>
      </c>
      <c r="C23" s="132">
        <f t="shared" si="2"/>
        <v>0</v>
      </c>
      <c r="D23" s="131">
        <f t="shared" si="3"/>
        <v>0</v>
      </c>
      <c r="E23" s="132">
        <f t="shared" si="4"/>
        <v>0</v>
      </c>
      <c r="F23" s="132">
        <v>0</v>
      </c>
      <c r="G23" s="132">
        <v>0</v>
      </c>
      <c r="H23" s="132">
        <f t="shared" si="5"/>
        <v>0</v>
      </c>
      <c r="I23" s="132">
        <v>0</v>
      </c>
      <c r="J23" s="132">
        <v>0</v>
      </c>
      <c r="K23" s="86"/>
    </row>
    <row r="24" spans="1:11" s="87" customFormat="1" ht="33.75" customHeight="1">
      <c r="A24" s="129" t="s">
        <v>30</v>
      </c>
      <c r="B24" s="153">
        <f t="shared" si="1"/>
        <v>0</v>
      </c>
      <c r="C24" s="132">
        <f t="shared" si="2"/>
        <v>0</v>
      </c>
      <c r="D24" s="131">
        <f t="shared" si="3"/>
        <v>0</v>
      </c>
      <c r="E24" s="132">
        <f t="shared" si="4"/>
        <v>0</v>
      </c>
      <c r="F24" s="132">
        <v>0</v>
      </c>
      <c r="G24" s="132">
        <v>0</v>
      </c>
      <c r="H24" s="132">
        <f t="shared" si="5"/>
        <v>0</v>
      </c>
      <c r="I24" s="132">
        <v>0</v>
      </c>
      <c r="J24" s="132">
        <v>0</v>
      </c>
      <c r="K24" s="86"/>
    </row>
    <row r="25" spans="1:11" s="87" customFormat="1" ht="33.75" customHeight="1">
      <c r="A25" s="129" t="s">
        <v>31</v>
      </c>
      <c r="B25" s="153">
        <f t="shared" si="1"/>
        <v>0</v>
      </c>
      <c r="C25" s="132">
        <f t="shared" si="2"/>
        <v>0</v>
      </c>
      <c r="D25" s="131">
        <f t="shared" si="3"/>
        <v>0</v>
      </c>
      <c r="E25" s="132">
        <f t="shared" si="4"/>
        <v>0</v>
      </c>
      <c r="F25" s="132">
        <v>0</v>
      </c>
      <c r="G25" s="132">
        <v>0</v>
      </c>
      <c r="H25" s="132">
        <f t="shared" si="5"/>
        <v>0</v>
      </c>
      <c r="I25" s="132">
        <v>0</v>
      </c>
      <c r="J25" s="132">
        <v>0</v>
      </c>
      <c r="K25" s="86"/>
    </row>
    <row r="26" spans="1:11" s="87" customFormat="1" ht="33.75" customHeight="1">
      <c r="A26" s="129" t="s">
        <v>32</v>
      </c>
      <c r="B26" s="153">
        <f t="shared" si="1"/>
        <v>0</v>
      </c>
      <c r="C26" s="132">
        <f t="shared" si="2"/>
        <v>0</v>
      </c>
      <c r="D26" s="131">
        <f t="shared" si="3"/>
        <v>0</v>
      </c>
      <c r="E26" s="132">
        <f t="shared" si="4"/>
        <v>0</v>
      </c>
      <c r="F26" s="132">
        <v>0</v>
      </c>
      <c r="G26" s="132">
        <v>0</v>
      </c>
      <c r="H26" s="132">
        <f t="shared" si="5"/>
        <v>0</v>
      </c>
      <c r="I26" s="132">
        <v>0</v>
      </c>
      <c r="J26" s="132">
        <v>0</v>
      </c>
      <c r="K26" s="86"/>
    </row>
    <row r="27" spans="1:11" s="87" customFormat="1" ht="33.75" customHeight="1">
      <c r="A27" s="129" t="s">
        <v>33</v>
      </c>
      <c r="B27" s="153">
        <f t="shared" si="1"/>
        <v>0</v>
      </c>
      <c r="C27" s="132">
        <f t="shared" si="2"/>
        <v>0</v>
      </c>
      <c r="D27" s="131">
        <f t="shared" si="3"/>
        <v>0</v>
      </c>
      <c r="E27" s="132">
        <f t="shared" si="4"/>
        <v>0</v>
      </c>
      <c r="F27" s="132">
        <v>0</v>
      </c>
      <c r="G27" s="132">
        <v>0</v>
      </c>
      <c r="H27" s="132">
        <f t="shared" si="5"/>
        <v>0</v>
      </c>
      <c r="I27" s="132">
        <v>0</v>
      </c>
      <c r="J27" s="132">
        <v>0</v>
      </c>
      <c r="K27" s="86"/>
    </row>
    <row r="28" spans="1:11" s="87" customFormat="1" ht="33.75" customHeight="1">
      <c r="A28" s="134" t="s">
        <v>78</v>
      </c>
      <c r="B28" s="153">
        <f t="shared" si="1"/>
        <v>0</v>
      </c>
      <c r="C28" s="132">
        <f t="shared" si="2"/>
        <v>0</v>
      </c>
      <c r="D28" s="131">
        <f t="shared" si="3"/>
        <v>0</v>
      </c>
      <c r="E28" s="132">
        <f t="shared" si="4"/>
        <v>0</v>
      </c>
      <c r="F28" s="132">
        <v>0</v>
      </c>
      <c r="G28" s="132">
        <v>0</v>
      </c>
      <c r="H28" s="132">
        <f t="shared" si="5"/>
        <v>0</v>
      </c>
      <c r="I28" s="132">
        <v>0</v>
      </c>
      <c r="J28" s="132">
        <v>0</v>
      </c>
      <c r="K28" s="86"/>
    </row>
    <row r="29" spans="1:11" s="87" customFormat="1" ht="33.75" customHeight="1" thickBot="1">
      <c r="A29" s="135" t="s">
        <v>34</v>
      </c>
      <c r="B29" s="156">
        <f t="shared" si="1"/>
        <v>0</v>
      </c>
      <c r="C29" s="138">
        <f t="shared" si="2"/>
        <v>0</v>
      </c>
      <c r="D29" s="137">
        <f t="shared" si="3"/>
        <v>0</v>
      </c>
      <c r="E29" s="138">
        <f t="shared" si="4"/>
        <v>0</v>
      </c>
      <c r="F29" s="138">
        <v>0</v>
      </c>
      <c r="G29" s="138">
        <v>0</v>
      </c>
      <c r="H29" s="138">
        <f t="shared" si="5"/>
        <v>0</v>
      </c>
      <c r="I29" s="138">
        <v>0</v>
      </c>
      <c r="J29" s="138">
        <v>0</v>
      </c>
      <c r="K29" s="86"/>
    </row>
  </sheetData>
  <sheetProtection/>
  <mergeCells count="5">
    <mergeCell ref="A4:A6"/>
    <mergeCell ref="B4:J4"/>
    <mergeCell ref="B5:D5"/>
    <mergeCell ref="E5:G5"/>
    <mergeCell ref="H5:J5"/>
  </mergeCells>
  <printOptions horizontalCentered="1"/>
  <pageMargins left="0.5905511811023623" right="0.5905511811023623" top="0.7874015748031497" bottom="0.5118110236220472" header="0.5118110236220472" footer="0.5118110236220472"/>
  <pageSetup horizontalDpi="600" verticalDpi="600" orientation="portrait" paperSize="9" scale="87" r:id="rId1"/>
  <headerFooter scaleWithDoc="0" alignWithMargins="0">
    <oddHeader>&amp;R&amp;11卒業後・中学</oddHeader>
    <oddFooter>&amp;C&amp;"Century,標準"88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30"/>
  <sheetViews>
    <sheetView showGridLines="0" zoomScaleSheetLayoutView="115" zoomScalePageLayoutView="0" workbookViewId="0" topLeftCell="A1">
      <selection activeCell="AC36" sqref="AC36"/>
    </sheetView>
  </sheetViews>
  <sheetFormatPr defaultColWidth="8.625" defaultRowHeight="19.5" customHeight="1"/>
  <cols>
    <col min="1" max="1" width="15.625" style="1" customWidth="1"/>
    <col min="2" max="16" width="5.00390625" style="1" customWidth="1"/>
    <col min="17" max="17" width="1.00390625" style="1" customWidth="1"/>
    <col min="18" max="16384" width="8.625" style="1" customWidth="1"/>
  </cols>
  <sheetData>
    <row r="3" spans="1:16" s="2" customFormat="1" ht="19.5" customHeight="1" thickBot="1">
      <c r="A3" s="79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2" customFormat="1" ht="19.5" customHeight="1">
      <c r="A4" s="370" t="s">
        <v>69</v>
      </c>
      <c r="B4" s="366" t="s">
        <v>15</v>
      </c>
      <c r="C4" s="367"/>
      <c r="D4" s="367"/>
      <c r="E4" s="367"/>
      <c r="F4" s="367"/>
      <c r="G4" s="368" t="s">
        <v>16</v>
      </c>
      <c r="H4" s="367"/>
      <c r="I4" s="367"/>
      <c r="J4" s="367"/>
      <c r="K4" s="369"/>
      <c r="L4" s="368" t="s">
        <v>17</v>
      </c>
      <c r="M4" s="367"/>
      <c r="N4" s="367"/>
      <c r="O4" s="367"/>
      <c r="P4" s="367"/>
      <c r="Q4" s="3"/>
    </row>
    <row r="5" spans="1:17" s="2" customFormat="1" ht="19.5" customHeight="1">
      <c r="A5" s="371"/>
      <c r="B5" s="373" t="s">
        <v>7</v>
      </c>
      <c r="C5" s="382" t="s">
        <v>18</v>
      </c>
      <c r="D5" s="383"/>
      <c r="E5" s="382" t="s">
        <v>19</v>
      </c>
      <c r="F5" s="384"/>
      <c r="G5" s="375" t="s">
        <v>7</v>
      </c>
      <c r="H5" s="382" t="s">
        <v>18</v>
      </c>
      <c r="I5" s="383"/>
      <c r="J5" s="382" t="s">
        <v>19</v>
      </c>
      <c r="K5" s="385"/>
      <c r="L5" s="375" t="s">
        <v>7</v>
      </c>
      <c r="M5" s="382" t="s">
        <v>18</v>
      </c>
      <c r="N5" s="383"/>
      <c r="O5" s="382" t="s">
        <v>19</v>
      </c>
      <c r="P5" s="384"/>
      <c r="Q5" s="3"/>
    </row>
    <row r="6" spans="1:17" s="2" customFormat="1" ht="17.25" customHeight="1">
      <c r="A6" s="371"/>
      <c r="B6" s="373"/>
      <c r="C6" s="381" t="s">
        <v>70</v>
      </c>
      <c r="D6" s="381" t="s">
        <v>71</v>
      </c>
      <c r="E6" s="377" t="s">
        <v>8</v>
      </c>
      <c r="F6" s="379" t="s">
        <v>9</v>
      </c>
      <c r="G6" s="375"/>
      <c r="H6" s="381" t="s">
        <v>70</v>
      </c>
      <c r="I6" s="381" t="s">
        <v>71</v>
      </c>
      <c r="J6" s="377" t="s">
        <v>8</v>
      </c>
      <c r="K6" s="386" t="s">
        <v>9</v>
      </c>
      <c r="L6" s="375"/>
      <c r="M6" s="381" t="s">
        <v>70</v>
      </c>
      <c r="N6" s="381" t="s">
        <v>71</v>
      </c>
      <c r="O6" s="377" t="s">
        <v>8</v>
      </c>
      <c r="P6" s="379" t="s">
        <v>9</v>
      </c>
      <c r="Q6" s="3"/>
    </row>
    <row r="7" spans="1:17" s="2" customFormat="1" ht="17.25" customHeight="1" thickBot="1">
      <c r="A7" s="372"/>
      <c r="B7" s="374"/>
      <c r="C7" s="378"/>
      <c r="D7" s="378"/>
      <c r="E7" s="378"/>
      <c r="F7" s="380"/>
      <c r="G7" s="376"/>
      <c r="H7" s="378"/>
      <c r="I7" s="378"/>
      <c r="J7" s="378"/>
      <c r="K7" s="387"/>
      <c r="L7" s="376"/>
      <c r="M7" s="378"/>
      <c r="N7" s="378"/>
      <c r="O7" s="378"/>
      <c r="P7" s="380"/>
      <c r="Q7" s="3"/>
    </row>
    <row r="8" spans="1:17" s="2" customFormat="1" ht="30" customHeight="1">
      <c r="A8" s="14" t="s">
        <v>85</v>
      </c>
      <c r="B8" s="42">
        <v>21</v>
      </c>
      <c r="C8" s="43">
        <v>21</v>
      </c>
      <c r="D8" s="43">
        <v>0</v>
      </c>
      <c r="E8" s="43">
        <v>12</v>
      </c>
      <c r="F8" s="43">
        <v>9</v>
      </c>
      <c r="G8" s="44">
        <v>1</v>
      </c>
      <c r="H8" s="43">
        <v>1</v>
      </c>
      <c r="I8" s="43">
        <v>0</v>
      </c>
      <c r="J8" s="43">
        <v>1</v>
      </c>
      <c r="K8" s="36">
        <v>0</v>
      </c>
      <c r="L8" s="44">
        <v>4</v>
      </c>
      <c r="M8" s="43">
        <v>4</v>
      </c>
      <c r="N8" s="43">
        <v>0</v>
      </c>
      <c r="O8" s="43">
        <v>4</v>
      </c>
      <c r="P8" s="43">
        <v>0</v>
      </c>
      <c r="Q8" s="3"/>
    </row>
    <row r="9" spans="1:17" s="2" customFormat="1" ht="30" customHeight="1">
      <c r="A9" s="27" t="s">
        <v>86</v>
      </c>
      <c r="B9" s="37">
        <f>SUM(B10:B12)</f>
        <v>27</v>
      </c>
      <c r="C9" s="38">
        <f aca="true" t="shared" si="0" ref="C9:P9">SUM(C10:C12)</f>
        <v>25</v>
      </c>
      <c r="D9" s="38">
        <f t="shared" si="0"/>
        <v>2</v>
      </c>
      <c r="E9" s="38">
        <f t="shared" si="0"/>
        <v>15</v>
      </c>
      <c r="F9" s="38">
        <f t="shared" si="0"/>
        <v>12</v>
      </c>
      <c r="G9" s="39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9">
        <f t="shared" si="0"/>
        <v>4</v>
      </c>
      <c r="M9" s="38">
        <f t="shared" si="0"/>
        <v>4</v>
      </c>
      <c r="N9" s="38">
        <f t="shared" si="0"/>
        <v>0</v>
      </c>
      <c r="O9" s="38">
        <f t="shared" si="0"/>
        <v>4</v>
      </c>
      <c r="P9" s="38">
        <f t="shared" si="0"/>
        <v>0</v>
      </c>
      <c r="Q9" s="3"/>
    </row>
    <row r="10" spans="1:17" s="2" customFormat="1" ht="30" customHeight="1">
      <c r="A10" s="15" t="s">
        <v>57</v>
      </c>
      <c r="B10" s="31">
        <v>0</v>
      </c>
      <c r="C10" s="32">
        <v>0</v>
      </c>
      <c r="D10" s="32">
        <v>0</v>
      </c>
      <c r="E10" s="32">
        <v>0</v>
      </c>
      <c r="F10" s="32">
        <v>0</v>
      </c>
      <c r="G10" s="33">
        <v>0</v>
      </c>
      <c r="H10" s="32">
        <v>0</v>
      </c>
      <c r="I10" s="32">
        <v>0</v>
      </c>
      <c r="J10" s="32">
        <v>0</v>
      </c>
      <c r="K10" s="34">
        <v>0</v>
      </c>
      <c r="L10" s="33">
        <v>0</v>
      </c>
      <c r="M10" s="32">
        <v>0</v>
      </c>
      <c r="N10" s="32">
        <v>0</v>
      </c>
      <c r="O10" s="32">
        <v>0</v>
      </c>
      <c r="P10" s="32">
        <v>0</v>
      </c>
      <c r="Q10" s="3"/>
    </row>
    <row r="11" spans="1:17" s="2" customFormat="1" ht="30" customHeight="1">
      <c r="A11" s="15" t="s">
        <v>58</v>
      </c>
      <c r="B11" s="31">
        <f>SUM(B14:B30)</f>
        <v>27</v>
      </c>
      <c r="C11" s="32">
        <f>H11+M11+'129-2'!B11+'129-2'!G11</f>
        <v>25</v>
      </c>
      <c r="D11" s="32">
        <f>I11+N11+'129-2'!C11+'129-2'!H11</f>
        <v>2</v>
      </c>
      <c r="E11" s="32">
        <f>J11+O11+'129-2'!D11+'129-2'!I11</f>
        <v>15</v>
      </c>
      <c r="F11" s="32">
        <f>K11+P11+'129-2'!E11+'129-2'!J11</f>
        <v>12</v>
      </c>
      <c r="G11" s="33">
        <f aca="true" t="shared" si="1" ref="G11:P11">SUM(G14:G30)</f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33">
        <f t="shared" si="1"/>
        <v>4</v>
      </c>
      <c r="M11" s="32">
        <f t="shared" si="1"/>
        <v>4</v>
      </c>
      <c r="N11" s="32">
        <f t="shared" si="1"/>
        <v>0</v>
      </c>
      <c r="O11" s="32">
        <f t="shared" si="1"/>
        <v>4</v>
      </c>
      <c r="P11" s="32">
        <f t="shared" si="1"/>
        <v>0</v>
      </c>
      <c r="Q11" s="3"/>
    </row>
    <row r="12" spans="1:17" s="2" customFormat="1" ht="30" customHeight="1" thickBot="1">
      <c r="A12" s="15" t="s">
        <v>59</v>
      </c>
      <c r="B12" s="63">
        <v>0</v>
      </c>
      <c r="C12" s="60">
        <v>0</v>
      </c>
      <c r="D12" s="60">
        <v>0</v>
      </c>
      <c r="E12" s="60">
        <v>0</v>
      </c>
      <c r="F12" s="60">
        <v>0</v>
      </c>
      <c r="G12" s="62">
        <v>0</v>
      </c>
      <c r="H12" s="60">
        <v>0</v>
      </c>
      <c r="I12" s="60">
        <v>0</v>
      </c>
      <c r="J12" s="60">
        <v>0</v>
      </c>
      <c r="K12" s="61">
        <v>0</v>
      </c>
      <c r="L12" s="62">
        <v>0</v>
      </c>
      <c r="M12" s="60">
        <v>0</v>
      </c>
      <c r="N12" s="60">
        <v>0</v>
      </c>
      <c r="O12" s="60">
        <v>0</v>
      </c>
      <c r="P12" s="60">
        <v>0</v>
      </c>
      <c r="Q12" s="3"/>
    </row>
    <row r="13" spans="1:17" s="2" customFormat="1" ht="12.75">
      <c r="A13" s="16" t="s">
        <v>60</v>
      </c>
      <c r="B13" s="42"/>
      <c r="C13" s="43"/>
      <c r="D13" s="43"/>
      <c r="E13" s="43"/>
      <c r="F13" s="43"/>
      <c r="G13" s="44"/>
      <c r="H13" s="43"/>
      <c r="I13" s="43"/>
      <c r="J13" s="43"/>
      <c r="K13" s="36"/>
      <c r="L13" s="44"/>
      <c r="M13" s="43"/>
      <c r="N13" s="43"/>
      <c r="O13" s="43"/>
      <c r="P13" s="43"/>
      <c r="Q13" s="3"/>
    </row>
    <row r="14" spans="1:17" s="2" customFormat="1" ht="30" customHeight="1">
      <c r="A14" s="17" t="s">
        <v>61</v>
      </c>
      <c r="B14" s="45">
        <f>SUM(C14:D14)</f>
        <v>3</v>
      </c>
      <c r="C14" s="46">
        <f>H14+M14+'129-2'!B14+'129-2'!G14</f>
        <v>3</v>
      </c>
      <c r="D14" s="46">
        <v>0</v>
      </c>
      <c r="E14" s="46">
        <f>J14+O14+'129-2'!D14+'129-2'!I14</f>
        <v>1</v>
      </c>
      <c r="F14" s="48">
        <f>K14+P14+'129-2'!E14+'129-2'!J14</f>
        <v>2</v>
      </c>
      <c r="G14" s="47">
        <f>SUM(H14:I14)</f>
        <v>0</v>
      </c>
      <c r="H14" s="32">
        <v>0</v>
      </c>
      <c r="I14" s="32">
        <v>0</v>
      </c>
      <c r="J14" s="32">
        <v>0</v>
      </c>
      <c r="K14" s="34">
        <v>0</v>
      </c>
      <c r="L14" s="47">
        <f>SUM(M14:N14)</f>
        <v>0</v>
      </c>
      <c r="M14" s="32">
        <v>0</v>
      </c>
      <c r="N14" s="32">
        <v>0</v>
      </c>
      <c r="O14" s="32">
        <v>0</v>
      </c>
      <c r="P14" s="32">
        <v>0</v>
      </c>
      <c r="Q14" s="3"/>
    </row>
    <row r="15" spans="1:17" s="2" customFormat="1" ht="30" customHeight="1">
      <c r="A15" s="18" t="s">
        <v>62</v>
      </c>
      <c r="B15" s="49">
        <f>SUM(C15:D15)</f>
        <v>7</v>
      </c>
      <c r="C15" s="50">
        <f>H15+M15+'129-2'!B15+'129-2'!G15</f>
        <v>6</v>
      </c>
      <c r="D15" s="50">
        <f>I15+N15+'129-2'!C15+'129-2'!H15</f>
        <v>1</v>
      </c>
      <c r="E15" s="50">
        <f>J15+O15+'129-2'!D15+'129-2'!I15</f>
        <v>2</v>
      </c>
      <c r="F15" s="52">
        <f>K15+P15+'129-2'!E15+'129-2'!J15</f>
        <v>5</v>
      </c>
      <c r="G15" s="51">
        <f aca="true" t="shared" si="2" ref="G15:G30">SUM(H15:I15)</f>
        <v>0</v>
      </c>
      <c r="H15" s="50">
        <v>0</v>
      </c>
      <c r="I15" s="50">
        <v>0</v>
      </c>
      <c r="J15" s="50">
        <v>0</v>
      </c>
      <c r="K15" s="52">
        <v>0</v>
      </c>
      <c r="L15" s="51">
        <f aca="true" t="shared" si="3" ref="L15:L30">SUM(M15:N15)</f>
        <v>1</v>
      </c>
      <c r="M15" s="50">
        <v>1</v>
      </c>
      <c r="N15" s="50">
        <v>0</v>
      </c>
      <c r="O15" s="50">
        <v>1</v>
      </c>
      <c r="P15" s="50">
        <v>0</v>
      </c>
      <c r="Q15" s="3"/>
    </row>
    <row r="16" spans="1:17" s="2" customFormat="1" ht="30" customHeight="1">
      <c r="A16" s="18" t="s">
        <v>63</v>
      </c>
      <c r="B16" s="49">
        <f aca="true" t="shared" si="4" ref="B16:B30">SUM(C16:D16)</f>
        <v>2</v>
      </c>
      <c r="C16" s="50">
        <f>H16+M16+'129-2'!B16+'129-2'!G16</f>
        <v>2</v>
      </c>
      <c r="D16" s="50">
        <f>I16+N16+'129-2'!C16+'129-2'!H16</f>
        <v>0</v>
      </c>
      <c r="E16" s="50">
        <f>J16+O16+'129-2'!D16+'129-2'!I16</f>
        <v>0</v>
      </c>
      <c r="F16" s="52">
        <f>K16+P16+'129-2'!E16+'129-2'!J16</f>
        <v>2</v>
      </c>
      <c r="G16" s="51">
        <f t="shared" si="2"/>
        <v>0</v>
      </c>
      <c r="H16" s="50">
        <v>0</v>
      </c>
      <c r="I16" s="50">
        <v>0</v>
      </c>
      <c r="J16" s="50">
        <v>0</v>
      </c>
      <c r="K16" s="52">
        <v>0</v>
      </c>
      <c r="L16" s="51">
        <f t="shared" si="3"/>
        <v>0</v>
      </c>
      <c r="M16" s="50">
        <v>0</v>
      </c>
      <c r="N16" s="50">
        <v>0</v>
      </c>
      <c r="O16" s="50">
        <v>0</v>
      </c>
      <c r="P16" s="50">
        <v>0</v>
      </c>
      <c r="Q16" s="3"/>
    </row>
    <row r="17" spans="1:17" s="2" customFormat="1" ht="30" customHeight="1">
      <c r="A17" s="18" t="s">
        <v>64</v>
      </c>
      <c r="B17" s="49">
        <f t="shared" si="4"/>
        <v>3</v>
      </c>
      <c r="C17" s="50">
        <f>H17+M17+'129-2'!B17+'129-2'!G17</f>
        <v>3</v>
      </c>
      <c r="D17" s="50">
        <f>I17+N17+'129-2'!C17+'129-2'!H17</f>
        <v>0</v>
      </c>
      <c r="E17" s="50">
        <f>J17+O17+'129-2'!D17+'129-2'!I17</f>
        <v>1</v>
      </c>
      <c r="F17" s="52">
        <f>K17+P17+'129-2'!E17+'129-2'!J17</f>
        <v>2</v>
      </c>
      <c r="G17" s="51">
        <f t="shared" si="2"/>
        <v>0</v>
      </c>
      <c r="H17" s="50">
        <v>0</v>
      </c>
      <c r="I17" s="50">
        <v>0</v>
      </c>
      <c r="J17" s="50">
        <v>0</v>
      </c>
      <c r="K17" s="52">
        <v>0</v>
      </c>
      <c r="L17" s="51">
        <f t="shared" si="3"/>
        <v>0</v>
      </c>
      <c r="M17" s="50">
        <v>0</v>
      </c>
      <c r="N17" s="50">
        <v>0</v>
      </c>
      <c r="O17" s="50">
        <v>0</v>
      </c>
      <c r="P17" s="50">
        <v>0</v>
      </c>
      <c r="Q17" s="3"/>
    </row>
    <row r="18" spans="1:17" s="2" customFormat="1" ht="30" customHeight="1">
      <c r="A18" s="18" t="s">
        <v>65</v>
      </c>
      <c r="B18" s="49">
        <f t="shared" si="4"/>
        <v>0</v>
      </c>
      <c r="C18" s="50">
        <f>H18+M18+'129-2'!B18+'129-2'!G18</f>
        <v>0</v>
      </c>
      <c r="D18" s="50">
        <f>I18+N18+'129-2'!C18+'129-2'!H18</f>
        <v>0</v>
      </c>
      <c r="E18" s="50">
        <f>J18+O18+'129-2'!D18+'129-2'!I18</f>
        <v>0</v>
      </c>
      <c r="F18" s="52">
        <f>K18+P18+'129-2'!E18+'129-2'!J18</f>
        <v>0</v>
      </c>
      <c r="G18" s="51">
        <f t="shared" si="2"/>
        <v>0</v>
      </c>
      <c r="H18" s="50">
        <v>0</v>
      </c>
      <c r="I18" s="50">
        <v>0</v>
      </c>
      <c r="J18" s="50">
        <v>0</v>
      </c>
      <c r="K18" s="52">
        <v>0</v>
      </c>
      <c r="L18" s="51">
        <f t="shared" si="3"/>
        <v>0</v>
      </c>
      <c r="M18" s="50">
        <v>0</v>
      </c>
      <c r="N18" s="50">
        <v>0</v>
      </c>
      <c r="O18" s="50">
        <v>0</v>
      </c>
      <c r="P18" s="50">
        <v>0</v>
      </c>
      <c r="Q18" s="3"/>
    </row>
    <row r="19" spans="1:17" s="2" customFormat="1" ht="30" customHeight="1">
      <c r="A19" s="18" t="s">
        <v>66</v>
      </c>
      <c r="B19" s="49">
        <f t="shared" si="4"/>
        <v>2</v>
      </c>
      <c r="C19" s="50">
        <f>H19+M19+'129-2'!B19+'129-2'!G19</f>
        <v>1</v>
      </c>
      <c r="D19" s="50">
        <f>I19+N19+'129-2'!C19+'129-2'!H19</f>
        <v>1</v>
      </c>
      <c r="E19" s="50">
        <f>J19+O19+'129-2'!D19+'129-2'!I19</f>
        <v>2</v>
      </c>
      <c r="F19" s="52">
        <f>K19+P19+'129-2'!E19+'129-2'!J19</f>
        <v>0</v>
      </c>
      <c r="G19" s="51">
        <f t="shared" si="2"/>
        <v>0</v>
      </c>
      <c r="H19" s="50">
        <v>0</v>
      </c>
      <c r="I19" s="50">
        <v>0</v>
      </c>
      <c r="J19" s="50">
        <v>0</v>
      </c>
      <c r="K19" s="52">
        <v>0</v>
      </c>
      <c r="L19" s="51">
        <f t="shared" si="3"/>
        <v>1</v>
      </c>
      <c r="M19" s="50">
        <v>1</v>
      </c>
      <c r="N19" s="50">
        <v>0</v>
      </c>
      <c r="O19" s="50">
        <v>1</v>
      </c>
      <c r="P19" s="50">
        <v>0</v>
      </c>
      <c r="Q19" s="3"/>
    </row>
    <row r="20" spans="1:17" s="2" customFormat="1" ht="30" customHeight="1">
      <c r="A20" s="18" t="s">
        <v>4</v>
      </c>
      <c r="B20" s="49">
        <f t="shared" si="4"/>
        <v>0</v>
      </c>
      <c r="C20" s="50">
        <f>H20+M20+'129-2'!B20+'129-2'!G20</f>
        <v>0</v>
      </c>
      <c r="D20" s="50">
        <f>I20+N20+'129-2'!C20+'129-2'!H20</f>
        <v>0</v>
      </c>
      <c r="E20" s="50">
        <f>J20+O20+'129-2'!D20+'129-2'!I20</f>
        <v>0</v>
      </c>
      <c r="F20" s="52">
        <f>K20+P20+'129-2'!E20+'129-2'!J20</f>
        <v>0</v>
      </c>
      <c r="G20" s="51">
        <f t="shared" si="2"/>
        <v>0</v>
      </c>
      <c r="H20" s="50">
        <v>0</v>
      </c>
      <c r="I20" s="50">
        <v>0</v>
      </c>
      <c r="J20" s="50">
        <v>0</v>
      </c>
      <c r="K20" s="52">
        <v>0</v>
      </c>
      <c r="L20" s="51">
        <f t="shared" si="3"/>
        <v>0</v>
      </c>
      <c r="M20" s="50">
        <v>0</v>
      </c>
      <c r="N20" s="50">
        <v>0</v>
      </c>
      <c r="O20" s="50">
        <v>0</v>
      </c>
      <c r="P20" s="50">
        <v>0</v>
      </c>
      <c r="Q20" s="3"/>
    </row>
    <row r="21" spans="1:17" s="2" customFormat="1" ht="30" customHeight="1">
      <c r="A21" s="18" t="s">
        <v>76</v>
      </c>
      <c r="B21" s="49">
        <f t="shared" si="4"/>
        <v>9</v>
      </c>
      <c r="C21" s="50">
        <f>H21+M21+'129-2'!B21+'129-2'!G21</f>
        <v>9</v>
      </c>
      <c r="D21" s="50">
        <f>I21+N21+'129-2'!C21+'129-2'!H21</f>
        <v>0</v>
      </c>
      <c r="E21" s="50">
        <f>J21+O21+'129-2'!D21+'129-2'!I21</f>
        <v>9</v>
      </c>
      <c r="F21" s="52">
        <f>K21+P21+'129-2'!E21+'129-2'!J21</f>
        <v>0</v>
      </c>
      <c r="G21" s="51">
        <f t="shared" si="2"/>
        <v>0</v>
      </c>
      <c r="H21" s="50">
        <v>0</v>
      </c>
      <c r="I21" s="50">
        <v>0</v>
      </c>
      <c r="J21" s="50">
        <v>0</v>
      </c>
      <c r="K21" s="52">
        <v>0</v>
      </c>
      <c r="L21" s="51">
        <f t="shared" si="3"/>
        <v>2</v>
      </c>
      <c r="M21" s="50">
        <v>2</v>
      </c>
      <c r="N21" s="50">
        <v>0</v>
      </c>
      <c r="O21" s="50">
        <v>2</v>
      </c>
      <c r="P21" s="50">
        <v>0</v>
      </c>
      <c r="Q21" s="3"/>
    </row>
    <row r="22" spans="1:17" s="2" customFormat="1" ht="30" customHeight="1">
      <c r="A22" s="18" t="s">
        <v>77</v>
      </c>
      <c r="B22" s="49">
        <f t="shared" si="4"/>
        <v>1</v>
      </c>
      <c r="C22" s="50">
        <f>H22+M22+'129-2'!B22+'129-2'!G22</f>
        <v>1</v>
      </c>
      <c r="D22" s="50">
        <f>I22+N22+'129-2'!C22+'129-2'!H22</f>
        <v>0</v>
      </c>
      <c r="E22" s="50">
        <f>J22+O22+'129-2'!D22+'129-2'!I22</f>
        <v>0</v>
      </c>
      <c r="F22" s="52">
        <f>K22+P22+'129-2'!E22+'129-2'!J22</f>
        <v>1</v>
      </c>
      <c r="G22" s="51">
        <f t="shared" si="2"/>
        <v>0</v>
      </c>
      <c r="H22" s="50">
        <v>0</v>
      </c>
      <c r="I22" s="50">
        <v>0</v>
      </c>
      <c r="J22" s="50">
        <v>0</v>
      </c>
      <c r="K22" s="52">
        <v>0</v>
      </c>
      <c r="L22" s="51">
        <f t="shared" si="3"/>
        <v>0</v>
      </c>
      <c r="M22" s="50">
        <v>0</v>
      </c>
      <c r="N22" s="50">
        <v>0</v>
      </c>
      <c r="O22" s="50">
        <v>0</v>
      </c>
      <c r="P22" s="50">
        <v>0</v>
      </c>
      <c r="Q22" s="3"/>
    </row>
    <row r="23" spans="1:17" s="2" customFormat="1" ht="30" customHeight="1">
      <c r="A23" s="18" t="s">
        <v>67</v>
      </c>
      <c r="B23" s="49">
        <f t="shared" si="4"/>
        <v>0</v>
      </c>
      <c r="C23" s="50">
        <f>H23+M23+'129-2'!B23+'129-2'!G23</f>
        <v>0</v>
      </c>
      <c r="D23" s="50">
        <f>I23+N23+'129-2'!C23+'129-2'!H23</f>
        <v>0</v>
      </c>
      <c r="E23" s="50">
        <f>J23+O23+'129-2'!D23+'129-2'!I23</f>
        <v>0</v>
      </c>
      <c r="F23" s="52">
        <f>K23+P23+'129-2'!E23+'129-2'!J23</f>
        <v>0</v>
      </c>
      <c r="G23" s="51">
        <f t="shared" si="2"/>
        <v>0</v>
      </c>
      <c r="H23" s="50">
        <v>0</v>
      </c>
      <c r="I23" s="50">
        <v>0</v>
      </c>
      <c r="J23" s="50">
        <v>0</v>
      </c>
      <c r="K23" s="52">
        <v>0</v>
      </c>
      <c r="L23" s="51">
        <f t="shared" si="3"/>
        <v>0</v>
      </c>
      <c r="M23" s="50">
        <v>0</v>
      </c>
      <c r="N23" s="50">
        <v>0</v>
      </c>
      <c r="O23" s="50">
        <v>0</v>
      </c>
      <c r="P23" s="50">
        <v>0</v>
      </c>
      <c r="Q23" s="3"/>
    </row>
    <row r="24" spans="1:17" s="2" customFormat="1" ht="30" customHeight="1">
      <c r="A24" s="18" t="s">
        <v>68</v>
      </c>
      <c r="B24" s="49">
        <f t="shared" si="4"/>
        <v>0</v>
      </c>
      <c r="C24" s="50">
        <f>H24+M24+'129-2'!B24+'129-2'!G24</f>
        <v>0</v>
      </c>
      <c r="D24" s="50">
        <f>I24+N24+'129-2'!C24+'129-2'!H24</f>
        <v>0</v>
      </c>
      <c r="E24" s="50">
        <f>J24+O24+'129-2'!D24+'129-2'!I24</f>
        <v>0</v>
      </c>
      <c r="F24" s="52">
        <f>K24+P24+'129-2'!E24+'129-2'!J24</f>
        <v>0</v>
      </c>
      <c r="G24" s="51">
        <f t="shared" si="2"/>
        <v>0</v>
      </c>
      <c r="H24" s="50">
        <v>0</v>
      </c>
      <c r="I24" s="50">
        <v>0</v>
      </c>
      <c r="J24" s="50">
        <v>0</v>
      </c>
      <c r="K24" s="52">
        <v>0</v>
      </c>
      <c r="L24" s="51">
        <f t="shared" si="3"/>
        <v>0</v>
      </c>
      <c r="M24" s="50">
        <v>0</v>
      </c>
      <c r="N24" s="50">
        <v>0</v>
      </c>
      <c r="O24" s="50">
        <v>0</v>
      </c>
      <c r="P24" s="50">
        <v>0</v>
      </c>
      <c r="Q24" s="3"/>
    </row>
    <row r="25" spans="1:17" s="2" customFormat="1" ht="30" customHeight="1">
      <c r="A25" s="18" t="s">
        <v>30</v>
      </c>
      <c r="B25" s="49">
        <f t="shared" si="4"/>
        <v>0</v>
      </c>
      <c r="C25" s="50">
        <f>H25+M25+'129-2'!B25+'129-2'!G25</f>
        <v>0</v>
      </c>
      <c r="D25" s="50">
        <f>I25+N25+'129-2'!C25+'129-2'!H25</f>
        <v>0</v>
      </c>
      <c r="E25" s="50">
        <f>J25+O25+'129-2'!D25+'129-2'!I25</f>
        <v>0</v>
      </c>
      <c r="F25" s="52">
        <f>K25+P25+'129-2'!E25+'129-2'!J25</f>
        <v>0</v>
      </c>
      <c r="G25" s="51">
        <f t="shared" si="2"/>
        <v>0</v>
      </c>
      <c r="H25" s="50">
        <v>0</v>
      </c>
      <c r="I25" s="50">
        <v>0</v>
      </c>
      <c r="J25" s="50">
        <v>0</v>
      </c>
      <c r="K25" s="52">
        <v>0</v>
      </c>
      <c r="L25" s="51">
        <f t="shared" si="3"/>
        <v>0</v>
      </c>
      <c r="M25" s="50">
        <v>0</v>
      </c>
      <c r="N25" s="50">
        <v>0</v>
      </c>
      <c r="O25" s="50">
        <v>0</v>
      </c>
      <c r="P25" s="50">
        <v>0</v>
      </c>
      <c r="Q25" s="3"/>
    </row>
    <row r="26" spans="1:17" s="2" customFormat="1" ht="30" customHeight="1">
      <c r="A26" s="18" t="s">
        <v>31</v>
      </c>
      <c r="B26" s="49">
        <f t="shared" si="4"/>
        <v>0</v>
      </c>
      <c r="C26" s="50">
        <f>H26+M26+'129-2'!B26+'129-2'!G26</f>
        <v>0</v>
      </c>
      <c r="D26" s="50">
        <f>I26+N26+'129-2'!C26+'129-2'!H26</f>
        <v>0</v>
      </c>
      <c r="E26" s="50">
        <f>J26+O26+'129-2'!D26+'129-2'!I26</f>
        <v>0</v>
      </c>
      <c r="F26" s="52">
        <f>K26+P26+'129-2'!E26+'129-2'!J26</f>
        <v>0</v>
      </c>
      <c r="G26" s="51">
        <f t="shared" si="2"/>
        <v>0</v>
      </c>
      <c r="H26" s="50">
        <v>0</v>
      </c>
      <c r="I26" s="50">
        <v>0</v>
      </c>
      <c r="J26" s="50">
        <v>0</v>
      </c>
      <c r="K26" s="52">
        <v>0</v>
      </c>
      <c r="L26" s="51">
        <f t="shared" si="3"/>
        <v>0</v>
      </c>
      <c r="M26" s="50">
        <v>0</v>
      </c>
      <c r="N26" s="50">
        <v>0</v>
      </c>
      <c r="O26" s="50">
        <v>0</v>
      </c>
      <c r="P26" s="50">
        <v>0</v>
      </c>
      <c r="Q26" s="3"/>
    </row>
    <row r="27" spans="1:17" s="2" customFormat="1" ht="30" customHeight="1">
      <c r="A27" s="18" t="s">
        <v>32</v>
      </c>
      <c r="B27" s="49">
        <f t="shared" si="4"/>
        <v>0</v>
      </c>
      <c r="C27" s="50">
        <f>H27+M27+'129-2'!B27+'129-2'!G27</f>
        <v>0</v>
      </c>
      <c r="D27" s="50">
        <f>I27+N27+'129-2'!C27+'129-2'!H27</f>
        <v>0</v>
      </c>
      <c r="E27" s="50">
        <f>J27+O27+'129-2'!D27+'129-2'!I27</f>
        <v>0</v>
      </c>
      <c r="F27" s="52">
        <f>K27+P27+'129-2'!E27+'129-2'!J27</f>
        <v>0</v>
      </c>
      <c r="G27" s="51">
        <f t="shared" si="2"/>
        <v>0</v>
      </c>
      <c r="H27" s="50">
        <v>0</v>
      </c>
      <c r="I27" s="50">
        <v>0</v>
      </c>
      <c r="J27" s="50">
        <v>0</v>
      </c>
      <c r="K27" s="52">
        <v>0</v>
      </c>
      <c r="L27" s="51">
        <f t="shared" si="3"/>
        <v>0</v>
      </c>
      <c r="M27" s="50">
        <v>0</v>
      </c>
      <c r="N27" s="50">
        <v>0</v>
      </c>
      <c r="O27" s="50">
        <v>0</v>
      </c>
      <c r="P27" s="50">
        <v>0</v>
      </c>
      <c r="Q27" s="3"/>
    </row>
    <row r="28" spans="1:17" s="2" customFormat="1" ht="30" customHeight="1">
      <c r="A28" s="18" t="s">
        <v>33</v>
      </c>
      <c r="B28" s="49">
        <f t="shared" si="4"/>
        <v>0</v>
      </c>
      <c r="C28" s="50">
        <f>H28+M28+'129-2'!B28+'129-2'!G28</f>
        <v>0</v>
      </c>
      <c r="D28" s="50">
        <f>I28+N28+'129-2'!C28+'129-2'!H28</f>
        <v>0</v>
      </c>
      <c r="E28" s="50">
        <f>J28+O28+'129-2'!D28+'129-2'!I28</f>
        <v>0</v>
      </c>
      <c r="F28" s="52">
        <f>K28+P28+'129-2'!E28+'129-2'!J28</f>
        <v>0</v>
      </c>
      <c r="G28" s="51">
        <f t="shared" si="2"/>
        <v>0</v>
      </c>
      <c r="H28" s="50">
        <v>0</v>
      </c>
      <c r="I28" s="50">
        <v>0</v>
      </c>
      <c r="J28" s="50">
        <v>0</v>
      </c>
      <c r="K28" s="52">
        <v>0</v>
      </c>
      <c r="L28" s="51">
        <f t="shared" si="3"/>
        <v>0</v>
      </c>
      <c r="M28" s="50">
        <v>0</v>
      </c>
      <c r="N28" s="50">
        <v>0</v>
      </c>
      <c r="O28" s="50">
        <v>0</v>
      </c>
      <c r="P28" s="50">
        <v>0</v>
      </c>
      <c r="Q28" s="3"/>
    </row>
    <row r="29" spans="1:17" s="2" customFormat="1" ht="30" customHeight="1">
      <c r="A29" s="19" t="s">
        <v>78</v>
      </c>
      <c r="B29" s="49">
        <f t="shared" si="4"/>
        <v>0</v>
      </c>
      <c r="C29" s="50">
        <f>H29+M29+'129-2'!B29+'129-2'!G29</f>
        <v>0</v>
      </c>
      <c r="D29" s="50">
        <f>I29+N29+'129-2'!C29+'129-2'!H29</f>
        <v>0</v>
      </c>
      <c r="E29" s="50">
        <f>J29+O29+'129-2'!D29+'129-2'!I29</f>
        <v>0</v>
      </c>
      <c r="F29" s="52">
        <f>K29+P29+'129-2'!E29+'129-2'!J29</f>
        <v>0</v>
      </c>
      <c r="G29" s="51">
        <f t="shared" si="2"/>
        <v>0</v>
      </c>
      <c r="H29" s="50">
        <v>0</v>
      </c>
      <c r="I29" s="50">
        <v>0</v>
      </c>
      <c r="J29" s="50">
        <v>0</v>
      </c>
      <c r="K29" s="52">
        <v>0</v>
      </c>
      <c r="L29" s="51">
        <f t="shared" si="3"/>
        <v>0</v>
      </c>
      <c r="M29" s="50">
        <v>0</v>
      </c>
      <c r="N29" s="50">
        <v>0</v>
      </c>
      <c r="O29" s="50">
        <v>0</v>
      </c>
      <c r="P29" s="50">
        <v>0</v>
      </c>
      <c r="Q29" s="3"/>
    </row>
    <row r="30" spans="1:17" s="2" customFormat="1" ht="30" customHeight="1" thickBot="1">
      <c r="A30" s="20" t="s">
        <v>34</v>
      </c>
      <c r="B30" s="53">
        <f t="shared" si="4"/>
        <v>0</v>
      </c>
      <c r="C30" s="54">
        <f>H30+M30+'129-2'!B30+'129-2'!G30</f>
        <v>0</v>
      </c>
      <c r="D30" s="54">
        <f>I30+N30+'129-2'!C30+'129-2'!H30</f>
        <v>0</v>
      </c>
      <c r="E30" s="54">
        <f>J30+O30+'129-2'!D30+'129-2'!I30</f>
        <v>0</v>
      </c>
      <c r="F30" s="56">
        <f>K30+P30+'129-2'!E30+'129-2'!J30</f>
        <v>0</v>
      </c>
      <c r="G30" s="55">
        <f t="shared" si="2"/>
        <v>0</v>
      </c>
      <c r="H30" s="54">
        <v>0</v>
      </c>
      <c r="I30" s="54">
        <v>0</v>
      </c>
      <c r="J30" s="54">
        <v>0</v>
      </c>
      <c r="K30" s="56">
        <v>0</v>
      </c>
      <c r="L30" s="55">
        <f t="shared" si="3"/>
        <v>0</v>
      </c>
      <c r="M30" s="54">
        <v>0</v>
      </c>
      <c r="N30" s="54">
        <v>0</v>
      </c>
      <c r="O30" s="54">
        <v>0</v>
      </c>
      <c r="P30" s="54">
        <v>0</v>
      </c>
      <c r="Q30" s="3"/>
    </row>
  </sheetData>
  <sheetProtection/>
  <mergeCells count="25">
    <mergeCell ref="O6:O7"/>
    <mergeCell ref="P6:P7"/>
    <mergeCell ref="J6:J7"/>
    <mergeCell ref="K6:K7"/>
    <mergeCell ref="M6:M7"/>
    <mergeCell ref="N6:N7"/>
    <mergeCell ref="L4:P4"/>
    <mergeCell ref="C5:D5"/>
    <mergeCell ref="E5:F5"/>
    <mergeCell ref="H5:I5"/>
    <mergeCell ref="J5:K5"/>
    <mergeCell ref="M5:N5"/>
    <mergeCell ref="O5:P5"/>
    <mergeCell ref="L5:L7"/>
    <mergeCell ref="C6:C7"/>
    <mergeCell ref="D6:D7"/>
    <mergeCell ref="B4:F4"/>
    <mergeCell ref="G4:K4"/>
    <mergeCell ref="A4:A7"/>
    <mergeCell ref="B5:B7"/>
    <mergeCell ref="G5:G7"/>
    <mergeCell ref="E6:E7"/>
    <mergeCell ref="F6:F7"/>
    <mergeCell ref="H6:H7"/>
    <mergeCell ref="I6:I7"/>
  </mergeCells>
  <printOptions horizontalCentered="1"/>
  <pageMargins left="0.7086614173228347" right="0.4724409448818898" top="0.7874015748031497" bottom="0.5118110236220472" header="0.5118110236220472" footer="0.5118110236220472"/>
  <pageSetup horizontalDpi="600" verticalDpi="600" orientation="portrait" paperSize="9" scale="98" r:id="rId1"/>
  <headerFooter scaleWithDoc="0" alignWithMargins="0">
    <oddHeader>&amp;L&amp;11卒業後・中学</oddHeader>
    <oddFooter>&amp;C&amp;"Century,標準"89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R30"/>
  <sheetViews>
    <sheetView showGridLines="0" zoomScaleSheetLayoutView="100" zoomScalePageLayoutView="0" workbookViewId="0" topLeftCell="A1">
      <selection activeCell="AC36" sqref="AC36"/>
    </sheetView>
  </sheetViews>
  <sheetFormatPr defaultColWidth="9.75390625" defaultRowHeight="19.5" customHeight="1"/>
  <cols>
    <col min="1" max="1" width="5.625" style="1" customWidth="1"/>
    <col min="2" max="10" width="5.00390625" style="1" customWidth="1"/>
    <col min="11" max="11" width="1.37890625" style="1" customWidth="1"/>
    <col min="12" max="15" width="5.00390625" style="1" customWidth="1"/>
    <col min="16" max="16" width="1.37890625" style="1" customWidth="1"/>
    <col min="17" max="17" width="9.00390625" style="7" customWidth="1"/>
    <col min="18" max="18" width="15.00390625" style="1" customWidth="1"/>
    <col min="19" max="16384" width="9.75390625" style="1" customWidth="1"/>
  </cols>
  <sheetData>
    <row r="1" ht="17.25" customHeight="1"/>
    <row r="2" ht="17.25" customHeight="1"/>
    <row r="3" spans="1:18" ht="17.25" customHeight="1" thickBot="1">
      <c r="A3" s="30" t="s">
        <v>75</v>
      </c>
      <c r="B3" s="8"/>
      <c r="C3" s="8"/>
      <c r="D3" s="8"/>
      <c r="E3" s="8"/>
      <c r="F3" s="8"/>
      <c r="G3" s="8"/>
      <c r="H3" s="8"/>
      <c r="I3" s="8"/>
      <c r="J3" s="8"/>
      <c r="K3" s="5"/>
      <c r="L3" s="8"/>
      <c r="M3" s="8"/>
      <c r="N3" s="8"/>
      <c r="O3" s="8"/>
      <c r="P3" s="5"/>
      <c r="Q3" s="9"/>
      <c r="R3" s="5"/>
    </row>
    <row r="4" spans="1:18" s="2" customFormat="1" ht="19.5" customHeight="1">
      <c r="A4" s="393" t="s">
        <v>23</v>
      </c>
      <c r="B4" s="367"/>
      <c r="C4" s="367"/>
      <c r="D4" s="367"/>
      <c r="E4" s="369"/>
      <c r="F4" s="393" t="s">
        <v>24</v>
      </c>
      <c r="G4" s="367"/>
      <c r="H4" s="367"/>
      <c r="I4" s="367"/>
      <c r="J4" s="394"/>
      <c r="K4" s="3"/>
      <c r="L4" s="395" t="s">
        <v>25</v>
      </c>
      <c r="M4" s="367"/>
      <c r="N4" s="367"/>
      <c r="O4" s="394"/>
      <c r="P4" s="3"/>
      <c r="Q4" s="10"/>
      <c r="R4" s="388" t="s">
        <v>72</v>
      </c>
    </row>
    <row r="5" spans="1:18" s="2" customFormat="1" ht="19.5" customHeight="1">
      <c r="A5" s="399" t="s">
        <v>7</v>
      </c>
      <c r="B5" s="382" t="s">
        <v>26</v>
      </c>
      <c r="C5" s="383"/>
      <c r="D5" s="382" t="s">
        <v>27</v>
      </c>
      <c r="E5" s="385"/>
      <c r="F5" s="375" t="s">
        <v>7</v>
      </c>
      <c r="G5" s="382" t="s">
        <v>26</v>
      </c>
      <c r="H5" s="383"/>
      <c r="I5" s="382" t="s">
        <v>27</v>
      </c>
      <c r="J5" s="392"/>
      <c r="K5" s="3"/>
      <c r="L5" s="391" t="s">
        <v>8</v>
      </c>
      <c r="M5" s="383"/>
      <c r="N5" s="382" t="s">
        <v>9</v>
      </c>
      <c r="O5" s="392"/>
      <c r="P5" s="3"/>
      <c r="Q5" s="11" t="s">
        <v>28</v>
      </c>
      <c r="R5" s="389"/>
    </row>
    <row r="6" spans="1:18" s="2" customFormat="1" ht="19.5" customHeight="1">
      <c r="A6" s="399"/>
      <c r="B6" s="381" t="s">
        <v>70</v>
      </c>
      <c r="C6" s="381" t="s">
        <v>71</v>
      </c>
      <c r="D6" s="377" t="s">
        <v>8</v>
      </c>
      <c r="E6" s="386" t="s">
        <v>9</v>
      </c>
      <c r="F6" s="375"/>
      <c r="G6" s="381" t="s">
        <v>70</v>
      </c>
      <c r="H6" s="381" t="s">
        <v>71</v>
      </c>
      <c r="I6" s="377" t="s">
        <v>8</v>
      </c>
      <c r="J6" s="398" t="s">
        <v>9</v>
      </c>
      <c r="K6" s="3"/>
      <c r="L6" s="401" t="s">
        <v>70</v>
      </c>
      <c r="M6" s="381" t="s">
        <v>71</v>
      </c>
      <c r="N6" s="381" t="s">
        <v>70</v>
      </c>
      <c r="O6" s="396" t="s">
        <v>71</v>
      </c>
      <c r="P6" s="3"/>
      <c r="Q6" s="11" t="s">
        <v>13</v>
      </c>
      <c r="R6" s="389"/>
    </row>
    <row r="7" spans="1:18" s="2" customFormat="1" ht="19.5" customHeight="1" thickBot="1">
      <c r="A7" s="400"/>
      <c r="B7" s="378"/>
      <c r="C7" s="378"/>
      <c r="D7" s="378"/>
      <c r="E7" s="387"/>
      <c r="F7" s="376"/>
      <c r="G7" s="378"/>
      <c r="H7" s="378"/>
      <c r="I7" s="378"/>
      <c r="J7" s="397"/>
      <c r="K7" s="3"/>
      <c r="L7" s="374"/>
      <c r="M7" s="378"/>
      <c r="N7" s="378"/>
      <c r="O7" s="397"/>
      <c r="P7" s="3"/>
      <c r="Q7" s="12" t="s">
        <v>14</v>
      </c>
      <c r="R7" s="390"/>
    </row>
    <row r="8" spans="1:18" s="2" customFormat="1" ht="30" customHeight="1">
      <c r="A8" s="71">
        <v>14</v>
      </c>
      <c r="B8" s="72">
        <v>14</v>
      </c>
      <c r="C8" s="72">
        <v>0</v>
      </c>
      <c r="D8" s="72">
        <v>6</v>
      </c>
      <c r="E8" s="73">
        <v>8</v>
      </c>
      <c r="F8" s="71">
        <v>2</v>
      </c>
      <c r="G8" s="72">
        <v>2</v>
      </c>
      <c r="H8" s="32">
        <v>0</v>
      </c>
      <c r="I8" s="72">
        <v>1</v>
      </c>
      <c r="J8" s="59">
        <v>1</v>
      </c>
      <c r="K8" s="71"/>
      <c r="L8" s="74">
        <v>12</v>
      </c>
      <c r="M8" s="72">
        <v>0</v>
      </c>
      <c r="N8" s="72">
        <v>9</v>
      </c>
      <c r="O8" s="59">
        <v>0</v>
      </c>
      <c r="P8" s="3"/>
      <c r="Q8" s="290">
        <v>0</v>
      </c>
      <c r="R8" s="168" t="s">
        <v>85</v>
      </c>
    </row>
    <row r="9" spans="1:18" s="2" customFormat="1" ht="30" customHeight="1">
      <c r="A9" s="41">
        <f>SUM(A10:A12)</f>
        <v>20</v>
      </c>
      <c r="B9" s="38">
        <f aca="true" t="shared" si="0" ref="B9:O9">SUM(B10:B12)</f>
        <v>18</v>
      </c>
      <c r="C9" s="38">
        <f t="shared" si="0"/>
        <v>2</v>
      </c>
      <c r="D9" s="38">
        <f t="shared" si="0"/>
        <v>8</v>
      </c>
      <c r="E9" s="40">
        <f t="shared" si="0"/>
        <v>12</v>
      </c>
      <c r="F9" s="41">
        <f>SUM(F10:F12)</f>
        <v>3</v>
      </c>
      <c r="G9" s="38">
        <f t="shared" si="0"/>
        <v>3</v>
      </c>
      <c r="H9" s="38">
        <f t="shared" si="0"/>
        <v>0</v>
      </c>
      <c r="I9" s="38">
        <f t="shared" si="0"/>
        <v>3</v>
      </c>
      <c r="J9" s="58">
        <f t="shared" si="0"/>
        <v>0</v>
      </c>
      <c r="K9" s="75"/>
      <c r="L9" s="37">
        <f t="shared" si="0"/>
        <v>13</v>
      </c>
      <c r="M9" s="38">
        <f t="shared" si="0"/>
        <v>2</v>
      </c>
      <c r="N9" s="38">
        <f t="shared" si="0"/>
        <v>12</v>
      </c>
      <c r="O9" s="58">
        <f t="shared" si="0"/>
        <v>0</v>
      </c>
      <c r="P9" s="28"/>
      <c r="Q9" s="291">
        <f>ROUND(SUM(M9,O9)/SUM(L9:O9)*100,1)</f>
        <v>7.4</v>
      </c>
      <c r="R9" s="29" t="s">
        <v>126</v>
      </c>
    </row>
    <row r="10" spans="1:18" s="2" customFormat="1" ht="30" customHeight="1">
      <c r="A10" s="35">
        <v>0</v>
      </c>
      <c r="B10" s="32">
        <v>0</v>
      </c>
      <c r="C10" s="32">
        <v>0</v>
      </c>
      <c r="D10" s="32">
        <v>0</v>
      </c>
      <c r="E10" s="34">
        <v>0</v>
      </c>
      <c r="F10" s="35">
        <v>0</v>
      </c>
      <c r="G10" s="32">
        <v>0</v>
      </c>
      <c r="H10" s="32">
        <v>0</v>
      </c>
      <c r="I10" s="32">
        <v>0</v>
      </c>
      <c r="J10" s="59">
        <v>0</v>
      </c>
      <c r="K10" s="35" t="s">
        <v>29</v>
      </c>
      <c r="L10" s="31">
        <v>0</v>
      </c>
      <c r="M10" s="32">
        <v>0</v>
      </c>
      <c r="N10" s="32">
        <v>0</v>
      </c>
      <c r="O10" s="59">
        <v>0</v>
      </c>
      <c r="P10" s="6"/>
      <c r="Q10" s="292">
        <f>IF('129-1'!D10=0,0,'129-1'!D10/'129-1'!B10*100)</f>
        <v>0</v>
      </c>
      <c r="R10" s="21" t="s">
        <v>20</v>
      </c>
    </row>
    <row r="11" spans="1:18" s="2" customFormat="1" ht="30" customHeight="1">
      <c r="A11" s="35">
        <f aca="true" t="shared" si="1" ref="A11:J11">SUM(A14:A30)</f>
        <v>20</v>
      </c>
      <c r="B11" s="32">
        <f t="shared" si="1"/>
        <v>18</v>
      </c>
      <c r="C11" s="32">
        <f t="shared" si="1"/>
        <v>2</v>
      </c>
      <c r="D11" s="32">
        <f t="shared" si="1"/>
        <v>8</v>
      </c>
      <c r="E11" s="34">
        <f t="shared" si="1"/>
        <v>12</v>
      </c>
      <c r="F11" s="35">
        <f t="shared" si="1"/>
        <v>3</v>
      </c>
      <c r="G11" s="32">
        <f t="shared" si="1"/>
        <v>3</v>
      </c>
      <c r="H11" s="32">
        <f t="shared" si="1"/>
        <v>0</v>
      </c>
      <c r="I11" s="32">
        <f t="shared" si="1"/>
        <v>3</v>
      </c>
      <c r="J11" s="59">
        <f t="shared" si="1"/>
        <v>0</v>
      </c>
      <c r="K11" s="35"/>
      <c r="L11" s="31">
        <f>SUM(L14:L30)</f>
        <v>13</v>
      </c>
      <c r="M11" s="32">
        <f>SUM(M14:M30)</f>
        <v>2</v>
      </c>
      <c r="N11" s="32">
        <f>SUM(N14:N30)</f>
        <v>12</v>
      </c>
      <c r="O11" s="59">
        <f>SUM(O14:O30)</f>
        <v>0</v>
      </c>
      <c r="P11" s="6"/>
      <c r="Q11" s="292">
        <f>IF('129-1'!D11=0,0,'129-1'!D11/'129-1'!B11*100)</f>
        <v>7.4074074074074066</v>
      </c>
      <c r="R11" s="21" t="s">
        <v>21</v>
      </c>
    </row>
    <row r="12" spans="1:18" s="2" customFormat="1" ht="30" customHeight="1" thickBot="1">
      <c r="A12" s="76">
        <v>0</v>
      </c>
      <c r="B12" s="60">
        <v>0</v>
      </c>
      <c r="C12" s="60">
        <v>0</v>
      </c>
      <c r="D12" s="60">
        <v>0</v>
      </c>
      <c r="E12" s="61">
        <v>0</v>
      </c>
      <c r="F12" s="76">
        <v>0</v>
      </c>
      <c r="G12" s="60">
        <v>0</v>
      </c>
      <c r="H12" s="60">
        <v>0</v>
      </c>
      <c r="I12" s="60">
        <v>0</v>
      </c>
      <c r="J12" s="64">
        <v>0</v>
      </c>
      <c r="K12" s="35"/>
      <c r="L12" s="63">
        <v>0</v>
      </c>
      <c r="M12" s="60">
        <v>0</v>
      </c>
      <c r="N12" s="60">
        <v>0</v>
      </c>
      <c r="O12" s="64">
        <v>0</v>
      </c>
      <c r="P12" s="6"/>
      <c r="Q12" s="292">
        <f>IF('129-1'!D12=0,0,'129-1'!D12/'129-1'!B12*100)</f>
        <v>0</v>
      </c>
      <c r="R12" s="22" t="s">
        <v>22</v>
      </c>
    </row>
    <row r="13" spans="1:18" s="2" customFormat="1" ht="12.75">
      <c r="A13" s="57"/>
      <c r="B13" s="32"/>
      <c r="C13" s="32"/>
      <c r="D13" s="32"/>
      <c r="E13" s="34"/>
      <c r="F13" s="44"/>
      <c r="G13" s="32"/>
      <c r="H13" s="32"/>
      <c r="I13" s="32"/>
      <c r="J13" s="59"/>
      <c r="K13" s="35"/>
      <c r="L13" s="31"/>
      <c r="M13" s="32"/>
      <c r="N13" s="32"/>
      <c r="O13" s="59"/>
      <c r="P13" s="6"/>
      <c r="Q13" s="290"/>
      <c r="R13" s="23" t="s">
        <v>60</v>
      </c>
    </row>
    <row r="14" spans="1:18" s="2" customFormat="1" ht="30" customHeight="1">
      <c r="A14" s="65">
        <f>SUM(B14:C14)</f>
        <v>3</v>
      </c>
      <c r="B14" s="32">
        <v>3</v>
      </c>
      <c r="C14" s="32">
        <v>0</v>
      </c>
      <c r="D14" s="32">
        <v>1</v>
      </c>
      <c r="E14" s="34">
        <v>2</v>
      </c>
      <c r="F14" s="47">
        <f>SUM(G14:H14)</f>
        <v>0</v>
      </c>
      <c r="G14" s="32">
        <v>0</v>
      </c>
      <c r="H14" s="32">
        <v>0</v>
      </c>
      <c r="I14" s="32">
        <v>0</v>
      </c>
      <c r="J14" s="59">
        <v>0</v>
      </c>
      <c r="K14" s="77"/>
      <c r="L14" s="31">
        <v>1</v>
      </c>
      <c r="M14" s="32">
        <v>0</v>
      </c>
      <c r="N14" s="32">
        <v>2</v>
      </c>
      <c r="O14" s="59">
        <v>0</v>
      </c>
      <c r="P14" s="13"/>
      <c r="Q14" s="293">
        <f>IF('129-1'!D14=0,0,'129-1'!D14/'129-1'!B14*100)</f>
        <v>0</v>
      </c>
      <c r="R14" s="24" t="s">
        <v>35</v>
      </c>
    </row>
    <row r="15" spans="1:18" s="2" customFormat="1" ht="30" customHeight="1">
      <c r="A15" s="66">
        <f aca="true" t="shared" si="2" ref="A15:A30">SUM(B15:C15)</f>
        <v>6</v>
      </c>
      <c r="B15" s="50">
        <v>5</v>
      </c>
      <c r="C15" s="50">
        <v>1</v>
      </c>
      <c r="D15" s="50">
        <v>1</v>
      </c>
      <c r="E15" s="52">
        <v>5</v>
      </c>
      <c r="F15" s="51">
        <f aca="true" t="shared" si="3" ref="F15:F30">SUM(G15:H15)</f>
        <v>0</v>
      </c>
      <c r="G15" s="50">
        <v>0</v>
      </c>
      <c r="H15" s="50">
        <v>0</v>
      </c>
      <c r="I15" s="50">
        <v>0</v>
      </c>
      <c r="J15" s="78">
        <v>0</v>
      </c>
      <c r="K15" s="77"/>
      <c r="L15" s="67">
        <v>1</v>
      </c>
      <c r="M15" s="50">
        <v>1</v>
      </c>
      <c r="N15" s="50">
        <v>5</v>
      </c>
      <c r="O15" s="78">
        <v>0</v>
      </c>
      <c r="P15" s="13"/>
      <c r="Q15" s="294">
        <f>IF('129-1'!D15=0,0,'129-1'!D15/'129-1'!B15*100)</f>
        <v>14.285714285714285</v>
      </c>
      <c r="R15" s="25" t="s">
        <v>36</v>
      </c>
    </row>
    <row r="16" spans="1:18" s="2" customFormat="1" ht="30" customHeight="1">
      <c r="A16" s="66">
        <f t="shared" si="2"/>
        <v>2</v>
      </c>
      <c r="B16" s="50">
        <v>2</v>
      </c>
      <c r="C16" s="50">
        <v>0</v>
      </c>
      <c r="D16" s="50">
        <v>0</v>
      </c>
      <c r="E16" s="52">
        <v>2</v>
      </c>
      <c r="F16" s="51">
        <f t="shared" si="3"/>
        <v>0</v>
      </c>
      <c r="G16" s="50">
        <v>0</v>
      </c>
      <c r="H16" s="50">
        <v>0</v>
      </c>
      <c r="I16" s="50">
        <v>0</v>
      </c>
      <c r="J16" s="78">
        <v>0</v>
      </c>
      <c r="K16" s="77"/>
      <c r="L16" s="67">
        <v>0</v>
      </c>
      <c r="M16" s="50">
        <v>0</v>
      </c>
      <c r="N16" s="50">
        <v>2</v>
      </c>
      <c r="O16" s="78">
        <v>0</v>
      </c>
      <c r="P16" s="13"/>
      <c r="Q16" s="294">
        <f>IF('129-1'!D16=0,0,'129-1'!D16/'129-1'!B16*100)</f>
        <v>0</v>
      </c>
      <c r="R16" s="25" t="s">
        <v>37</v>
      </c>
    </row>
    <row r="17" spans="1:18" s="2" customFormat="1" ht="30" customHeight="1">
      <c r="A17" s="66">
        <f t="shared" si="2"/>
        <v>3</v>
      </c>
      <c r="B17" s="50">
        <v>3</v>
      </c>
      <c r="C17" s="50">
        <v>0</v>
      </c>
      <c r="D17" s="50">
        <v>1</v>
      </c>
      <c r="E17" s="52">
        <v>2</v>
      </c>
      <c r="F17" s="51">
        <f t="shared" si="3"/>
        <v>0</v>
      </c>
      <c r="G17" s="50">
        <v>0</v>
      </c>
      <c r="H17" s="50">
        <v>0</v>
      </c>
      <c r="I17" s="50">
        <v>0</v>
      </c>
      <c r="J17" s="78">
        <v>0</v>
      </c>
      <c r="K17" s="77"/>
      <c r="L17" s="67">
        <v>1</v>
      </c>
      <c r="M17" s="50">
        <v>0</v>
      </c>
      <c r="N17" s="50">
        <v>2</v>
      </c>
      <c r="O17" s="78">
        <v>0</v>
      </c>
      <c r="P17" s="13"/>
      <c r="Q17" s="294">
        <f>IF('129-1'!D17=0,0,'129-1'!D17/'129-1'!B17*100)</f>
        <v>0</v>
      </c>
      <c r="R17" s="25" t="s">
        <v>38</v>
      </c>
    </row>
    <row r="18" spans="1:18" s="2" customFormat="1" ht="30" customHeight="1">
      <c r="A18" s="66">
        <f t="shared" si="2"/>
        <v>0</v>
      </c>
      <c r="B18" s="50">
        <v>0</v>
      </c>
      <c r="C18" s="50">
        <v>0</v>
      </c>
      <c r="D18" s="50">
        <v>0</v>
      </c>
      <c r="E18" s="52">
        <v>0</v>
      </c>
      <c r="F18" s="51">
        <f t="shared" si="3"/>
        <v>0</v>
      </c>
      <c r="G18" s="50">
        <v>0</v>
      </c>
      <c r="H18" s="50">
        <v>0</v>
      </c>
      <c r="I18" s="50">
        <v>0</v>
      </c>
      <c r="J18" s="78">
        <v>0</v>
      </c>
      <c r="K18" s="77"/>
      <c r="L18" s="67">
        <v>0</v>
      </c>
      <c r="M18" s="50">
        <v>0</v>
      </c>
      <c r="N18" s="50">
        <v>0</v>
      </c>
      <c r="O18" s="78">
        <v>0</v>
      </c>
      <c r="P18" s="13"/>
      <c r="Q18" s="294">
        <f>IF('129-1'!D18=0,0,'129-1'!D18/'129-1'!B18*100)</f>
        <v>0</v>
      </c>
      <c r="R18" s="25" t="s">
        <v>39</v>
      </c>
    </row>
    <row r="19" spans="1:18" s="2" customFormat="1" ht="30" customHeight="1">
      <c r="A19" s="66">
        <f t="shared" si="2"/>
        <v>1</v>
      </c>
      <c r="B19" s="50">
        <v>0</v>
      </c>
      <c r="C19" s="50">
        <v>1</v>
      </c>
      <c r="D19" s="50">
        <v>1</v>
      </c>
      <c r="E19" s="52">
        <v>0</v>
      </c>
      <c r="F19" s="51">
        <f t="shared" si="3"/>
        <v>0</v>
      </c>
      <c r="G19" s="50">
        <v>0</v>
      </c>
      <c r="H19" s="50">
        <v>0</v>
      </c>
      <c r="I19" s="50">
        <v>0</v>
      </c>
      <c r="J19" s="78">
        <v>0</v>
      </c>
      <c r="K19" s="77"/>
      <c r="L19" s="67">
        <v>1</v>
      </c>
      <c r="M19" s="50">
        <v>1</v>
      </c>
      <c r="N19" s="50">
        <v>0</v>
      </c>
      <c r="O19" s="78">
        <v>0</v>
      </c>
      <c r="P19" s="13"/>
      <c r="Q19" s="294">
        <f>IF('129-1'!D19=0,0,'129-1'!D19/'129-1'!B19*100)</f>
        <v>50</v>
      </c>
      <c r="R19" s="25" t="s">
        <v>40</v>
      </c>
    </row>
    <row r="20" spans="1:18" s="2" customFormat="1" ht="30" customHeight="1">
      <c r="A20" s="66">
        <f t="shared" si="2"/>
        <v>0</v>
      </c>
      <c r="B20" s="50">
        <v>0</v>
      </c>
      <c r="C20" s="50">
        <v>0</v>
      </c>
      <c r="D20" s="50">
        <v>0</v>
      </c>
      <c r="E20" s="52">
        <v>0</v>
      </c>
      <c r="F20" s="51">
        <f t="shared" si="3"/>
        <v>0</v>
      </c>
      <c r="G20" s="50">
        <v>0</v>
      </c>
      <c r="H20" s="50">
        <v>0</v>
      </c>
      <c r="I20" s="50">
        <v>0</v>
      </c>
      <c r="J20" s="78">
        <v>0</v>
      </c>
      <c r="K20" s="77"/>
      <c r="L20" s="67">
        <v>0</v>
      </c>
      <c r="M20" s="50">
        <v>0</v>
      </c>
      <c r="N20" s="50">
        <v>0</v>
      </c>
      <c r="O20" s="78">
        <v>0</v>
      </c>
      <c r="P20" s="13"/>
      <c r="Q20" s="294">
        <f>IF('129-1'!D20=0,0,'129-1'!D20/'129-1'!B20*100)</f>
        <v>0</v>
      </c>
      <c r="R20" s="25" t="s">
        <v>41</v>
      </c>
    </row>
    <row r="21" spans="1:18" s="2" customFormat="1" ht="30" customHeight="1">
      <c r="A21" s="66">
        <f t="shared" si="2"/>
        <v>4</v>
      </c>
      <c r="B21" s="50">
        <v>4</v>
      </c>
      <c r="C21" s="50">
        <v>0</v>
      </c>
      <c r="D21" s="50">
        <v>4</v>
      </c>
      <c r="E21" s="52">
        <v>0</v>
      </c>
      <c r="F21" s="51">
        <f t="shared" si="3"/>
        <v>3</v>
      </c>
      <c r="G21" s="50">
        <v>3</v>
      </c>
      <c r="H21" s="50">
        <v>0</v>
      </c>
      <c r="I21" s="50">
        <v>3</v>
      </c>
      <c r="J21" s="78">
        <v>0</v>
      </c>
      <c r="K21" s="77"/>
      <c r="L21" s="67">
        <v>9</v>
      </c>
      <c r="M21" s="50">
        <v>0</v>
      </c>
      <c r="N21" s="50">
        <v>0</v>
      </c>
      <c r="O21" s="78">
        <v>0</v>
      </c>
      <c r="P21" s="13"/>
      <c r="Q21" s="294">
        <f>IF('129-1'!D21=0,0,'129-1'!D21/'129-1'!B21*100)</f>
        <v>0</v>
      </c>
      <c r="R21" s="25" t="s">
        <v>76</v>
      </c>
    </row>
    <row r="22" spans="1:18" s="2" customFormat="1" ht="30" customHeight="1">
      <c r="A22" s="66">
        <f t="shared" si="2"/>
        <v>1</v>
      </c>
      <c r="B22" s="50">
        <v>1</v>
      </c>
      <c r="C22" s="50">
        <v>0</v>
      </c>
      <c r="D22" s="50">
        <v>0</v>
      </c>
      <c r="E22" s="52">
        <v>1</v>
      </c>
      <c r="F22" s="51">
        <f t="shared" si="3"/>
        <v>0</v>
      </c>
      <c r="G22" s="50">
        <v>0</v>
      </c>
      <c r="H22" s="50">
        <v>0</v>
      </c>
      <c r="I22" s="50">
        <v>0</v>
      </c>
      <c r="J22" s="78">
        <v>0</v>
      </c>
      <c r="K22" s="77"/>
      <c r="L22" s="67">
        <v>0</v>
      </c>
      <c r="M22" s="50">
        <v>0</v>
      </c>
      <c r="N22" s="50">
        <v>1</v>
      </c>
      <c r="O22" s="78">
        <v>0</v>
      </c>
      <c r="P22" s="13"/>
      <c r="Q22" s="294">
        <f>IF('129-1'!D22=0,0,'129-1'!D22/'129-1'!B22*100)</f>
        <v>0</v>
      </c>
      <c r="R22" s="25" t="s">
        <v>77</v>
      </c>
    </row>
    <row r="23" spans="1:18" s="2" customFormat="1" ht="30" customHeight="1">
      <c r="A23" s="66">
        <f t="shared" si="2"/>
        <v>0</v>
      </c>
      <c r="B23" s="50">
        <v>0</v>
      </c>
      <c r="C23" s="50">
        <v>0</v>
      </c>
      <c r="D23" s="50">
        <v>0</v>
      </c>
      <c r="E23" s="52">
        <v>0</v>
      </c>
      <c r="F23" s="51">
        <f t="shared" si="3"/>
        <v>0</v>
      </c>
      <c r="G23" s="50">
        <v>0</v>
      </c>
      <c r="H23" s="50">
        <v>0</v>
      </c>
      <c r="I23" s="50">
        <v>0</v>
      </c>
      <c r="J23" s="78">
        <v>0</v>
      </c>
      <c r="K23" s="77"/>
      <c r="L23" s="67">
        <v>0</v>
      </c>
      <c r="M23" s="50">
        <v>0</v>
      </c>
      <c r="N23" s="50">
        <v>0</v>
      </c>
      <c r="O23" s="78">
        <v>0</v>
      </c>
      <c r="P23" s="13"/>
      <c r="Q23" s="294">
        <f>IF('129-1'!D23=0,0,'129-1'!D23/'129-1'!B23*100)</f>
        <v>0</v>
      </c>
      <c r="R23" s="25" t="s">
        <v>42</v>
      </c>
    </row>
    <row r="24" spans="1:18" s="2" customFormat="1" ht="30" customHeight="1">
      <c r="A24" s="66">
        <f t="shared" si="2"/>
        <v>0</v>
      </c>
      <c r="B24" s="50">
        <v>0</v>
      </c>
      <c r="C24" s="50">
        <v>0</v>
      </c>
      <c r="D24" s="50">
        <v>0</v>
      </c>
      <c r="E24" s="52">
        <v>0</v>
      </c>
      <c r="F24" s="51">
        <f t="shared" si="3"/>
        <v>0</v>
      </c>
      <c r="G24" s="50">
        <v>0</v>
      </c>
      <c r="H24" s="50">
        <v>0</v>
      </c>
      <c r="I24" s="50">
        <v>0</v>
      </c>
      <c r="J24" s="78">
        <v>0</v>
      </c>
      <c r="K24" s="77"/>
      <c r="L24" s="67">
        <v>0</v>
      </c>
      <c r="M24" s="50">
        <v>0</v>
      </c>
      <c r="N24" s="50">
        <v>0</v>
      </c>
      <c r="O24" s="78">
        <v>0</v>
      </c>
      <c r="P24" s="13"/>
      <c r="Q24" s="294">
        <f>IF('129-1'!D24=0,0,'129-1'!D24/'129-1'!B24*100)</f>
        <v>0</v>
      </c>
      <c r="R24" s="25" t="s">
        <v>43</v>
      </c>
    </row>
    <row r="25" spans="1:18" s="2" customFormat="1" ht="30" customHeight="1">
      <c r="A25" s="66">
        <f t="shared" si="2"/>
        <v>0</v>
      </c>
      <c r="B25" s="50">
        <v>0</v>
      </c>
      <c r="C25" s="50">
        <v>0</v>
      </c>
      <c r="D25" s="50">
        <v>0</v>
      </c>
      <c r="E25" s="52">
        <v>0</v>
      </c>
      <c r="F25" s="51">
        <f t="shared" si="3"/>
        <v>0</v>
      </c>
      <c r="G25" s="50">
        <v>0</v>
      </c>
      <c r="H25" s="50">
        <v>0</v>
      </c>
      <c r="I25" s="50">
        <v>0</v>
      </c>
      <c r="J25" s="78">
        <v>0</v>
      </c>
      <c r="K25" s="77"/>
      <c r="L25" s="67">
        <v>0</v>
      </c>
      <c r="M25" s="50">
        <v>0</v>
      </c>
      <c r="N25" s="50">
        <v>0</v>
      </c>
      <c r="O25" s="78">
        <v>0</v>
      </c>
      <c r="P25" s="13"/>
      <c r="Q25" s="294">
        <f>IF('129-1'!D25=0,0,'129-1'!D25/'129-1'!B25*100)</f>
        <v>0</v>
      </c>
      <c r="R25" s="25" t="s">
        <v>44</v>
      </c>
    </row>
    <row r="26" spans="1:18" s="2" customFormat="1" ht="30" customHeight="1">
      <c r="A26" s="66">
        <f t="shared" si="2"/>
        <v>0</v>
      </c>
      <c r="B26" s="50">
        <v>0</v>
      </c>
      <c r="C26" s="50">
        <v>0</v>
      </c>
      <c r="D26" s="50">
        <v>0</v>
      </c>
      <c r="E26" s="52">
        <v>0</v>
      </c>
      <c r="F26" s="51">
        <f t="shared" si="3"/>
        <v>0</v>
      </c>
      <c r="G26" s="50">
        <v>0</v>
      </c>
      <c r="H26" s="50">
        <v>0</v>
      </c>
      <c r="I26" s="50">
        <v>0</v>
      </c>
      <c r="J26" s="78">
        <v>0</v>
      </c>
      <c r="K26" s="77"/>
      <c r="L26" s="67">
        <v>0</v>
      </c>
      <c r="M26" s="50">
        <v>0</v>
      </c>
      <c r="N26" s="50">
        <v>0</v>
      </c>
      <c r="O26" s="78">
        <v>0</v>
      </c>
      <c r="P26" s="13"/>
      <c r="Q26" s="294">
        <f>IF('129-1'!D26=0,0,'129-1'!D26/'129-1'!B26*100)</f>
        <v>0</v>
      </c>
      <c r="R26" s="25" t="s">
        <v>45</v>
      </c>
    </row>
    <row r="27" spans="1:18" s="2" customFormat="1" ht="30" customHeight="1">
      <c r="A27" s="66">
        <f t="shared" si="2"/>
        <v>0</v>
      </c>
      <c r="B27" s="50">
        <v>0</v>
      </c>
      <c r="C27" s="50">
        <v>0</v>
      </c>
      <c r="D27" s="50">
        <v>0</v>
      </c>
      <c r="E27" s="52">
        <v>0</v>
      </c>
      <c r="F27" s="51">
        <f t="shared" si="3"/>
        <v>0</v>
      </c>
      <c r="G27" s="50">
        <v>0</v>
      </c>
      <c r="H27" s="50">
        <v>0</v>
      </c>
      <c r="I27" s="50">
        <v>0</v>
      </c>
      <c r="J27" s="78">
        <v>0</v>
      </c>
      <c r="K27" s="77"/>
      <c r="L27" s="67">
        <v>0</v>
      </c>
      <c r="M27" s="50">
        <v>0</v>
      </c>
      <c r="N27" s="50">
        <v>0</v>
      </c>
      <c r="O27" s="78">
        <v>0</v>
      </c>
      <c r="P27" s="13"/>
      <c r="Q27" s="294">
        <f>IF('129-1'!D27=0,0,'129-1'!D27/'129-1'!B27*100)</f>
        <v>0</v>
      </c>
      <c r="R27" s="25" t="s">
        <v>46</v>
      </c>
    </row>
    <row r="28" spans="1:18" s="2" customFormat="1" ht="30" customHeight="1">
      <c r="A28" s="66">
        <f t="shared" si="2"/>
        <v>0</v>
      </c>
      <c r="B28" s="50">
        <v>0</v>
      </c>
      <c r="C28" s="50">
        <v>0</v>
      </c>
      <c r="D28" s="50">
        <v>0</v>
      </c>
      <c r="E28" s="52">
        <v>0</v>
      </c>
      <c r="F28" s="51">
        <f t="shared" si="3"/>
        <v>0</v>
      </c>
      <c r="G28" s="50">
        <v>0</v>
      </c>
      <c r="H28" s="50">
        <v>0</v>
      </c>
      <c r="I28" s="50">
        <v>0</v>
      </c>
      <c r="J28" s="78">
        <v>0</v>
      </c>
      <c r="K28" s="77"/>
      <c r="L28" s="67">
        <v>0</v>
      </c>
      <c r="M28" s="50">
        <v>0</v>
      </c>
      <c r="N28" s="50">
        <v>0</v>
      </c>
      <c r="O28" s="78">
        <v>0</v>
      </c>
      <c r="P28" s="13"/>
      <c r="Q28" s="294">
        <f>IF('129-1'!D28=0,0,'129-1'!D28/'129-1'!B28*100)</f>
        <v>0</v>
      </c>
      <c r="R28" s="25" t="s">
        <v>47</v>
      </c>
    </row>
    <row r="29" spans="1:18" s="2" customFormat="1" ht="30" customHeight="1">
      <c r="A29" s="66">
        <f t="shared" si="2"/>
        <v>0</v>
      </c>
      <c r="B29" s="50">
        <v>0</v>
      </c>
      <c r="C29" s="50">
        <v>0</v>
      </c>
      <c r="D29" s="50">
        <v>0</v>
      </c>
      <c r="E29" s="52">
        <v>0</v>
      </c>
      <c r="F29" s="51">
        <f t="shared" si="3"/>
        <v>0</v>
      </c>
      <c r="G29" s="50">
        <v>0</v>
      </c>
      <c r="H29" s="50">
        <v>0</v>
      </c>
      <c r="I29" s="50">
        <v>0</v>
      </c>
      <c r="J29" s="78">
        <v>0</v>
      </c>
      <c r="K29" s="77"/>
      <c r="L29" s="67">
        <v>0</v>
      </c>
      <c r="M29" s="50">
        <v>0</v>
      </c>
      <c r="N29" s="50">
        <v>0</v>
      </c>
      <c r="O29" s="78">
        <v>0</v>
      </c>
      <c r="P29" s="13"/>
      <c r="Q29" s="294">
        <f>IF('129-1'!D29=0,0,'129-1'!D29/'129-1'!B29*100)</f>
        <v>0</v>
      </c>
      <c r="R29" s="25" t="s">
        <v>78</v>
      </c>
    </row>
    <row r="30" spans="1:18" s="2" customFormat="1" ht="30" customHeight="1" thickBot="1">
      <c r="A30" s="68">
        <f t="shared" si="2"/>
        <v>0</v>
      </c>
      <c r="B30" s="54">
        <v>0</v>
      </c>
      <c r="C30" s="54">
        <v>0</v>
      </c>
      <c r="D30" s="54">
        <v>0</v>
      </c>
      <c r="E30" s="56">
        <v>0</v>
      </c>
      <c r="F30" s="55">
        <f t="shared" si="3"/>
        <v>0</v>
      </c>
      <c r="G30" s="54">
        <v>0</v>
      </c>
      <c r="H30" s="54">
        <v>0</v>
      </c>
      <c r="I30" s="54">
        <v>0</v>
      </c>
      <c r="J30" s="69">
        <v>0</v>
      </c>
      <c r="K30" s="77"/>
      <c r="L30" s="70">
        <v>0</v>
      </c>
      <c r="M30" s="54">
        <v>0</v>
      </c>
      <c r="N30" s="54">
        <v>0</v>
      </c>
      <c r="O30" s="69">
        <v>0</v>
      </c>
      <c r="P30" s="13"/>
      <c r="Q30" s="295">
        <f>IF('129-1'!D30=0,0,'129-1'!D30/'129-1'!B30*100)</f>
        <v>0</v>
      </c>
      <c r="R30" s="26" t="s">
        <v>48</v>
      </c>
    </row>
  </sheetData>
  <sheetProtection/>
  <mergeCells count="24">
    <mergeCell ref="A5:A7"/>
    <mergeCell ref="F5:F7"/>
    <mergeCell ref="L6:L7"/>
    <mergeCell ref="M6:M7"/>
    <mergeCell ref="B6:B7"/>
    <mergeCell ref="C6:C7"/>
    <mergeCell ref="D6:D7"/>
    <mergeCell ref="E6:E7"/>
    <mergeCell ref="N6:N7"/>
    <mergeCell ref="O6:O7"/>
    <mergeCell ref="G6:G7"/>
    <mergeCell ref="H6:H7"/>
    <mergeCell ref="I6:I7"/>
    <mergeCell ref="J6:J7"/>
    <mergeCell ref="R4:R7"/>
    <mergeCell ref="L5:M5"/>
    <mergeCell ref="N5:O5"/>
    <mergeCell ref="A4:E4"/>
    <mergeCell ref="F4:J4"/>
    <mergeCell ref="L4:O4"/>
    <mergeCell ref="B5:C5"/>
    <mergeCell ref="D5:E5"/>
    <mergeCell ref="G5:H5"/>
    <mergeCell ref="I5:J5"/>
  </mergeCells>
  <printOptions horizontalCentered="1"/>
  <pageMargins left="0.7874015748031497" right="0.3937007874015748" top="0.7874015748031497" bottom="0.5118110236220472" header="0.5118110236220472" footer="0.5118110236220472"/>
  <pageSetup horizontalDpi="600" verticalDpi="600" orientation="portrait" paperSize="9" scale="98" r:id="rId1"/>
  <headerFooter scaleWithDoc="0" alignWithMargins="0">
    <oddHeader>&amp;R&amp;11卒業後・中学</oddHeader>
    <oddFooter>&amp;C&amp;"Century,標準"90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2012-02-06T08:53:23Z</cp:lastPrinted>
  <dcterms:created xsi:type="dcterms:W3CDTF">2005-08-30T07:25:36Z</dcterms:created>
  <dcterms:modified xsi:type="dcterms:W3CDTF">2012-03-14T02:36:33Z</dcterms:modified>
  <cp:category/>
  <cp:version/>
  <cp:contentType/>
  <cp:contentStatus/>
</cp:coreProperties>
</file>