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75" windowHeight="7785" tabRatio="789" activeTab="5"/>
  </bookViews>
  <sheets>
    <sheet name="第３表（その１）" sheetId="1" r:id="rId1"/>
    <sheet name="第３表(その１)続き" sheetId="2" r:id="rId2"/>
    <sheet name="第３表（その２）" sheetId="3" r:id="rId3"/>
    <sheet name="第３表（その２）続き" sheetId="4" r:id="rId4"/>
    <sheet name="第３表（その３）" sheetId="5" r:id="rId5"/>
    <sheet name="第３表(その３)続き " sheetId="6" r:id="rId6"/>
    <sheet name="第３表(その4)" sheetId="7" r:id="rId7"/>
  </sheets>
  <externalReferences>
    <externalReference r:id="rId10"/>
  </externalReferences>
  <definedNames>
    <definedName name="_xlnm.Print_Area" localSheetId="0">'第３表（その１）'!$A$1:$V$59</definedName>
    <definedName name="_xlnm.Print_Area" localSheetId="1">'第３表(その１)続き'!$A$1:$U$30</definedName>
    <definedName name="_xlnm.Print_Area" localSheetId="2">'第３表（その２）'!$A$1:$Z$59</definedName>
    <definedName name="_xlnm.Print_Area" localSheetId="3">'第３表（その２）続き'!$A$1:$AA$59</definedName>
    <definedName name="_xlnm.Print_Area" localSheetId="4">'第３表（その３）'!$A$1:$V$59</definedName>
    <definedName name="_xlnm.Print_Area" localSheetId="5">'第３表(その３)続き '!$A$1:$U$31</definedName>
    <definedName name="_xlnm.Print_Area" localSheetId="6">'第３表(その4)'!$A$1:$N$28</definedName>
  </definedNames>
  <calcPr fullCalcOnLoad="1"/>
</workbook>
</file>

<file path=xl/sharedStrings.xml><?xml version="1.0" encoding="utf-8"?>
<sst xmlns="http://schemas.openxmlformats.org/spreadsheetml/2006/main" count="1240" uniqueCount="151">
  <si>
    <t>（単位：円）</t>
  </si>
  <si>
    <t>保険者名</t>
  </si>
  <si>
    <t>　　　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</si>
  <si>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</si>
  <si>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</si>
  <si>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</si>
  <si>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</si>
  <si>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</si>
  <si>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</si>
  <si>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</si>
  <si>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</si>
  <si>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</si>
  <si>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</si>
  <si>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</si>
  <si>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</si>
  <si>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</si>
  <si>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</si>
  <si>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</si>
  <si>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計</t>
  </si>
  <si>
    <t>［事業年報Ｃ表］</t>
  </si>
  <si>
    <t>療　　　　養　　　　の　　　　給　　　　付　　　　等</t>
  </si>
  <si>
    <t>診　　　　　　　　療　　　　　　　　費</t>
  </si>
  <si>
    <t>入　　　院</t>
  </si>
  <si>
    <t>入　院　外</t>
  </si>
  <si>
    <t>歯　　　科</t>
  </si>
  <si>
    <t>小　　計</t>
  </si>
  <si>
    <t>件　数</t>
  </si>
  <si>
    <t>日　数</t>
  </si>
  <si>
    <t>費用額</t>
  </si>
  <si>
    <t>(枚数)</t>
  </si>
  <si>
    <t>(件数)</t>
  </si>
  <si>
    <t>療　　養　の　　給　　付　　等</t>
  </si>
  <si>
    <t>療　　　　　養　　　　　費　　　　　等</t>
  </si>
  <si>
    <t>訪問看護</t>
  </si>
  <si>
    <t>療　　　　養　　　　費</t>
  </si>
  <si>
    <t>移　送　費</t>
  </si>
  <si>
    <t>療養諸費合計</t>
  </si>
  <si>
    <t>　(還付分）</t>
  </si>
  <si>
    <t>診　療　費</t>
  </si>
  <si>
    <t>そ　の　他</t>
  </si>
  <si>
    <t>(費用額)</t>
  </si>
  <si>
    <t>療養諸費費用額負担内訳</t>
  </si>
  <si>
    <t>多数該当分</t>
  </si>
  <si>
    <t>合　　　計</t>
  </si>
  <si>
    <t>保険者負担分</t>
  </si>
  <si>
    <t>一部負担金</t>
  </si>
  <si>
    <t>件数</t>
  </si>
  <si>
    <t>金額</t>
  </si>
  <si>
    <t>あわら市</t>
  </si>
  <si>
    <t>越前町</t>
  </si>
  <si>
    <t>若狭町</t>
  </si>
  <si>
    <t>南越前町</t>
  </si>
  <si>
    <t>南越前町</t>
  </si>
  <si>
    <t>越前町</t>
  </si>
  <si>
    <t>若狭町</t>
  </si>
  <si>
    <t>調　　　剤　</t>
  </si>
  <si>
    <t>越前市</t>
  </si>
  <si>
    <t>坂井市</t>
  </si>
  <si>
    <t>おおい町</t>
  </si>
  <si>
    <t>市町計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</si>
  <si>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</si>
  <si>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</si>
  <si>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</si>
  <si>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</si>
  <si>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</si>
  <si>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</si>
  <si>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</si>
  <si>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</si>
  <si>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（その１続き（１））</t>
  </si>
  <si>
    <t>若狭町</t>
  </si>
  <si>
    <t>美浜町</t>
  </si>
  <si>
    <t>高浜町</t>
  </si>
  <si>
    <t>おおい町</t>
  </si>
  <si>
    <t>食事療養・生活療養</t>
  </si>
  <si>
    <t>食事療養 ・生活療養</t>
  </si>
  <si>
    <t>他法負担分</t>
  </si>
  <si>
    <t>合算分</t>
  </si>
  <si>
    <t>単独分</t>
  </si>
  <si>
    <t>多数該当分</t>
  </si>
  <si>
    <t>長期疾病分</t>
  </si>
  <si>
    <t>入院分</t>
  </si>
  <si>
    <t>その他</t>
  </si>
  <si>
    <t>件数</t>
  </si>
  <si>
    <t>金額</t>
  </si>
  <si>
    <t>他法併用分</t>
  </si>
  <si>
    <t>第３表　保険者別・保険給付状況（その１）一般被保険者分</t>
  </si>
  <si>
    <t>第３表　保険者別・保険給付状況（その１続き（２））一般被保険者分</t>
  </si>
  <si>
    <t>高　　額　　療　　養　　費　　の　　状　　況</t>
  </si>
  <si>
    <t>［事業年報Ｆ表］</t>
  </si>
  <si>
    <t>療　 　　  　　養　 　　  　　の　  　　 　　給　　 　　  　付　　　　　　等</t>
  </si>
  <si>
    <t>診　　　　　　　療　　　　　　　費</t>
  </si>
  <si>
    <t>調　　　　剤</t>
  </si>
  <si>
    <t>訪　問　看　護</t>
  </si>
  <si>
    <t>計（Ａ）</t>
  </si>
  <si>
    <t>入　　院　　外</t>
  </si>
  <si>
    <t>小　　　計</t>
  </si>
  <si>
    <t>日数</t>
  </si>
  <si>
    <t>療　 　　  　　養　 　　  　　の　   　　　　給　　　　   　付　　　　　　　等</t>
  </si>
  <si>
    <t>診　　　　　　　療　　　　　　　　費</t>
  </si>
  <si>
    <t>調　　　剤</t>
  </si>
  <si>
    <t>計（Ｂ）</t>
  </si>
  <si>
    <t>入　　　　院</t>
  </si>
  <si>
    <t>療養の給付等</t>
  </si>
  <si>
    <t>合計（Ａ＋Ｂ）</t>
  </si>
  <si>
    <t>療　　　　　養　　　　　費</t>
  </si>
  <si>
    <t>(単位：円)</t>
  </si>
  <si>
    <t>そ　の　他　の　保　険　給　付</t>
  </si>
  <si>
    <t>出産育児給付</t>
  </si>
  <si>
    <t>葬祭給付</t>
  </si>
  <si>
    <t>その他</t>
  </si>
  <si>
    <t>給付額</t>
  </si>
  <si>
    <t>第３表　保険者別・保険給付状況(その２) 退職被保険者分【本人】 　</t>
  </si>
  <si>
    <t>あわら市</t>
  </si>
  <si>
    <t>越前市</t>
  </si>
  <si>
    <t>坂井市</t>
  </si>
  <si>
    <t>南越前町</t>
  </si>
  <si>
    <t>越前町</t>
  </si>
  <si>
    <t>おおい町</t>
  </si>
  <si>
    <t>県　　計</t>
  </si>
  <si>
    <t>(その２続き(１)）【家族】</t>
  </si>
  <si>
    <t>第３表　保険者別・保険給付状況(その２続き(２)) 退職被保険者等分</t>
  </si>
  <si>
    <t>保険者名</t>
  </si>
  <si>
    <t>食事療養・</t>
  </si>
  <si>
    <t>療養諸費合計</t>
  </si>
  <si>
    <t>生活療養</t>
  </si>
  <si>
    <r>
      <t>(その２続き(３)</t>
    </r>
    <r>
      <rPr>
        <sz val="20"/>
        <rFont val="明朝"/>
        <family val="1"/>
      </rPr>
      <t>)</t>
    </r>
    <r>
      <rPr>
        <sz val="20"/>
        <rFont val="明朝"/>
        <family val="1"/>
      </rPr>
      <t xml:space="preserve"> 退職被保険者等分</t>
    </r>
  </si>
  <si>
    <t>高　　　　額　　　　療　　　　養　　　　費　　　　の　　　　状　　　　況</t>
  </si>
  <si>
    <t>件数</t>
  </si>
  <si>
    <t>金額</t>
  </si>
  <si>
    <t>傷病手当金</t>
  </si>
  <si>
    <t>出産手当金</t>
  </si>
  <si>
    <t>福井市</t>
  </si>
  <si>
    <t>-</t>
  </si>
  <si>
    <t>日数</t>
  </si>
  <si>
    <t xml:space="preserve">第３表　保険者別・保険給付状況(その４) </t>
  </si>
  <si>
    <t>第３表　保険者別・保険給付状況（その３続き）全体分（一般被保険者＋退職被保険者）</t>
  </si>
  <si>
    <t>第３表　保険者別・保険給付状況（その３）全体分（一般被保険者＋退職被保険者）</t>
  </si>
  <si>
    <t>（その３続き（１））</t>
  </si>
  <si>
    <t>県計</t>
  </si>
  <si>
    <t>県計</t>
  </si>
  <si>
    <t>市町計</t>
  </si>
  <si>
    <t>組合計</t>
  </si>
  <si>
    <t>県計</t>
  </si>
  <si>
    <t>市町計</t>
  </si>
  <si>
    <t>食品</t>
  </si>
  <si>
    <t>医師</t>
  </si>
  <si>
    <t>薬剤師</t>
  </si>
  <si>
    <t>組合計</t>
  </si>
  <si>
    <t>(回数)</t>
  </si>
  <si>
    <t>-</t>
  </si>
  <si>
    <t>(回数)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</si>
</sst>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;[Red]\-#,##0.0"/>
    <numFmt numFmtId="196" formatCode="#,##0.000;[Red]\-#,##0.000"/>
    <numFmt numFmtId="197" formatCode="#,##0.0000;[Red]\-#,##0.0000"/>
    <numFmt numFmtId="198" formatCode="##,###,##0"/>
    <numFmt numFmtId="199" formatCode="###,##0"/>
    <numFmt numFmtId="200" formatCode="#,##0.00_ ;[Red]\-#,##0.00\ "/>
    <numFmt numFmtId="201" formatCode="0.00_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22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0" fontId="11" fillId="6" borderId="0" applyNumberFormat="0" applyBorder="0" applyAlignment="0" applyProtection="0"/>
    <xf numFmtId="0" fontId="30" fillId="7" borderId="0" applyNumberFormat="0" applyBorder="0" applyAlignment="0" applyProtection="0"/>
    <xf numFmtId="0" fontId="11" fillId="8" borderId="0" applyNumberFormat="0" applyBorder="0" applyAlignment="0" applyProtection="0"/>
    <xf numFmtId="0" fontId="30" fillId="9" borderId="0" applyNumberFormat="0" applyBorder="0" applyAlignment="0" applyProtection="0"/>
    <xf numFmtId="0" fontId="11" fillId="10" borderId="0" applyNumberFormat="0" applyBorder="0" applyAlignment="0" applyProtection="0"/>
    <xf numFmtId="0" fontId="30" fillId="11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11" fillId="10" borderId="0" applyNumberFormat="0" applyBorder="0" applyAlignment="0" applyProtection="0"/>
    <xf numFmtId="0" fontId="30" fillId="13" borderId="0" applyNumberFormat="0" applyBorder="0" applyAlignment="0" applyProtection="0"/>
    <xf numFmtId="0" fontId="11" fillId="4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0" borderId="0" applyNumberFormat="0" applyBorder="0" applyAlignment="0" applyProtection="0"/>
    <xf numFmtId="0" fontId="30" fillId="19" borderId="0" applyNumberFormat="0" applyBorder="0" applyAlignment="0" applyProtection="0"/>
    <xf numFmtId="0" fontId="11" fillId="6" borderId="0" applyNumberFormat="0" applyBorder="0" applyAlignment="0" applyProtection="0"/>
    <xf numFmtId="0" fontId="30" fillId="20" borderId="0" applyNumberFormat="0" applyBorder="0" applyAlignment="0" applyProtection="0"/>
    <xf numFmtId="0" fontId="12" fillId="10" borderId="0" applyNumberFormat="0" applyBorder="0" applyAlignment="0" applyProtection="0"/>
    <xf numFmtId="0" fontId="31" fillId="21" borderId="0" applyNumberFormat="0" applyBorder="0" applyAlignment="0" applyProtection="0"/>
    <xf numFmtId="0" fontId="12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17" borderId="0" applyNumberFormat="0" applyBorder="0" applyAlignment="0" applyProtection="0"/>
    <xf numFmtId="0" fontId="31" fillId="26" borderId="0" applyNumberFormat="0" applyBorder="0" applyAlignment="0" applyProtection="0"/>
    <xf numFmtId="0" fontId="12" fillId="10" borderId="0" applyNumberFormat="0" applyBorder="0" applyAlignment="0" applyProtection="0"/>
    <xf numFmtId="0" fontId="31" fillId="27" borderId="0" applyNumberFormat="0" applyBorder="0" applyAlignment="0" applyProtection="0"/>
    <xf numFmtId="0" fontId="12" fillId="4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22" borderId="0" applyNumberFormat="0" applyBorder="0" applyAlignment="0" applyProtection="0"/>
    <xf numFmtId="0" fontId="31" fillId="31" borderId="0" applyNumberFormat="0" applyBorder="0" applyAlignment="0" applyProtection="0"/>
    <xf numFmtId="0" fontId="12" fillId="24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9" borderId="1" applyNumberFormat="0" applyAlignment="0" applyProtection="0"/>
    <xf numFmtId="0" fontId="33" fillId="40" borderId="2" applyNumberFormat="0" applyAlignment="0" applyProtection="0"/>
    <xf numFmtId="0" fontId="15" fillId="15" borderId="0" applyNumberFormat="0" applyBorder="0" applyAlignment="0" applyProtection="0"/>
    <xf numFmtId="0" fontId="34" fillId="4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30" fillId="42" borderId="4" applyNumberFormat="0" applyFont="0" applyAlignment="0" applyProtection="0"/>
    <xf numFmtId="0" fontId="16" fillId="0" borderId="5" applyNumberFormat="0" applyFill="0" applyAlignment="0" applyProtection="0"/>
    <xf numFmtId="0" fontId="35" fillId="0" borderId="6" applyNumberFormat="0" applyFill="0" applyAlignment="0" applyProtection="0"/>
    <xf numFmtId="0" fontId="17" fillId="43" borderId="0" applyNumberFormat="0" applyBorder="0" applyAlignment="0" applyProtection="0"/>
    <xf numFmtId="0" fontId="36" fillId="44" borderId="0" applyNumberFormat="0" applyBorder="0" applyAlignment="0" applyProtection="0"/>
    <xf numFmtId="0" fontId="18" fillId="45" borderId="7" applyNumberFormat="0" applyAlignment="0" applyProtection="0"/>
    <xf numFmtId="0" fontId="37" fillId="46" borderId="8" applyNumberFormat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9" fillId="0" borderId="10" applyNumberFormat="0" applyFill="0" applyAlignment="0" applyProtection="0"/>
    <xf numFmtId="0" fontId="20" fillId="0" borderId="11" applyNumberFormat="0" applyFill="0" applyAlignment="0" applyProtection="0"/>
    <xf numFmtId="0" fontId="40" fillId="0" borderId="12" applyNumberFormat="0" applyFill="0" applyAlignment="0" applyProtection="0"/>
    <xf numFmtId="0" fontId="21" fillId="0" borderId="13" applyNumberFormat="0" applyFill="0" applyAlignment="0" applyProtection="0"/>
    <xf numFmtId="0" fontId="4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45" borderId="17" applyNumberFormat="0" applyAlignment="0" applyProtection="0"/>
    <xf numFmtId="0" fontId="43" fillId="46" borderId="18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15" borderId="7" applyNumberFormat="0" applyAlignment="0" applyProtection="0"/>
    <xf numFmtId="0" fontId="45" fillId="47" borderId="8" applyNumberFormat="0" applyAlignment="0" applyProtection="0"/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46" fillId="48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23" xfId="0" applyBorder="1" applyAlignment="1">
      <alignment horizontal="center"/>
    </xf>
    <xf numFmtId="0" fontId="5" fillId="0" borderId="23" xfId="0" applyFont="1" applyBorder="1" applyAlignment="1">
      <alignment/>
    </xf>
    <xf numFmtId="3" fontId="0" fillId="0" borderId="25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/>
      <protection/>
    </xf>
    <xf numFmtId="3" fontId="0" fillId="0" borderId="45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45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0" fillId="0" borderId="22" xfId="0" applyNumberFormat="1" applyBorder="1" applyAlignment="1" applyProtection="1">
      <alignment/>
      <protection/>
    </xf>
    <xf numFmtId="3" fontId="0" fillId="0" borderId="45" xfId="81" applyNumberFormat="1" applyFont="1" applyBorder="1" applyAlignment="1">
      <alignment horizontal="right"/>
    </xf>
    <xf numFmtId="3" fontId="0" fillId="0" borderId="20" xfId="81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8" fontId="0" fillId="0" borderId="45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47" xfId="81" applyFont="1" applyBorder="1" applyAlignment="1">
      <alignment horizontal="center"/>
    </xf>
    <xf numFmtId="38" fontId="0" fillId="0" borderId="48" xfId="81" applyFont="1" applyBorder="1" applyAlignment="1">
      <alignment horizontal="center"/>
    </xf>
    <xf numFmtId="0" fontId="27" fillId="0" borderId="0" xfId="0" applyFont="1" applyAlignment="1">
      <alignment/>
    </xf>
    <xf numFmtId="3" fontId="0" fillId="0" borderId="45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20" xfId="0" applyBorder="1" applyAlignment="1">
      <alignment/>
    </xf>
    <xf numFmtId="3" fontId="0" fillId="0" borderId="45" xfId="81" applyNumberFormat="1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38" fontId="0" fillId="0" borderId="45" xfId="81" applyFont="1" applyFill="1" applyBorder="1" applyAlignment="1">
      <alignment horizontal="right"/>
    </xf>
    <xf numFmtId="38" fontId="0" fillId="0" borderId="20" xfId="81" applyFont="1" applyFill="1" applyBorder="1" applyAlignment="1">
      <alignment horizontal="right"/>
    </xf>
    <xf numFmtId="0" fontId="27" fillId="0" borderId="46" xfId="0" applyFont="1" applyBorder="1" applyAlignment="1">
      <alignment/>
    </xf>
    <xf numFmtId="3" fontId="0" fillId="49" borderId="25" xfId="0" applyNumberFormat="1" applyFill="1" applyBorder="1" applyAlignment="1" applyProtection="1">
      <alignment/>
      <protection/>
    </xf>
    <xf numFmtId="3" fontId="0" fillId="49" borderId="42" xfId="0" applyNumberFormat="1" applyFill="1" applyBorder="1" applyAlignment="1" applyProtection="1">
      <alignment/>
      <protection/>
    </xf>
    <xf numFmtId="3" fontId="0" fillId="49" borderId="22" xfId="0" applyNumberFormat="1" applyFill="1" applyBorder="1" applyAlignment="1" applyProtection="1">
      <alignment/>
      <protection/>
    </xf>
    <xf numFmtId="3" fontId="0" fillId="49" borderId="45" xfId="81" applyNumberFormat="1" applyFont="1" applyFill="1" applyBorder="1" applyAlignment="1">
      <alignment/>
    </xf>
    <xf numFmtId="3" fontId="0" fillId="49" borderId="19" xfId="0" applyNumberFormat="1" applyFill="1" applyBorder="1" applyAlignment="1" applyProtection="1">
      <alignment/>
      <protection/>
    </xf>
    <xf numFmtId="3" fontId="0" fillId="49" borderId="19" xfId="81" applyNumberFormat="1" applyFont="1" applyFill="1" applyBorder="1" applyAlignment="1">
      <alignment/>
    </xf>
    <xf numFmtId="3" fontId="0" fillId="49" borderId="45" xfId="0" applyNumberFormat="1" applyFill="1" applyBorder="1" applyAlignment="1" applyProtection="1">
      <alignment/>
      <protection/>
    </xf>
    <xf numFmtId="3" fontId="0" fillId="49" borderId="20" xfId="0" applyNumberFormat="1" applyFill="1" applyBorder="1" applyAlignment="1" applyProtection="1">
      <alignment/>
      <protection/>
    </xf>
    <xf numFmtId="3" fontId="0" fillId="49" borderId="20" xfId="81" applyNumberFormat="1" applyFont="1" applyFill="1" applyBorder="1" applyAlignment="1">
      <alignment/>
    </xf>
    <xf numFmtId="3" fontId="8" fillId="49" borderId="41" xfId="81" applyNumberFormat="1" applyFont="1" applyFill="1" applyBorder="1" applyAlignment="1">
      <alignment/>
    </xf>
    <xf numFmtId="38" fontId="8" fillId="49" borderId="50" xfId="81" applyFont="1" applyFill="1" applyBorder="1" applyAlignment="1">
      <alignment/>
    </xf>
    <xf numFmtId="38" fontId="8" fillId="49" borderId="41" xfId="81" applyFont="1" applyFill="1" applyBorder="1" applyAlignment="1">
      <alignment/>
    </xf>
    <xf numFmtId="38" fontId="8" fillId="49" borderId="51" xfId="81" applyFont="1" applyFill="1" applyBorder="1" applyAlignment="1">
      <alignment/>
    </xf>
    <xf numFmtId="38" fontId="8" fillId="49" borderId="52" xfId="81" applyFont="1" applyFill="1" applyBorder="1" applyAlignment="1">
      <alignment/>
    </xf>
    <xf numFmtId="38" fontId="8" fillId="49" borderId="41" xfId="81" applyFont="1" applyFill="1" applyBorder="1" applyAlignment="1">
      <alignment horizontal="right"/>
    </xf>
    <xf numFmtId="38" fontId="8" fillId="49" borderId="28" xfId="81" applyFont="1" applyFill="1" applyBorder="1" applyAlignment="1">
      <alignment/>
    </xf>
    <xf numFmtId="38" fontId="0" fillId="0" borderId="24" xfId="81" applyFont="1" applyBorder="1" applyAlignment="1">
      <alignment horizontal="right"/>
    </xf>
    <xf numFmtId="38" fontId="0" fillId="0" borderId="44" xfId="81" applyFont="1" applyBorder="1" applyAlignment="1">
      <alignment horizontal="right"/>
    </xf>
    <xf numFmtId="38" fontId="8" fillId="49" borderId="26" xfId="81" applyFont="1" applyFill="1" applyBorder="1" applyAlignment="1">
      <alignment/>
    </xf>
    <xf numFmtId="3" fontId="0" fillId="49" borderId="43" xfId="0" applyNumberFormat="1" applyFill="1" applyBorder="1" applyAlignment="1" applyProtection="1">
      <alignment/>
      <protection/>
    </xf>
    <xf numFmtId="3" fontId="0" fillId="49" borderId="24" xfId="0" applyNumberFormat="1" applyFill="1" applyBorder="1" applyAlignment="1" applyProtection="1">
      <alignment/>
      <protection/>
    </xf>
    <xf numFmtId="3" fontId="0" fillId="49" borderId="44" xfId="0" applyNumberFormat="1" applyFill="1" applyBorder="1" applyAlignment="1" applyProtection="1">
      <alignment/>
      <protection/>
    </xf>
    <xf numFmtId="3" fontId="0" fillId="0" borderId="45" xfId="81" applyNumberFormat="1" applyFont="1" applyBorder="1" applyAlignment="1">
      <alignment horizontal="center"/>
    </xf>
    <xf numFmtId="3" fontId="0" fillId="0" borderId="20" xfId="81" applyNumberFormat="1" applyFont="1" applyBorder="1" applyAlignment="1">
      <alignment horizontal="center"/>
    </xf>
    <xf numFmtId="38" fontId="0" fillId="0" borderId="45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8" fillId="49" borderId="26" xfId="81" applyNumberFormat="1" applyFont="1" applyFill="1" applyBorder="1" applyAlignment="1">
      <alignment/>
    </xf>
    <xf numFmtId="3" fontId="8" fillId="49" borderId="28" xfId="81" applyNumberFormat="1" applyFont="1" applyFill="1" applyBorder="1" applyAlignment="1">
      <alignment/>
    </xf>
    <xf numFmtId="3" fontId="0" fillId="0" borderId="4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/>
    </xf>
    <xf numFmtId="3" fontId="8" fillId="50" borderId="19" xfId="81" applyNumberFormat="1" applyFont="1" applyFill="1" applyBorder="1" applyAlignment="1">
      <alignment/>
    </xf>
    <xf numFmtId="3" fontId="8" fillId="49" borderId="43" xfId="81" applyNumberFormat="1" applyFont="1" applyFill="1" applyBorder="1" applyAlignment="1">
      <alignment/>
    </xf>
    <xf numFmtId="3" fontId="0" fillId="49" borderId="21" xfId="0" applyNumberFormat="1" applyFill="1" applyBorder="1" applyAlignment="1" applyProtection="1">
      <alignment/>
      <protection/>
    </xf>
    <xf numFmtId="38" fontId="8" fillId="49" borderId="27" xfId="81" applyFont="1" applyFill="1" applyBorder="1" applyAlignment="1">
      <alignment/>
    </xf>
    <xf numFmtId="38" fontId="8" fillId="49" borderId="46" xfId="81" applyFont="1" applyFill="1" applyBorder="1" applyAlignment="1">
      <alignment/>
    </xf>
    <xf numFmtId="3" fontId="8" fillId="49" borderId="27" xfId="81" applyNumberFormat="1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38" fontId="8" fillId="11" borderId="41" xfId="81" applyFont="1" applyFill="1" applyBorder="1" applyAlignment="1">
      <alignment/>
    </xf>
    <xf numFmtId="38" fontId="0" fillId="0" borderId="43" xfId="81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11" borderId="57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59" xfId="0" applyFont="1" applyFill="1" applyBorder="1" applyAlignment="1">
      <alignment horizontal="center"/>
    </xf>
    <xf numFmtId="0" fontId="8" fillId="11" borderId="60" xfId="0" applyFont="1" applyFill="1" applyBorder="1" applyAlignment="1">
      <alignment horizontal="center"/>
    </xf>
    <xf numFmtId="0" fontId="8" fillId="11" borderId="61" xfId="0" applyFont="1" applyFill="1" applyBorder="1" applyAlignment="1">
      <alignment horizontal="center"/>
    </xf>
    <xf numFmtId="0" fontId="8" fillId="11" borderId="62" xfId="0" applyFont="1" applyFill="1" applyBorder="1" applyAlignment="1">
      <alignment horizontal="center"/>
    </xf>
    <xf numFmtId="0" fontId="8" fillId="11" borderId="63" xfId="0" applyFont="1" applyFill="1" applyBorder="1" applyAlignment="1">
      <alignment horizontal="center"/>
    </xf>
    <xf numFmtId="0" fontId="8" fillId="11" borderId="64" xfId="0" applyFont="1" applyFill="1" applyBorder="1" applyAlignment="1">
      <alignment horizontal="center"/>
    </xf>
    <xf numFmtId="0" fontId="8" fillId="11" borderId="65" xfId="0" applyFont="1" applyFill="1" applyBorder="1" applyAlignment="1">
      <alignment horizontal="center"/>
    </xf>
    <xf numFmtId="38" fontId="8" fillId="49" borderId="66" xfId="81" applyFont="1" applyFill="1" applyBorder="1" applyAlignment="1">
      <alignment/>
    </xf>
    <xf numFmtId="0" fontId="8" fillId="11" borderId="67" xfId="0" applyFont="1" applyFill="1" applyBorder="1" applyAlignment="1">
      <alignment horizontal="center"/>
    </xf>
    <xf numFmtId="0" fontId="8" fillId="11" borderId="68" xfId="0" applyFont="1" applyFill="1" applyBorder="1" applyAlignment="1">
      <alignment horizontal="center"/>
    </xf>
    <xf numFmtId="38" fontId="8" fillId="49" borderId="69" xfId="81" applyFont="1" applyFill="1" applyBorder="1" applyAlignment="1">
      <alignment/>
    </xf>
    <xf numFmtId="38" fontId="8" fillId="49" borderId="70" xfId="81" applyFont="1" applyFill="1" applyBorder="1" applyAlignment="1">
      <alignment/>
    </xf>
    <xf numFmtId="0" fontId="8" fillId="11" borderId="71" xfId="0" applyFont="1" applyFill="1" applyBorder="1" applyAlignment="1">
      <alignment horizontal="center"/>
    </xf>
    <xf numFmtId="38" fontId="8" fillId="49" borderId="72" xfId="81" applyFont="1" applyFill="1" applyBorder="1" applyAlignment="1">
      <alignment/>
    </xf>
    <xf numFmtId="38" fontId="8" fillId="49" borderId="73" xfId="81" applyFont="1" applyFill="1" applyBorder="1" applyAlignment="1">
      <alignment/>
    </xf>
    <xf numFmtId="38" fontId="8" fillId="11" borderId="59" xfId="81" applyFont="1" applyFill="1" applyBorder="1" applyAlignment="1">
      <alignment horizontal="center"/>
    </xf>
    <xf numFmtId="38" fontId="8" fillId="11" borderId="50" xfId="81" applyFont="1" applyFill="1" applyBorder="1" applyAlignment="1">
      <alignment/>
    </xf>
    <xf numFmtId="38" fontId="8" fillId="11" borderId="62" xfId="81" applyFont="1" applyFill="1" applyBorder="1" applyAlignment="1">
      <alignment horizontal="center"/>
    </xf>
    <xf numFmtId="38" fontId="8" fillId="11" borderId="66" xfId="81" applyFont="1" applyFill="1" applyBorder="1" applyAlignment="1">
      <alignment horizontal="right"/>
    </xf>
    <xf numFmtId="38" fontId="8" fillId="11" borderId="71" xfId="81" applyFont="1" applyFill="1" applyBorder="1" applyAlignment="1">
      <alignment horizontal="center"/>
    </xf>
    <xf numFmtId="38" fontId="8" fillId="11" borderId="52" xfId="81" applyFont="1" applyFill="1" applyBorder="1" applyAlignment="1">
      <alignment/>
    </xf>
    <xf numFmtId="38" fontId="0" fillId="0" borderId="19" xfId="81" applyFont="1" applyBorder="1" applyAlignment="1">
      <alignment horizontal="right"/>
    </xf>
    <xf numFmtId="0" fontId="8" fillId="11" borderId="74" xfId="0" applyFont="1" applyFill="1" applyBorder="1" applyAlignment="1">
      <alignment horizontal="center"/>
    </xf>
    <xf numFmtId="38" fontId="8" fillId="11" borderId="75" xfId="81" applyFont="1" applyFill="1" applyBorder="1" applyAlignment="1">
      <alignment horizontal="right"/>
    </xf>
    <xf numFmtId="38" fontId="8" fillId="11" borderId="72" xfId="81" applyFont="1" applyFill="1" applyBorder="1" applyAlignment="1">
      <alignment horizontal="right"/>
    </xf>
    <xf numFmtId="0" fontId="8" fillId="11" borderId="76" xfId="0" applyFont="1" applyFill="1" applyBorder="1" applyAlignment="1">
      <alignment horizontal="center"/>
    </xf>
    <xf numFmtId="38" fontId="8" fillId="11" borderId="50" xfId="81" applyFont="1" applyFill="1" applyBorder="1" applyAlignment="1">
      <alignment horizontal="right"/>
    </xf>
    <xf numFmtId="38" fontId="0" fillId="0" borderId="19" xfId="81" applyFont="1" applyFill="1" applyBorder="1" applyAlignment="1">
      <alignment horizontal="right"/>
    </xf>
    <xf numFmtId="38" fontId="8" fillId="11" borderId="52" xfId="81" applyFont="1" applyFill="1" applyBorder="1" applyAlignment="1">
      <alignment horizontal="right"/>
    </xf>
    <xf numFmtId="0" fontId="8" fillId="11" borderId="26" xfId="0" applyFont="1" applyFill="1" applyBorder="1" applyAlignment="1">
      <alignment horizontal="center"/>
    </xf>
    <xf numFmtId="38" fontId="8" fillId="11" borderId="26" xfId="81" applyFont="1" applyFill="1" applyBorder="1" applyAlignment="1">
      <alignment/>
    </xf>
    <xf numFmtId="38" fontId="28" fillId="11" borderId="27" xfId="81" applyFont="1" applyFill="1" applyBorder="1" applyAlignment="1">
      <alignment horizontal="right"/>
    </xf>
    <xf numFmtId="38" fontId="8" fillId="11" borderId="28" xfId="81" applyFont="1" applyFill="1" applyBorder="1" applyAlignment="1">
      <alignment/>
    </xf>
    <xf numFmtId="0" fontId="8" fillId="11" borderId="41" xfId="0" applyFont="1" applyFill="1" applyBorder="1" applyAlignment="1">
      <alignment horizontal="center"/>
    </xf>
    <xf numFmtId="38" fontId="8" fillId="11" borderId="51" xfId="81" applyFont="1" applyFill="1" applyBorder="1" applyAlignment="1">
      <alignment/>
    </xf>
    <xf numFmtId="38" fontId="0" fillId="0" borderId="19" xfId="81" applyFont="1" applyBorder="1" applyAlignment="1">
      <alignment horizontal="right"/>
    </xf>
    <xf numFmtId="38" fontId="8" fillId="11" borderId="77" xfId="81" applyFont="1" applyFill="1" applyBorder="1" applyAlignment="1">
      <alignment horizontal="right"/>
    </xf>
    <xf numFmtId="0" fontId="0" fillId="11" borderId="63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3" fontId="0" fillId="11" borderId="25" xfId="0" applyNumberFormat="1" applyFill="1" applyBorder="1" applyAlignment="1" applyProtection="1">
      <alignment/>
      <protection/>
    </xf>
    <xf numFmtId="0" fontId="0" fillId="11" borderId="71" xfId="0" applyFill="1" applyBorder="1" applyAlignment="1">
      <alignment horizontal="center"/>
    </xf>
    <xf numFmtId="3" fontId="0" fillId="11" borderId="21" xfId="0" applyNumberFormat="1" applyFill="1" applyBorder="1" applyAlignment="1" applyProtection="1">
      <alignment/>
      <protection/>
    </xf>
    <xf numFmtId="3" fontId="0" fillId="11" borderId="19" xfId="0" applyNumberFormat="1" applyFill="1" applyBorder="1" applyAlignment="1" applyProtection="1">
      <alignment/>
      <protection/>
    </xf>
    <xf numFmtId="3" fontId="0" fillId="11" borderId="0" xfId="0" applyNumberFormat="1" applyFill="1" applyBorder="1" applyAlignment="1" applyProtection="1">
      <alignment/>
      <protection/>
    </xf>
    <xf numFmtId="3" fontId="0" fillId="11" borderId="45" xfId="0" applyNumberFormat="1" applyFill="1" applyBorder="1" applyAlignment="1" applyProtection="1">
      <alignment/>
      <protection/>
    </xf>
    <xf numFmtId="3" fontId="0" fillId="11" borderId="23" xfId="0" applyNumberFormat="1" applyFill="1" applyBorder="1" applyAlignment="1" applyProtection="1">
      <alignment/>
      <protection/>
    </xf>
    <xf numFmtId="3" fontId="0" fillId="11" borderId="20" xfId="0" applyNumberFormat="1" applyFill="1" applyBorder="1" applyAlignment="1" applyProtection="1">
      <alignment/>
      <protection/>
    </xf>
    <xf numFmtId="3" fontId="0" fillId="11" borderId="22" xfId="0" applyNumberFormat="1" applyFill="1" applyBorder="1" applyAlignment="1" applyProtection="1">
      <alignment/>
      <protection/>
    </xf>
    <xf numFmtId="3" fontId="0" fillId="11" borderId="42" xfId="0" applyNumberFormat="1" applyFill="1" applyBorder="1" applyAlignment="1" applyProtection="1">
      <alignment/>
      <protection/>
    </xf>
    <xf numFmtId="3" fontId="8" fillId="11" borderId="19" xfId="81" applyNumberFormat="1" applyFont="1" applyFill="1" applyBorder="1" applyAlignment="1">
      <alignment/>
    </xf>
    <xf numFmtId="0" fontId="8" fillId="11" borderId="54" xfId="0" applyFont="1" applyFill="1" applyBorder="1" applyAlignment="1">
      <alignment horizontal="center"/>
    </xf>
    <xf numFmtId="38" fontId="8" fillId="11" borderId="75" xfId="81" applyFont="1" applyFill="1" applyBorder="1" applyAlignment="1">
      <alignment/>
    </xf>
    <xf numFmtId="38" fontId="8" fillId="11" borderId="72" xfId="81" applyFont="1" applyFill="1" applyBorder="1" applyAlignment="1">
      <alignment/>
    </xf>
    <xf numFmtId="3" fontId="0" fillId="0" borderId="0" xfId="0" applyNumberFormat="1" applyAlignment="1">
      <alignment/>
    </xf>
    <xf numFmtId="0" fontId="47" fillId="11" borderId="57" xfId="0" applyFont="1" applyFill="1" applyBorder="1" applyAlignment="1">
      <alignment horizontal="center"/>
    </xf>
    <xf numFmtId="3" fontId="47" fillId="11" borderId="41" xfId="0" applyNumberFormat="1" applyFont="1" applyFill="1" applyBorder="1" applyAlignment="1" applyProtection="1">
      <alignment/>
      <protection/>
    </xf>
    <xf numFmtId="0" fontId="47" fillId="11" borderId="6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11" borderId="68" xfId="0" applyFont="1" applyFill="1" applyBorder="1" applyAlignment="1">
      <alignment horizontal="center"/>
    </xf>
    <xf numFmtId="3" fontId="47" fillId="11" borderId="66" xfId="0" applyNumberFormat="1" applyFont="1" applyFill="1" applyBorder="1" applyAlignment="1" applyProtection="1">
      <alignment/>
      <protection/>
    </xf>
    <xf numFmtId="0" fontId="47" fillId="11" borderId="67" xfId="0" applyFont="1" applyFill="1" applyBorder="1" applyAlignment="1">
      <alignment horizontal="center"/>
    </xf>
    <xf numFmtId="0" fontId="47" fillId="11" borderId="58" xfId="0" applyFont="1" applyFill="1" applyBorder="1" applyAlignment="1">
      <alignment horizontal="center"/>
    </xf>
    <xf numFmtId="3" fontId="47" fillId="11" borderId="50" xfId="81" applyNumberFormat="1" applyFont="1" applyFill="1" applyBorder="1" applyAlignment="1">
      <alignment/>
    </xf>
    <xf numFmtId="0" fontId="47" fillId="11" borderId="62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38" fontId="8" fillId="50" borderId="70" xfId="81" applyFont="1" applyFill="1" applyBorder="1" applyAlignment="1">
      <alignment/>
    </xf>
    <xf numFmtId="0" fontId="8" fillId="50" borderId="66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42" xfId="0" applyNumberFormat="1" applyBorder="1" applyAlignment="1">
      <alignment/>
    </xf>
    <xf numFmtId="38" fontId="0" fillId="0" borderId="25" xfId="81" applyBorder="1" applyAlignment="1">
      <alignment horizontal="right"/>
    </xf>
    <xf numFmtId="38" fontId="0" fillId="0" borderId="42" xfId="81" applyBorder="1" applyAlignment="1">
      <alignment horizontal="right"/>
    </xf>
    <xf numFmtId="183" fontId="7" fillId="0" borderId="24" xfId="0" applyNumberFormat="1" applyFont="1" applyBorder="1" applyAlignment="1">
      <alignment horizontal="right"/>
    </xf>
    <xf numFmtId="183" fontId="7" fillId="0" borderId="25" xfId="0" applyNumberFormat="1" applyFont="1" applyBorder="1" applyAlignment="1">
      <alignment horizontal="right"/>
    </xf>
    <xf numFmtId="183" fontId="7" fillId="0" borderId="44" xfId="0" applyNumberFormat="1" applyFont="1" applyBorder="1" applyAlignment="1">
      <alignment horizontal="right"/>
    </xf>
    <xf numFmtId="183" fontId="7" fillId="0" borderId="42" xfId="0" applyNumberFormat="1" applyFont="1" applyBorder="1" applyAlignment="1">
      <alignment horizontal="right"/>
    </xf>
    <xf numFmtId="3" fontId="8" fillId="49" borderId="26" xfId="81" applyNumberFormat="1" applyFont="1" applyFill="1" applyBorder="1" applyAlignment="1">
      <alignment horizontal="right"/>
    </xf>
    <xf numFmtId="3" fontId="8" fillId="49" borderId="28" xfId="81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83" fontId="7" fillId="0" borderId="43" xfId="0" applyNumberFormat="1" applyFont="1" applyBorder="1" applyAlignment="1">
      <alignment horizontal="right"/>
    </xf>
    <xf numFmtId="183" fontId="7" fillId="0" borderId="22" xfId="0" applyNumberFormat="1" applyFont="1" applyBorder="1" applyAlignment="1">
      <alignment horizontal="right"/>
    </xf>
    <xf numFmtId="183" fontId="7" fillId="0" borderId="43" xfId="0" applyNumberFormat="1" applyFont="1" applyFill="1" applyBorder="1" applyAlignment="1">
      <alignment horizontal="right"/>
    </xf>
    <xf numFmtId="183" fontId="7" fillId="0" borderId="22" xfId="0" applyNumberFormat="1" applyFont="1" applyFill="1" applyBorder="1" applyAlignment="1">
      <alignment horizontal="right"/>
    </xf>
    <xf numFmtId="183" fontId="7" fillId="0" borderId="24" xfId="0" applyNumberFormat="1" applyFont="1" applyFill="1" applyBorder="1" applyAlignment="1">
      <alignment horizontal="right"/>
    </xf>
    <xf numFmtId="183" fontId="7" fillId="0" borderId="25" xfId="0" applyNumberFormat="1" applyFont="1" applyFill="1" applyBorder="1" applyAlignment="1">
      <alignment horizontal="right"/>
    </xf>
    <xf numFmtId="183" fontId="7" fillId="0" borderId="44" xfId="0" applyNumberFormat="1" applyFont="1" applyFill="1" applyBorder="1" applyAlignment="1">
      <alignment horizontal="right"/>
    </xf>
    <xf numFmtId="183" fontId="7" fillId="0" borderId="42" xfId="0" applyNumberFormat="1" applyFont="1" applyFill="1" applyBorder="1" applyAlignment="1">
      <alignment horizontal="right"/>
    </xf>
    <xf numFmtId="38" fontId="8" fillId="49" borderId="51" xfId="81" applyFont="1" applyFill="1" applyBorder="1" applyAlignment="1">
      <alignment/>
    </xf>
    <xf numFmtId="38" fontId="8" fillId="49" borderId="52" xfId="81" applyFont="1" applyFill="1" applyBorder="1" applyAlignment="1">
      <alignment/>
    </xf>
    <xf numFmtId="3" fontId="8" fillId="50" borderId="43" xfId="81" applyNumberFormat="1" applyFont="1" applyFill="1" applyBorder="1" applyAlignment="1">
      <alignment horizontal="right"/>
    </xf>
    <xf numFmtId="3" fontId="8" fillId="50" borderId="22" xfId="81" applyNumberFormat="1" applyFont="1" applyFill="1" applyBorder="1" applyAlignment="1">
      <alignment horizontal="right"/>
    </xf>
    <xf numFmtId="38" fontId="8" fillId="50" borderId="70" xfId="81" applyFont="1" applyFill="1" applyBorder="1" applyAlignment="1">
      <alignment/>
    </xf>
    <xf numFmtId="38" fontId="8" fillId="49" borderId="69" xfId="81" applyFont="1" applyFill="1" applyBorder="1" applyAlignment="1">
      <alignment horizontal="right"/>
    </xf>
    <xf numFmtId="38" fontId="8" fillId="49" borderId="78" xfId="81" applyFont="1" applyFill="1" applyBorder="1" applyAlignment="1">
      <alignment horizontal="right"/>
    </xf>
    <xf numFmtId="38" fontId="8" fillId="49" borderId="79" xfId="81" applyFont="1" applyFill="1" applyBorder="1" applyAlignment="1">
      <alignment horizontal="right"/>
    </xf>
    <xf numFmtId="38" fontId="8" fillId="49" borderId="80" xfId="81" applyFont="1" applyFill="1" applyBorder="1" applyAlignment="1">
      <alignment horizontal="right"/>
    </xf>
    <xf numFmtId="3" fontId="0" fillId="49" borderId="43" xfId="0" applyNumberFormat="1" applyFill="1" applyBorder="1" applyAlignment="1" applyProtection="1">
      <alignment/>
      <protection/>
    </xf>
    <xf numFmtId="3" fontId="0" fillId="49" borderId="22" xfId="0" applyNumberFormat="1" applyFill="1" applyBorder="1" applyAlignment="1" applyProtection="1">
      <alignment/>
      <protection/>
    </xf>
    <xf numFmtId="3" fontId="0" fillId="49" borderId="24" xfId="0" applyNumberFormat="1" applyFill="1" applyBorder="1" applyAlignment="1" applyProtection="1">
      <alignment/>
      <protection/>
    </xf>
    <xf numFmtId="3" fontId="0" fillId="49" borderId="25" xfId="0" applyNumberFormat="1" applyFill="1" applyBorder="1" applyAlignment="1" applyProtection="1">
      <alignment/>
      <protection/>
    </xf>
    <xf numFmtId="3" fontId="0" fillId="49" borderId="44" xfId="0" applyNumberFormat="1" applyFill="1" applyBorder="1" applyAlignment="1" applyProtection="1">
      <alignment/>
      <protection/>
    </xf>
    <xf numFmtId="3" fontId="0" fillId="49" borderId="42" xfId="0" applyNumberFormat="1" applyFill="1" applyBorder="1" applyAlignment="1" applyProtection="1">
      <alignment/>
      <protection/>
    </xf>
    <xf numFmtId="0" fontId="8" fillId="50" borderId="70" xfId="0" applyFont="1" applyFill="1" applyBorder="1" applyAlignment="1">
      <alignment/>
    </xf>
    <xf numFmtId="0" fontId="8" fillId="49" borderId="52" xfId="0" applyFont="1" applyFill="1" applyBorder="1" applyAlignment="1">
      <alignment/>
    </xf>
    <xf numFmtId="38" fontId="8" fillId="49" borderId="81" xfId="81" applyFont="1" applyFill="1" applyBorder="1" applyAlignment="1">
      <alignment horizontal="right"/>
    </xf>
    <xf numFmtId="3" fontId="0" fillId="51" borderId="24" xfId="0" applyNumberFormat="1" applyFill="1" applyBorder="1" applyAlignment="1" applyProtection="1">
      <alignment/>
      <protection/>
    </xf>
    <xf numFmtId="3" fontId="0" fillId="51" borderId="25" xfId="0" applyNumberFormat="1" applyFill="1" applyBorder="1" applyAlignment="1" applyProtection="1">
      <alignment/>
      <protection/>
    </xf>
    <xf numFmtId="3" fontId="0" fillId="51" borderId="44" xfId="0" applyNumberFormat="1" applyFill="1" applyBorder="1" applyAlignment="1" applyProtection="1">
      <alignment/>
      <protection/>
    </xf>
    <xf numFmtId="3" fontId="0" fillId="51" borderId="42" xfId="0" applyNumberFormat="1" applyFill="1" applyBorder="1" applyAlignment="1" applyProtection="1">
      <alignment/>
      <protection/>
    </xf>
    <xf numFmtId="3" fontId="0" fillId="51" borderId="43" xfId="0" applyNumberFormat="1" applyFill="1" applyBorder="1" applyAlignment="1" applyProtection="1">
      <alignment/>
      <protection/>
    </xf>
    <xf numFmtId="3" fontId="0" fillId="51" borderId="22" xfId="0" applyNumberFormat="1" applyFill="1" applyBorder="1" applyAlignment="1" applyProtection="1">
      <alignment/>
      <protection/>
    </xf>
    <xf numFmtId="38" fontId="8" fillId="49" borderId="70" xfId="81" applyFont="1" applyFill="1" applyBorder="1" applyAlignment="1">
      <alignment horizontal="right"/>
    </xf>
    <xf numFmtId="0" fontId="0" fillId="0" borderId="8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8" fillId="11" borderId="79" xfId="81" applyFont="1" applyFill="1" applyBorder="1" applyAlignment="1">
      <alignment horizontal="right"/>
    </xf>
    <xf numFmtId="38" fontId="8" fillId="11" borderId="80" xfId="81" applyFont="1" applyFill="1" applyBorder="1" applyAlignment="1">
      <alignment horizontal="right"/>
    </xf>
    <xf numFmtId="38" fontId="8" fillId="11" borderId="70" xfId="81" applyFont="1" applyFill="1" applyBorder="1" applyAlignment="1">
      <alignment horizontal="right"/>
    </xf>
    <xf numFmtId="38" fontId="8" fillId="11" borderId="78" xfId="81" applyFont="1" applyFill="1" applyBorder="1" applyAlignment="1">
      <alignment horizontal="right"/>
    </xf>
    <xf numFmtId="38" fontId="8" fillId="11" borderId="46" xfId="81" applyFont="1" applyFill="1" applyBorder="1" applyAlignment="1">
      <alignment/>
    </xf>
    <xf numFmtId="38" fontId="8" fillId="11" borderId="52" xfId="81" applyFont="1" applyFill="1" applyBorder="1" applyAlignment="1">
      <alignment/>
    </xf>
    <xf numFmtId="0" fontId="0" fillId="0" borderId="38" xfId="0" applyBorder="1" applyAlignment="1">
      <alignment horizontal="center"/>
    </xf>
    <xf numFmtId="3" fontId="0" fillId="49" borderId="0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right"/>
    </xf>
    <xf numFmtId="183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183" fontId="7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83" fontId="7" fillId="0" borderId="43" xfId="0" applyNumberFormat="1" applyFont="1" applyBorder="1" applyAlignment="1">
      <alignment/>
    </xf>
    <xf numFmtId="0" fontId="0" fillId="0" borderId="22" xfId="0" applyBorder="1" applyAlignment="1">
      <alignment/>
    </xf>
    <xf numFmtId="38" fontId="0" fillId="0" borderId="0" xfId="81" applyFont="1" applyBorder="1" applyAlignment="1">
      <alignment horizontal="right"/>
    </xf>
    <xf numFmtId="38" fontId="0" fillId="0" borderId="25" xfId="81" applyFont="1" applyBorder="1" applyAlignment="1">
      <alignment horizontal="right"/>
    </xf>
    <xf numFmtId="38" fontId="0" fillId="0" borderId="23" xfId="81" applyFont="1" applyBorder="1" applyAlignment="1">
      <alignment horizontal="right"/>
    </xf>
    <xf numFmtId="38" fontId="0" fillId="0" borderId="42" xfId="81" applyFont="1" applyBorder="1" applyAlignment="1">
      <alignment horizontal="right"/>
    </xf>
    <xf numFmtId="0" fontId="0" fillId="49" borderId="25" xfId="0" applyFill="1" applyBorder="1" applyAlignment="1">
      <alignment/>
    </xf>
    <xf numFmtId="38" fontId="8" fillId="11" borderId="27" xfId="81" applyFont="1" applyFill="1" applyBorder="1" applyAlignment="1">
      <alignment horizontal="right"/>
    </xf>
    <xf numFmtId="38" fontId="8" fillId="11" borderId="28" xfId="81" applyFont="1" applyFill="1" applyBorder="1" applyAlignment="1">
      <alignment horizontal="right"/>
    </xf>
    <xf numFmtId="38" fontId="0" fillId="0" borderId="21" xfId="81" applyFont="1" applyBorder="1" applyAlignment="1">
      <alignment horizontal="right"/>
    </xf>
    <xf numFmtId="38" fontId="0" fillId="0" borderId="22" xfId="81" applyFont="1" applyBorder="1" applyAlignment="1">
      <alignment horizontal="right"/>
    </xf>
    <xf numFmtId="183" fontId="7" fillId="0" borderId="44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right"/>
    </xf>
    <xf numFmtId="3" fontId="0" fillId="49" borderId="21" xfId="0" applyNumberFormat="1" applyFill="1" applyBorder="1" applyAlignment="1" applyProtection="1">
      <alignment/>
      <protection/>
    </xf>
    <xf numFmtId="3" fontId="0" fillId="49" borderId="23" xfId="0" applyNumberFormat="1" applyFill="1" applyBorder="1" applyAlignment="1" applyProtection="1">
      <alignment/>
      <protection/>
    </xf>
    <xf numFmtId="0" fontId="0" fillId="0" borderId="41" xfId="0" applyBorder="1" applyAlignment="1">
      <alignment horizontal="center"/>
    </xf>
    <xf numFmtId="38" fontId="8" fillId="11" borderId="26" xfId="81" applyFont="1" applyFill="1" applyBorder="1" applyAlignment="1">
      <alignment/>
    </xf>
    <xf numFmtId="0" fontId="8" fillId="11" borderId="28" xfId="0" applyFont="1" applyFill="1" applyBorder="1" applyAlignment="1">
      <alignment/>
    </xf>
    <xf numFmtId="38" fontId="0" fillId="0" borderId="43" xfId="81" applyFont="1" applyBorder="1" applyAlignment="1">
      <alignment horizontal="right"/>
    </xf>
    <xf numFmtId="0" fontId="0" fillId="49" borderId="42" xfId="0" applyFill="1" applyBorder="1" applyAlignment="1">
      <alignment/>
    </xf>
    <xf numFmtId="0" fontId="0" fillId="49" borderId="22" xfId="0" applyFill="1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24" xfId="81" applyFont="1" applyBorder="1" applyAlignment="1">
      <alignment horizontal="right"/>
    </xf>
    <xf numFmtId="38" fontId="0" fillId="0" borderId="44" xfId="81" applyFont="1" applyBorder="1" applyAlignment="1">
      <alignment horizontal="right"/>
    </xf>
    <xf numFmtId="38" fontId="8" fillId="11" borderId="69" xfId="81" applyFont="1" applyFill="1" applyBorder="1" applyAlignment="1">
      <alignment horizontal="right"/>
    </xf>
    <xf numFmtId="38" fontId="8" fillId="11" borderId="51" xfId="81" applyFont="1" applyFill="1" applyBorder="1" applyAlignment="1">
      <alignment horizontal="right"/>
    </xf>
    <xf numFmtId="0" fontId="8" fillId="11" borderId="52" xfId="0" applyFont="1" applyFill="1" applyBorder="1" applyAlignment="1">
      <alignment horizontal="right"/>
    </xf>
    <xf numFmtId="38" fontId="8" fillId="49" borderId="26" xfId="81" applyFont="1" applyFill="1" applyBorder="1" applyAlignment="1">
      <alignment horizontal="right"/>
    </xf>
    <xf numFmtId="38" fontId="8" fillId="49" borderId="28" xfId="81" applyFont="1" applyFill="1" applyBorder="1" applyAlignment="1">
      <alignment horizontal="right"/>
    </xf>
    <xf numFmtId="38" fontId="8" fillId="50" borderId="26" xfId="81" applyFont="1" applyFill="1" applyBorder="1" applyAlignment="1">
      <alignment/>
    </xf>
    <xf numFmtId="0" fontId="8" fillId="50" borderId="28" xfId="0" applyFont="1" applyFill="1" applyBorder="1" applyAlignment="1">
      <alignment/>
    </xf>
    <xf numFmtId="38" fontId="0" fillId="0" borderId="44" xfId="81" applyFont="1" applyFill="1" applyBorder="1" applyAlignment="1">
      <alignment horizontal="right"/>
    </xf>
    <xf numFmtId="38" fontId="0" fillId="0" borderId="42" xfId="81" applyFont="1" applyFill="1" applyBorder="1" applyAlignment="1">
      <alignment horizontal="right"/>
    </xf>
    <xf numFmtId="38" fontId="8" fillId="11" borderId="52" xfId="81" applyFont="1" applyFill="1" applyBorder="1" applyAlignment="1">
      <alignment horizontal="right"/>
    </xf>
    <xf numFmtId="0" fontId="8" fillId="11" borderId="78" xfId="0" applyFont="1" applyFill="1" applyBorder="1" applyAlignment="1">
      <alignment horizontal="right"/>
    </xf>
    <xf numFmtId="38" fontId="8" fillId="11" borderId="51" xfId="81" applyFont="1" applyFill="1" applyBorder="1" applyAlignment="1">
      <alignment/>
    </xf>
    <xf numFmtId="0" fontId="8" fillId="11" borderId="52" xfId="0" applyFont="1" applyFill="1" applyBorder="1" applyAlignment="1">
      <alignment/>
    </xf>
    <xf numFmtId="38" fontId="0" fillId="0" borderId="43" xfId="81" applyFont="1" applyFill="1" applyBorder="1" applyAlignment="1">
      <alignment horizontal="right"/>
    </xf>
    <xf numFmtId="38" fontId="0" fillId="0" borderId="22" xfId="81" applyFont="1" applyFill="1" applyBorder="1" applyAlignment="1">
      <alignment horizontal="right"/>
    </xf>
    <xf numFmtId="38" fontId="0" fillId="0" borderId="24" xfId="81" applyFont="1" applyFill="1" applyBorder="1" applyAlignment="1">
      <alignment horizontal="right"/>
    </xf>
    <xf numFmtId="38" fontId="0" fillId="0" borderId="25" xfId="81" applyFont="1" applyFill="1" applyBorder="1" applyAlignment="1">
      <alignment horizontal="right"/>
    </xf>
    <xf numFmtId="183" fontId="0" fillId="0" borderId="43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83" fontId="0" fillId="0" borderId="44" xfId="0" applyNumberFormat="1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8" fontId="8" fillId="11" borderId="28" xfId="81" applyFont="1" applyFill="1" applyBorder="1" applyAlignment="1">
      <alignment/>
    </xf>
    <xf numFmtId="38" fontId="8" fillId="11" borderId="79" xfId="81" applyFont="1" applyFill="1" applyBorder="1" applyAlignment="1">
      <alignment/>
    </xf>
    <xf numFmtId="38" fontId="8" fillId="11" borderId="80" xfId="81" applyFont="1" applyFill="1" applyBorder="1" applyAlignment="1">
      <alignment/>
    </xf>
    <xf numFmtId="38" fontId="8" fillId="50" borderId="28" xfId="8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8" fontId="8" fillId="11" borderId="77" xfId="81" applyFont="1" applyFill="1" applyBorder="1" applyAlignment="1">
      <alignment horizontal="right"/>
    </xf>
    <xf numFmtId="38" fontId="8" fillId="11" borderId="75" xfId="8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3" fontId="0" fillId="49" borderId="45" xfId="0" applyNumberFormat="1" applyFill="1" applyBorder="1" applyAlignment="1" applyProtection="1">
      <alignment/>
      <protection/>
    </xf>
    <xf numFmtId="0" fontId="0" fillId="49" borderId="4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49" borderId="20" xfId="0" applyNumberFormat="1" applyFill="1" applyBorder="1" applyAlignment="1" applyProtection="1">
      <alignment/>
      <protection/>
    </xf>
    <xf numFmtId="0" fontId="0" fillId="49" borderId="20" xfId="0" applyFill="1" applyBorder="1" applyAlignment="1">
      <alignment/>
    </xf>
    <xf numFmtId="189" fontId="0" fillId="0" borderId="43" xfId="0" applyNumberFormat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5" xfId="0" applyNumberFormat="1" applyBorder="1" applyAlignment="1">
      <alignment/>
    </xf>
    <xf numFmtId="0" fontId="0" fillId="0" borderId="54" xfId="0" applyBorder="1" applyAlignment="1">
      <alignment horizontal="center"/>
    </xf>
    <xf numFmtId="3" fontId="0" fillId="49" borderId="19" xfId="0" applyNumberFormat="1" applyFill="1" applyBorder="1" applyAlignment="1" applyProtection="1">
      <alignment/>
      <protection/>
    </xf>
    <xf numFmtId="0" fontId="0" fillId="49" borderId="19" xfId="0" applyFill="1" applyBorder="1" applyAlignment="1">
      <alignment/>
    </xf>
    <xf numFmtId="0" fontId="0" fillId="0" borderId="42" xfId="0" applyBorder="1" applyAlignment="1">
      <alignment horizontal="center"/>
    </xf>
    <xf numFmtId="189" fontId="0" fillId="0" borderId="44" xfId="0" applyNumberFormat="1" applyBorder="1" applyAlignment="1">
      <alignment/>
    </xf>
    <xf numFmtId="189" fontId="0" fillId="0" borderId="42" xfId="0" applyNumberFormat="1" applyBorder="1" applyAlignment="1">
      <alignment/>
    </xf>
    <xf numFmtId="38" fontId="8" fillId="11" borderId="26" xfId="81" applyFont="1" applyFill="1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11" borderId="69" xfId="0" applyFont="1" applyFill="1" applyBorder="1" applyAlignment="1">
      <alignment horizontal="center"/>
    </xf>
    <xf numFmtId="0" fontId="8" fillId="11" borderId="70" xfId="0" applyFont="1" applyFill="1" applyBorder="1" applyAlignment="1">
      <alignment horizontal="center"/>
    </xf>
    <xf numFmtId="0" fontId="8" fillId="11" borderId="71" xfId="0" applyFont="1" applyFill="1" applyBorder="1" applyAlignment="1">
      <alignment horizontal="center"/>
    </xf>
    <xf numFmtId="0" fontId="8" fillId="11" borderId="51" xfId="0" applyFont="1" applyFill="1" applyBorder="1" applyAlignment="1">
      <alignment horizontal="center"/>
    </xf>
    <xf numFmtId="0" fontId="8" fillId="11" borderId="46" xfId="0" applyFont="1" applyFill="1" applyBorder="1" applyAlignment="1">
      <alignment horizontal="center"/>
    </xf>
    <xf numFmtId="0" fontId="8" fillId="11" borderId="60" xfId="0" applyFont="1" applyFill="1" applyBorder="1" applyAlignment="1">
      <alignment horizontal="center"/>
    </xf>
    <xf numFmtId="0" fontId="8" fillId="11" borderId="26" xfId="0" applyFont="1" applyFill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11" borderId="59" xfId="0" applyFont="1" applyFill="1" applyBorder="1" applyAlignment="1">
      <alignment horizontal="center"/>
    </xf>
    <xf numFmtId="182" fontId="0" fillId="0" borderId="24" xfId="0" applyNumberFormat="1" applyFont="1" applyBorder="1" applyAlignment="1">
      <alignment horizontal="right"/>
    </xf>
    <xf numFmtId="182" fontId="0" fillId="0" borderId="44" xfId="0" applyNumberFormat="1" applyFont="1" applyBorder="1" applyAlignment="1">
      <alignment horizontal="right"/>
    </xf>
    <xf numFmtId="182" fontId="0" fillId="0" borderId="4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19" xfId="0" applyNumberFormat="1" applyBorder="1" applyAlignment="1">
      <alignment/>
    </xf>
    <xf numFmtId="3" fontId="0" fillId="49" borderId="25" xfId="0" applyNumberFormat="1" applyFill="1" applyBorder="1" applyAlignment="1">
      <alignment/>
    </xf>
    <xf numFmtId="3" fontId="0" fillId="0" borderId="4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9" borderId="42" xfId="0" applyNumberFormat="1" applyFill="1" applyBorder="1" applyAlignment="1">
      <alignment/>
    </xf>
    <xf numFmtId="3" fontId="0" fillId="49" borderId="0" xfId="0" applyNumberFormat="1" applyFill="1" applyAlignment="1">
      <alignment/>
    </xf>
    <xf numFmtId="3" fontId="0" fillId="49" borderId="19" xfId="0" applyNumberFormat="1" applyFill="1" applyBorder="1" applyAlignment="1">
      <alignment/>
    </xf>
    <xf numFmtId="3" fontId="0" fillId="49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49" borderId="45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49" borderId="23" xfId="0" applyNumberFormat="1" applyFill="1" applyBorder="1" applyAlignment="1">
      <alignment/>
    </xf>
    <xf numFmtId="3" fontId="0" fillId="49" borderId="20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49" borderId="41" xfId="0" applyNumberFormat="1" applyFill="1" applyBorder="1" applyAlignment="1">
      <alignment/>
    </xf>
    <xf numFmtId="183" fontId="0" fillId="0" borderId="26" xfId="0" applyNumberFormat="1" applyBorder="1" applyAlignment="1">
      <alignment horizontal="center"/>
    </xf>
    <xf numFmtId="18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4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49" borderId="26" xfId="0" applyNumberFormat="1" applyFill="1" applyBorder="1" applyAlignment="1">
      <alignment/>
    </xf>
    <xf numFmtId="3" fontId="0" fillId="0" borderId="41" xfId="0" applyNumberFormat="1" applyBorder="1" applyAlignment="1">
      <alignment horizontal="right"/>
    </xf>
    <xf numFmtId="183" fontId="7" fillId="0" borderId="26" xfId="0" applyNumberFormat="1" applyFont="1" applyBorder="1" applyAlignment="1">
      <alignment horizontal="right"/>
    </xf>
    <xf numFmtId="183" fontId="7" fillId="0" borderId="28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49" borderId="84" xfId="81" applyNumberFormat="1" applyFont="1" applyFill="1" applyBorder="1" applyAlignment="1">
      <alignment/>
    </xf>
    <xf numFmtId="3" fontId="8" fillId="50" borderId="85" xfId="81" applyNumberFormat="1" applyFont="1" applyFill="1" applyBorder="1" applyAlignment="1">
      <alignment horizontal="right"/>
    </xf>
    <xf numFmtId="3" fontId="8" fillId="50" borderId="86" xfId="81" applyNumberFormat="1" applyFont="1" applyFill="1" applyBorder="1" applyAlignment="1">
      <alignment horizontal="right"/>
    </xf>
    <xf numFmtId="3" fontId="8" fillId="50" borderId="85" xfId="81" applyNumberFormat="1" applyFont="1" applyFill="1" applyBorder="1" applyAlignment="1">
      <alignment/>
    </xf>
    <xf numFmtId="3" fontId="8" fillId="49" borderId="84" xfId="81" applyNumberFormat="1" applyFont="1" applyFill="1" applyBorder="1" applyAlignment="1">
      <alignment/>
    </xf>
    <xf numFmtId="3" fontId="8" fillId="50" borderId="87" xfId="81" applyNumberFormat="1" applyFont="1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49" borderId="43" xfId="0" applyNumberFormat="1" applyFill="1" applyBorder="1" applyAlignment="1">
      <alignment/>
    </xf>
    <xf numFmtId="3" fontId="0" fillId="49" borderId="22" xfId="0" applyNumberFormat="1" applyFill="1" applyBorder="1" applyAlignment="1">
      <alignment/>
    </xf>
    <xf numFmtId="3" fontId="0" fillId="49" borderId="24" xfId="0" applyNumberFormat="1" applyFill="1" applyBorder="1" applyAlignment="1">
      <alignment/>
    </xf>
    <xf numFmtId="3" fontId="0" fillId="49" borderId="25" xfId="0" applyNumberFormat="1" applyFill="1" applyBorder="1" applyAlignment="1">
      <alignment/>
    </xf>
    <xf numFmtId="3" fontId="0" fillId="49" borderId="44" xfId="0" applyNumberFormat="1" applyFill="1" applyBorder="1" applyAlignment="1">
      <alignment/>
    </xf>
    <xf numFmtId="3" fontId="0" fillId="49" borderId="4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49" borderId="22" xfId="0" applyNumberFormat="1" applyFill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49" borderId="28" xfId="0" applyNumberFormat="1" applyFill="1" applyBorder="1" applyAlignment="1">
      <alignment/>
    </xf>
    <xf numFmtId="3" fontId="0" fillId="49" borderId="26" xfId="0" applyNumberFormat="1" applyFill="1" applyBorder="1" applyAlignment="1">
      <alignment horizontal="right"/>
    </xf>
    <xf numFmtId="3" fontId="0" fillId="49" borderId="28" xfId="0" applyNumberFormat="1" applyFill="1" applyBorder="1" applyAlignment="1">
      <alignment horizontal="right"/>
    </xf>
    <xf numFmtId="3" fontId="0" fillId="49" borderId="43" xfId="0" applyNumberFormat="1" applyFill="1" applyBorder="1" applyAlignment="1">
      <alignment horizontal="right"/>
    </xf>
    <xf numFmtId="3" fontId="0" fillId="49" borderId="22" xfId="0" applyNumberFormat="1" applyFill="1" applyBorder="1" applyAlignment="1">
      <alignment horizontal="right"/>
    </xf>
    <xf numFmtId="3" fontId="0" fillId="49" borderId="24" xfId="0" applyNumberFormat="1" applyFill="1" applyBorder="1" applyAlignment="1">
      <alignment horizontal="right"/>
    </xf>
    <xf numFmtId="3" fontId="0" fillId="49" borderId="25" xfId="0" applyNumberFormat="1" applyFill="1" applyBorder="1" applyAlignment="1">
      <alignment horizontal="right"/>
    </xf>
    <xf numFmtId="3" fontId="0" fillId="49" borderId="26" xfId="0" applyNumberFormat="1" applyFill="1" applyBorder="1" applyAlignment="1">
      <alignment horizontal="center"/>
    </xf>
    <xf numFmtId="3" fontId="0" fillId="49" borderId="28" xfId="0" applyNumberFormat="1" applyFill="1" applyBorder="1" applyAlignment="1">
      <alignment horizontal="center"/>
    </xf>
    <xf numFmtId="3" fontId="8" fillId="49" borderId="84" xfId="81" applyNumberFormat="1" applyFont="1" applyFill="1" applyBorder="1" applyAlignment="1">
      <alignment horizontal="right"/>
    </xf>
    <xf numFmtId="0" fontId="8" fillId="49" borderId="86" xfId="0" applyFont="1" applyFill="1" applyBorder="1" applyAlignment="1">
      <alignment horizontal="right"/>
    </xf>
    <xf numFmtId="3" fontId="8" fillId="49" borderId="86" xfId="81" applyNumberFormat="1" applyFont="1" applyFill="1" applyBorder="1" applyAlignment="1">
      <alignment/>
    </xf>
    <xf numFmtId="3" fontId="8" fillId="11" borderId="85" xfId="81" applyNumberFormat="1" applyFont="1" applyFill="1" applyBorder="1" applyAlignment="1">
      <alignment/>
    </xf>
    <xf numFmtId="3" fontId="8" fillId="11" borderId="86" xfId="81" applyNumberFormat="1" applyFont="1" applyFill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kuipref-my.sharepoint.com@SSL\personal\kenko-seisaku_pref_fukui_lg_jp\Documents\&#20581;&#24247;&#25919;&#31574;&#35506;\&#22269;&#20445;\01&#22269;&#20445;\08&#22269;&#20445;&#20107;&#26989;&#29366;&#27841;&#22577;&#21578;&#65288;&#24180;&#22577;&#26376;&#22577;&#65289;\&#20107;&#26989;&#24180;&#22577;HP&#25522;&#36617;&#28310;&#20633;\R&#20803;&#24180;&#24230;\01%20&#32113;&#35336;&#34920;&#36028;&#12426;&#20184;&#12369;&#12487;&#12540;&#12479;\&#31532;&#65299;&#34920;&#21442;&#32771;&#36039;&#26009;\H30&#32113;&#35336;&#34920;&#65288;&#31532;3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（その１）"/>
      <sheetName val="（参考）表３（その１）"/>
      <sheetName val="第３表(その１)続き"/>
      <sheetName val="（参考）表３（その１の続き）"/>
      <sheetName val="第３表（その２）"/>
      <sheetName val="（参考）表３（その２）"/>
      <sheetName val="第３表（その２）続き"/>
      <sheetName val="（参考）表３（その２の続き）"/>
      <sheetName val="第３表（その３）"/>
      <sheetName val="第３表(その３)続き "/>
      <sheetName val="第３表(その4)"/>
      <sheetName val="（参考）表３（その４）"/>
    </sheetNames>
    <sheetDataSet>
      <sheetData sheetId="1">
        <row r="3">
          <cell r="B3" t="str">
            <v>保険者名</v>
          </cell>
          <cell r="C3" t="str">
            <v>入院</v>
          </cell>
          <cell r="F3" t="str">
            <v>入院外</v>
          </cell>
          <cell r="I3" t="str">
            <v>歯科</v>
          </cell>
          <cell r="L3" t="str">
            <v>調剤</v>
          </cell>
          <cell r="O3" t="str">
            <v>食事療養・生活療養</v>
          </cell>
          <cell r="R3" t="str">
            <v>訪問看護</v>
          </cell>
          <cell r="U3" t="str">
            <v>療養費等　食事療養・生活療養</v>
          </cell>
          <cell r="V3" t="str">
            <v>療養費</v>
          </cell>
          <cell r="AH3" t="str">
            <v>移送費</v>
          </cell>
        </row>
        <row r="4">
          <cell r="V4" t="str">
            <v>診療費</v>
          </cell>
          <cell r="X4" t="str">
            <v>その他</v>
          </cell>
        </row>
        <row r="5">
          <cell r="C5" t="str">
            <v>件数</v>
          </cell>
          <cell r="D5" t="str">
            <v>日数</v>
          </cell>
          <cell r="E5" t="str">
            <v>費用</v>
          </cell>
          <cell r="F5" t="str">
            <v>件数</v>
          </cell>
          <cell r="G5" t="str">
            <v>日数</v>
          </cell>
          <cell r="H5" t="str">
            <v>費用</v>
          </cell>
          <cell r="I5" t="str">
            <v>件数</v>
          </cell>
          <cell r="J5" t="str">
            <v>日数</v>
          </cell>
          <cell r="K5" t="str">
            <v>費用</v>
          </cell>
          <cell r="L5" t="str">
            <v>件数</v>
          </cell>
          <cell r="M5" t="str">
            <v>日数</v>
          </cell>
          <cell r="N5" t="str">
            <v>費用</v>
          </cell>
          <cell r="O5" t="str">
            <v>件数</v>
          </cell>
          <cell r="P5" t="str">
            <v>回数</v>
          </cell>
          <cell r="Q5" t="str">
            <v>費用</v>
          </cell>
          <cell r="R5" t="str">
            <v>件数</v>
          </cell>
          <cell r="S5" t="str">
            <v>日数</v>
          </cell>
          <cell r="T5" t="str">
            <v>費用</v>
          </cell>
          <cell r="U5" t="str">
            <v>件数</v>
          </cell>
          <cell r="V5" t="str">
            <v>件数</v>
          </cell>
          <cell r="W5" t="str">
            <v>費用</v>
          </cell>
          <cell r="X5" t="str">
            <v>件数</v>
          </cell>
          <cell r="Y5" t="str">
            <v>費用</v>
          </cell>
          <cell r="Z5" t="str">
            <v>件数</v>
          </cell>
          <cell r="AA5" t="str">
            <v>費用</v>
          </cell>
          <cell r="AB5" t="str">
            <v>件数</v>
          </cell>
          <cell r="AC5" t="str">
            <v>費用</v>
          </cell>
          <cell r="AD5" t="str">
            <v>件数</v>
          </cell>
          <cell r="AE5" t="str">
            <v>費用</v>
          </cell>
          <cell r="AF5" t="str">
            <v>件数</v>
          </cell>
          <cell r="AG5" t="str">
            <v>費用</v>
          </cell>
          <cell r="AH5" t="str">
            <v>件数</v>
          </cell>
          <cell r="AI5" t="str">
            <v>費用</v>
          </cell>
        </row>
        <row r="6">
          <cell r="B6" t="str">
            <v>保険者名</v>
          </cell>
          <cell r="C6" t="str">
            <v>C3#75 全体 診療費 入院 件数</v>
          </cell>
          <cell r="D6" t="str">
            <v>C3#76 全体 診療費 入院 日数</v>
          </cell>
          <cell r="E6" t="str">
            <v>C3#77 全体 診療費 入院 費用額</v>
          </cell>
          <cell r="F6" t="str">
            <v>C3#78 全体 診療費 入院外 件数</v>
          </cell>
          <cell r="G6" t="str">
            <v>C3#79 全体 診療費 入院外 日数</v>
          </cell>
          <cell r="H6" t="str">
            <v>C3#80 全体 診療費 入院外 費用額</v>
          </cell>
          <cell r="I6" t="str">
            <v>C3#81 全体 診療費 歯科 件数</v>
          </cell>
          <cell r="J6" t="str">
            <v>C3#82 全体 診療費 歯科 日数</v>
          </cell>
          <cell r="K6" t="str">
            <v>C3#83 全体 診療費 歯科 費用額</v>
          </cell>
          <cell r="L6" t="str">
            <v>C3#87 全体 調剤 件数</v>
          </cell>
          <cell r="M6" t="str">
            <v>C3#88 全体 調剤 枚数</v>
          </cell>
          <cell r="N6" t="str">
            <v>C3#89 全体 調剤 費用額</v>
          </cell>
          <cell r="O6" t="str">
            <v>C3#107 全体 食事療養・生活療養 件数</v>
          </cell>
          <cell r="P6" t="str">
            <v>C3#108 全体 食事療養・生活療養 回数</v>
          </cell>
          <cell r="Q6" t="str">
            <v>C3#109 全体 食事療養・生活療養 費用額</v>
          </cell>
          <cell r="R6" t="str">
            <v>C3#110 全体 訪問看護 件数</v>
          </cell>
          <cell r="S6" t="str">
            <v>C3#111 全体 訪問看護 日数</v>
          </cell>
          <cell r="T6" t="str">
            <v>C3#112 全体 訪問看護 費用額</v>
          </cell>
          <cell r="U6" t="str">
            <v>C0#94 全体 療養費等 食事療養・生活療養 件数</v>
          </cell>
          <cell r="V6" t="str">
            <v>C0#7 全体 療養費等 療養費 診療費 件数</v>
          </cell>
          <cell r="W6" t="str">
            <v>C0#8 全体 療養費等 療養費 診療費 費用額</v>
          </cell>
          <cell r="X6" t="str">
            <v>C0#510 全体 療養費等 療養費 補装具 件数</v>
          </cell>
          <cell r="Y6" t="str">
            <v>C0#511 全体 療養費等 療養費 補装具 費用額</v>
          </cell>
          <cell r="Z6" t="str">
            <v>C0#515 全体 療養費等 療養費 柔道整復師 件数</v>
          </cell>
          <cell r="AA6" t="str">
            <v>C0#516 全体 療養費等 療養費 柔道整復師 費用額</v>
          </cell>
          <cell r="AB6" t="str">
            <v>C0#520 全体 療養費等 療養費 アンマ・マッサージ 件数</v>
          </cell>
          <cell r="AC6" t="str">
            <v>C0#521 全体 療養費等 療養費 アンマ・マッサージ 費用額</v>
          </cell>
          <cell r="AD6" t="str">
            <v>C0#525 全体 療養費等 療養費 ハリ・キュウ 件数</v>
          </cell>
          <cell r="AE6" t="str">
            <v>C0#526 全体 療養費等 療養費 ハリ・キュウ 費用額</v>
          </cell>
          <cell r="AF6" t="str">
            <v>C0#13 全体 療養費等 療養費 その他 件数</v>
          </cell>
          <cell r="AG6" t="str">
            <v>C0#14 全体 療養費等 療養費 その他 費用額</v>
          </cell>
          <cell r="AH6" t="str">
            <v>C0#99 全体 療養費等 移送費 件数</v>
          </cell>
          <cell r="AI6" t="str">
            <v>C0#100 全体 療養費等 移送費 費用額</v>
          </cell>
        </row>
        <row r="7">
          <cell r="B7" t="str">
            <v>敦賀市</v>
          </cell>
          <cell r="C7">
            <v>4101</v>
          </cell>
          <cell r="D7">
            <v>67854</v>
          </cell>
          <cell r="E7">
            <v>2255597867</v>
          </cell>
          <cell r="F7">
            <v>115201</v>
          </cell>
          <cell r="G7">
            <v>174212</v>
          </cell>
          <cell r="H7">
            <v>1898066917</v>
          </cell>
          <cell r="I7">
            <v>24870</v>
          </cell>
          <cell r="J7">
            <v>43728</v>
          </cell>
          <cell r="K7">
            <v>282087237</v>
          </cell>
          <cell r="L7">
            <v>61782</v>
          </cell>
          <cell r="M7">
            <v>75998</v>
          </cell>
          <cell r="N7">
            <v>858400574</v>
          </cell>
          <cell r="O7">
            <v>3948</v>
          </cell>
          <cell r="P7">
            <v>179058</v>
          </cell>
          <cell r="Q7">
            <v>117626738</v>
          </cell>
          <cell r="R7">
            <v>920</v>
          </cell>
          <cell r="S7">
            <v>6017</v>
          </cell>
          <cell r="T7">
            <v>64630920</v>
          </cell>
          <cell r="U7">
            <v>0</v>
          </cell>
          <cell r="V7">
            <v>115</v>
          </cell>
          <cell r="W7">
            <v>1699541</v>
          </cell>
          <cell r="X7">
            <v>157</v>
          </cell>
          <cell r="Y7">
            <v>3583665</v>
          </cell>
          <cell r="Z7">
            <v>4480</v>
          </cell>
          <cell r="AA7">
            <v>30976900</v>
          </cell>
          <cell r="AB7">
            <v>45</v>
          </cell>
          <cell r="AC7">
            <v>546555</v>
          </cell>
          <cell r="AD7">
            <v>131</v>
          </cell>
          <cell r="AE7">
            <v>3219860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B8" t="str">
            <v>小浜市</v>
          </cell>
          <cell r="C8">
            <v>2003</v>
          </cell>
          <cell r="D8">
            <v>35507</v>
          </cell>
          <cell r="E8">
            <v>1081020480</v>
          </cell>
          <cell r="F8">
            <v>49561</v>
          </cell>
          <cell r="G8">
            <v>75130</v>
          </cell>
          <cell r="H8">
            <v>773975489</v>
          </cell>
          <cell r="I8">
            <v>11002</v>
          </cell>
          <cell r="J8">
            <v>17281</v>
          </cell>
          <cell r="K8">
            <v>122022640</v>
          </cell>
          <cell r="L8">
            <v>27358</v>
          </cell>
          <cell r="M8">
            <v>33393</v>
          </cell>
          <cell r="N8">
            <v>408079050</v>
          </cell>
          <cell r="O8">
            <v>1935</v>
          </cell>
          <cell r="P8">
            <v>97226</v>
          </cell>
          <cell r="Q8">
            <v>64671028</v>
          </cell>
          <cell r="R8">
            <v>275</v>
          </cell>
          <cell r="S8">
            <v>1809</v>
          </cell>
          <cell r="T8">
            <v>20658710</v>
          </cell>
          <cell r="U8">
            <v>0</v>
          </cell>
          <cell r="V8">
            <v>23</v>
          </cell>
          <cell r="W8">
            <v>178900</v>
          </cell>
          <cell r="X8">
            <v>106</v>
          </cell>
          <cell r="Y8">
            <v>3028900</v>
          </cell>
          <cell r="Z8">
            <v>3305</v>
          </cell>
          <cell r="AA8">
            <v>21027989</v>
          </cell>
          <cell r="AB8">
            <v>0</v>
          </cell>
          <cell r="AC8">
            <v>0</v>
          </cell>
          <cell r="AD8">
            <v>19</v>
          </cell>
          <cell r="AE8">
            <v>218610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勝山市</v>
          </cell>
          <cell r="C9">
            <v>1364</v>
          </cell>
          <cell r="D9">
            <v>20601</v>
          </cell>
          <cell r="E9">
            <v>726578000</v>
          </cell>
          <cell r="F9">
            <v>41169</v>
          </cell>
          <cell r="G9">
            <v>68748</v>
          </cell>
          <cell r="H9">
            <v>791602120</v>
          </cell>
          <cell r="I9">
            <v>9494</v>
          </cell>
          <cell r="J9">
            <v>20113</v>
          </cell>
          <cell r="K9">
            <v>109591330</v>
          </cell>
          <cell r="L9">
            <v>15850</v>
          </cell>
          <cell r="M9">
            <v>19435</v>
          </cell>
          <cell r="N9">
            <v>309541770</v>
          </cell>
          <cell r="O9">
            <v>1335</v>
          </cell>
          <cell r="P9">
            <v>53977</v>
          </cell>
          <cell r="Q9">
            <v>36748505</v>
          </cell>
          <cell r="R9">
            <v>215</v>
          </cell>
          <cell r="S9">
            <v>1102</v>
          </cell>
          <cell r="T9">
            <v>12688910</v>
          </cell>
          <cell r="U9">
            <v>0</v>
          </cell>
          <cell r="V9">
            <v>34</v>
          </cell>
          <cell r="W9">
            <v>265540</v>
          </cell>
          <cell r="X9">
            <v>59</v>
          </cell>
          <cell r="Y9">
            <v>1974364</v>
          </cell>
          <cell r="Z9">
            <v>1395</v>
          </cell>
          <cell r="AA9">
            <v>11118578</v>
          </cell>
          <cell r="AB9">
            <v>35</v>
          </cell>
          <cell r="AC9">
            <v>244760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B10" t="str">
            <v>鯖江市</v>
          </cell>
          <cell r="C10">
            <v>3873</v>
          </cell>
          <cell r="D10">
            <v>66316</v>
          </cell>
          <cell r="E10">
            <v>2193564023</v>
          </cell>
          <cell r="F10">
            <v>105583</v>
          </cell>
          <cell r="G10">
            <v>157508</v>
          </cell>
          <cell r="H10">
            <v>1769753032</v>
          </cell>
          <cell r="I10">
            <v>19008</v>
          </cell>
          <cell r="J10">
            <v>36438</v>
          </cell>
          <cell r="K10">
            <v>282585200</v>
          </cell>
          <cell r="L10">
            <v>53443</v>
          </cell>
          <cell r="M10">
            <v>64310</v>
          </cell>
          <cell r="N10">
            <v>710882850</v>
          </cell>
          <cell r="O10">
            <v>3741</v>
          </cell>
          <cell r="P10">
            <v>175437</v>
          </cell>
          <cell r="Q10">
            <v>115048129</v>
          </cell>
          <cell r="R10">
            <v>739</v>
          </cell>
          <cell r="S10">
            <v>3246</v>
          </cell>
          <cell r="T10">
            <v>35117050</v>
          </cell>
          <cell r="U10">
            <v>14</v>
          </cell>
          <cell r="V10">
            <v>83</v>
          </cell>
          <cell r="W10">
            <v>857980</v>
          </cell>
          <cell r="X10">
            <v>193</v>
          </cell>
          <cell r="Y10">
            <v>4747551</v>
          </cell>
          <cell r="Z10">
            <v>5446</v>
          </cell>
          <cell r="AA10">
            <v>36913337</v>
          </cell>
          <cell r="AB10">
            <v>67</v>
          </cell>
          <cell r="AC10">
            <v>1546875</v>
          </cell>
          <cell r="AD10">
            <v>119</v>
          </cell>
          <cell r="AE10">
            <v>540450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池田町</v>
          </cell>
          <cell r="C11">
            <v>174</v>
          </cell>
          <cell r="D11">
            <v>2694</v>
          </cell>
          <cell r="E11">
            <v>101371550</v>
          </cell>
          <cell r="F11">
            <v>4634</v>
          </cell>
          <cell r="G11">
            <v>6798</v>
          </cell>
          <cell r="H11">
            <v>86513980</v>
          </cell>
          <cell r="I11">
            <v>871</v>
          </cell>
          <cell r="J11">
            <v>1816</v>
          </cell>
          <cell r="K11">
            <v>12569330</v>
          </cell>
          <cell r="L11">
            <v>1373</v>
          </cell>
          <cell r="M11">
            <v>1697</v>
          </cell>
          <cell r="N11">
            <v>23678660</v>
          </cell>
          <cell r="O11">
            <v>170</v>
          </cell>
          <cell r="P11">
            <v>7302</v>
          </cell>
          <cell r="Q11">
            <v>4694868</v>
          </cell>
          <cell r="R11">
            <v>34</v>
          </cell>
          <cell r="S11">
            <v>128</v>
          </cell>
          <cell r="T11">
            <v>1321600</v>
          </cell>
          <cell r="U11">
            <v>0</v>
          </cell>
          <cell r="V11">
            <v>0</v>
          </cell>
          <cell r="W11">
            <v>0</v>
          </cell>
          <cell r="X11">
            <v>4</v>
          </cell>
          <cell r="Y11">
            <v>94577</v>
          </cell>
          <cell r="Z11">
            <v>299</v>
          </cell>
          <cell r="AA11">
            <v>2315647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B12" t="str">
            <v>美浜町</v>
          </cell>
          <cell r="C12">
            <v>839</v>
          </cell>
          <cell r="D12">
            <v>15586</v>
          </cell>
          <cell r="E12">
            <v>440195295</v>
          </cell>
          <cell r="F12">
            <v>20291</v>
          </cell>
          <cell r="G12">
            <v>31266</v>
          </cell>
          <cell r="H12">
            <v>361033240</v>
          </cell>
          <cell r="I12">
            <v>3171</v>
          </cell>
          <cell r="J12">
            <v>5511</v>
          </cell>
          <cell r="K12">
            <v>42805850</v>
          </cell>
          <cell r="L12">
            <v>10656</v>
          </cell>
          <cell r="M12">
            <v>13356</v>
          </cell>
          <cell r="N12">
            <v>150700067</v>
          </cell>
          <cell r="O12">
            <v>816</v>
          </cell>
          <cell r="P12">
            <v>42952</v>
          </cell>
          <cell r="Q12">
            <v>28181938</v>
          </cell>
          <cell r="R12">
            <v>182</v>
          </cell>
          <cell r="S12">
            <v>1478</v>
          </cell>
          <cell r="T12">
            <v>15392410</v>
          </cell>
          <cell r="U12">
            <v>0</v>
          </cell>
          <cell r="V12">
            <v>6</v>
          </cell>
          <cell r="W12">
            <v>185065</v>
          </cell>
          <cell r="X12">
            <v>35</v>
          </cell>
          <cell r="Y12">
            <v>947915</v>
          </cell>
          <cell r="Z12">
            <v>680</v>
          </cell>
          <cell r="AA12">
            <v>5192688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 t="str">
            <v>高浜町</v>
          </cell>
          <cell r="C13">
            <v>732</v>
          </cell>
          <cell r="D13">
            <v>10974</v>
          </cell>
          <cell r="E13">
            <v>427823825</v>
          </cell>
          <cell r="F13">
            <v>18263</v>
          </cell>
          <cell r="G13">
            <v>27218</v>
          </cell>
          <cell r="H13">
            <v>279263436</v>
          </cell>
          <cell r="I13">
            <v>3870</v>
          </cell>
          <cell r="J13">
            <v>6857</v>
          </cell>
          <cell r="K13">
            <v>51746110</v>
          </cell>
          <cell r="L13">
            <v>9711</v>
          </cell>
          <cell r="M13">
            <v>11853</v>
          </cell>
          <cell r="N13">
            <v>149962433</v>
          </cell>
          <cell r="O13">
            <v>723</v>
          </cell>
          <cell r="P13">
            <v>29283</v>
          </cell>
          <cell r="Q13">
            <v>19768007</v>
          </cell>
          <cell r="R13">
            <v>118</v>
          </cell>
          <cell r="S13">
            <v>750</v>
          </cell>
          <cell r="T13">
            <v>8025910</v>
          </cell>
          <cell r="U13">
            <v>1</v>
          </cell>
          <cell r="V13">
            <v>7</v>
          </cell>
          <cell r="W13">
            <v>640520</v>
          </cell>
          <cell r="X13">
            <v>29</v>
          </cell>
          <cell r="Y13">
            <v>917194</v>
          </cell>
          <cell r="Z13">
            <v>806</v>
          </cell>
          <cell r="AA13">
            <v>4071090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あわら市</v>
          </cell>
          <cell r="C14">
            <v>1851</v>
          </cell>
          <cell r="D14">
            <v>28680</v>
          </cell>
          <cell r="E14">
            <v>1027533826</v>
          </cell>
          <cell r="F14">
            <v>49518</v>
          </cell>
          <cell r="G14">
            <v>80013</v>
          </cell>
          <cell r="H14">
            <v>907615729</v>
          </cell>
          <cell r="I14">
            <v>9537</v>
          </cell>
          <cell r="J14">
            <v>18583</v>
          </cell>
          <cell r="K14">
            <v>133225170</v>
          </cell>
          <cell r="L14">
            <v>21799</v>
          </cell>
          <cell r="M14">
            <v>26619</v>
          </cell>
          <cell r="N14">
            <v>318961710</v>
          </cell>
          <cell r="O14">
            <v>1755</v>
          </cell>
          <cell r="P14">
            <v>73310</v>
          </cell>
          <cell r="Q14">
            <v>48497885</v>
          </cell>
          <cell r="R14">
            <v>421</v>
          </cell>
          <cell r="S14">
            <v>2073</v>
          </cell>
          <cell r="T14">
            <v>22270590</v>
          </cell>
          <cell r="U14">
            <v>0</v>
          </cell>
          <cell r="V14">
            <v>13</v>
          </cell>
          <cell r="W14">
            <v>149010</v>
          </cell>
          <cell r="X14">
            <v>92</v>
          </cell>
          <cell r="Y14">
            <v>1955950</v>
          </cell>
          <cell r="Z14">
            <v>2005</v>
          </cell>
          <cell r="AA14">
            <v>14230918</v>
          </cell>
          <cell r="AB14">
            <v>25</v>
          </cell>
          <cell r="AC14">
            <v>625490</v>
          </cell>
          <cell r="AD14">
            <v>60</v>
          </cell>
          <cell r="AE14">
            <v>472960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南越前町</v>
          </cell>
          <cell r="C15">
            <v>609</v>
          </cell>
          <cell r="D15">
            <v>10488</v>
          </cell>
          <cell r="E15">
            <v>319675230</v>
          </cell>
          <cell r="F15">
            <v>19883</v>
          </cell>
          <cell r="G15">
            <v>28760</v>
          </cell>
          <cell r="H15">
            <v>333237850</v>
          </cell>
          <cell r="I15">
            <v>3085</v>
          </cell>
          <cell r="J15">
            <v>6631</v>
          </cell>
          <cell r="K15">
            <v>43279800</v>
          </cell>
          <cell r="L15">
            <v>9974</v>
          </cell>
          <cell r="M15">
            <v>12157</v>
          </cell>
          <cell r="N15">
            <v>121259600</v>
          </cell>
          <cell r="O15">
            <v>590</v>
          </cell>
          <cell r="P15">
            <v>29039</v>
          </cell>
          <cell r="Q15">
            <v>18139075</v>
          </cell>
          <cell r="R15">
            <v>94</v>
          </cell>
          <cell r="S15">
            <v>444</v>
          </cell>
          <cell r="T15">
            <v>4892460</v>
          </cell>
          <cell r="U15">
            <v>1</v>
          </cell>
          <cell r="V15">
            <v>0</v>
          </cell>
          <cell r="W15">
            <v>0</v>
          </cell>
          <cell r="X15">
            <v>36</v>
          </cell>
          <cell r="Y15">
            <v>1131501</v>
          </cell>
          <cell r="Z15">
            <v>884</v>
          </cell>
          <cell r="AA15">
            <v>5140855</v>
          </cell>
          <cell r="AB15">
            <v>1</v>
          </cell>
          <cell r="AC15">
            <v>6200</v>
          </cell>
          <cell r="AD15">
            <v>12</v>
          </cell>
          <cell r="AE15">
            <v>65700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B16" t="str">
            <v>越前町</v>
          </cell>
          <cell r="C16">
            <v>1656</v>
          </cell>
          <cell r="D16">
            <v>30520</v>
          </cell>
          <cell r="E16">
            <v>921354160</v>
          </cell>
          <cell r="F16">
            <v>36048</v>
          </cell>
          <cell r="G16">
            <v>54500</v>
          </cell>
          <cell r="H16">
            <v>628624530</v>
          </cell>
          <cell r="I16">
            <v>6055</v>
          </cell>
          <cell r="J16">
            <v>11714</v>
          </cell>
          <cell r="K16">
            <v>83382240</v>
          </cell>
          <cell r="L16">
            <v>19129</v>
          </cell>
          <cell r="M16">
            <v>23323</v>
          </cell>
          <cell r="N16">
            <v>256829050</v>
          </cell>
          <cell r="O16">
            <v>1588</v>
          </cell>
          <cell r="P16">
            <v>82858</v>
          </cell>
          <cell r="Q16">
            <v>53489146</v>
          </cell>
          <cell r="R16">
            <v>223</v>
          </cell>
          <cell r="S16">
            <v>1128</v>
          </cell>
          <cell r="T16">
            <v>11234130</v>
          </cell>
          <cell r="U16">
            <v>0</v>
          </cell>
          <cell r="V16">
            <v>19</v>
          </cell>
          <cell r="W16">
            <v>393300</v>
          </cell>
          <cell r="X16">
            <v>107</v>
          </cell>
          <cell r="Y16">
            <v>2151757</v>
          </cell>
          <cell r="Z16">
            <v>1469</v>
          </cell>
          <cell r="AA16">
            <v>10715758</v>
          </cell>
          <cell r="AB16">
            <v>31</v>
          </cell>
          <cell r="AC16">
            <v>695915</v>
          </cell>
          <cell r="AD16">
            <v>16</v>
          </cell>
          <cell r="AE16">
            <v>83210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B17" t="str">
            <v>若狭町</v>
          </cell>
          <cell r="C17">
            <v>1239</v>
          </cell>
          <cell r="D17">
            <v>23984</v>
          </cell>
          <cell r="E17">
            <v>686418560</v>
          </cell>
          <cell r="F17">
            <v>29234</v>
          </cell>
          <cell r="G17">
            <v>41993</v>
          </cell>
          <cell r="H17">
            <v>431258645</v>
          </cell>
          <cell r="I17">
            <v>5468</v>
          </cell>
          <cell r="J17">
            <v>9161</v>
          </cell>
          <cell r="K17">
            <v>66947550</v>
          </cell>
          <cell r="L17">
            <v>16497</v>
          </cell>
          <cell r="M17">
            <v>19794</v>
          </cell>
          <cell r="N17">
            <v>215553459</v>
          </cell>
          <cell r="O17">
            <v>1203</v>
          </cell>
          <cell r="P17">
            <v>65770</v>
          </cell>
          <cell r="Q17">
            <v>43641498</v>
          </cell>
          <cell r="R17">
            <v>178</v>
          </cell>
          <cell r="S17">
            <v>1460</v>
          </cell>
          <cell r="T17">
            <v>17856879</v>
          </cell>
          <cell r="U17">
            <v>0</v>
          </cell>
          <cell r="V17">
            <v>45</v>
          </cell>
          <cell r="W17">
            <v>448160</v>
          </cell>
          <cell r="X17">
            <v>35</v>
          </cell>
          <cell r="Y17">
            <v>971485</v>
          </cell>
          <cell r="Z17">
            <v>1234</v>
          </cell>
          <cell r="AA17">
            <v>6923376</v>
          </cell>
          <cell r="AB17">
            <v>32</v>
          </cell>
          <cell r="AC17">
            <v>664375</v>
          </cell>
          <cell r="AD17">
            <v>7</v>
          </cell>
          <cell r="AE17">
            <v>81740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B18" t="str">
            <v>越前市</v>
          </cell>
          <cell r="C18">
            <v>4863</v>
          </cell>
          <cell r="D18">
            <v>89561</v>
          </cell>
          <cell r="E18">
            <v>2518612958</v>
          </cell>
          <cell r="F18">
            <v>127496</v>
          </cell>
          <cell r="G18">
            <v>191481</v>
          </cell>
          <cell r="H18">
            <v>2122705344</v>
          </cell>
          <cell r="I18">
            <v>25090</v>
          </cell>
          <cell r="J18">
            <v>49953</v>
          </cell>
          <cell r="K18">
            <v>329042920</v>
          </cell>
          <cell r="L18">
            <v>72293</v>
          </cell>
          <cell r="M18">
            <v>88834</v>
          </cell>
          <cell r="N18">
            <v>1060051064</v>
          </cell>
          <cell r="O18">
            <v>4718</v>
          </cell>
          <cell r="P18">
            <v>243407</v>
          </cell>
          <cell r="Q18">
            <v>149285123</v>
          </cell>
          <cell r="R18">
            <v>1222</v>
          </cell>
          <cell r="S18">
            <v>7585</v>
          </cell>
          <cell r="T18">
            <v>81887830</v>
          </cell>
          <cell r="U18">
            <v>3</v>
          </cell>
          <cell r="V18">
            <v>42</v>
          </cell>
          <cell r="W18">
            <v>712910</v>
          </cell>
          <cell r="X18">
            <v>229</v>
          </cell>
          <cell r="Y18">
            <v>6835342</v>
          </cell>
          <cell r="Z18">
            <v>5575</v>
          </cell>
          <cell r="AA18">
            <v>37769600</v>
          </cell>
          <cell r="AB18">
            <v>41</v>
          </cell>
          <cell r="AC18">
            <v>1508205</v>
          </cell>
          <cell r="AD18">
            <v>276</v>
          </cell>
          <cell r="AE18">
            <v>2534615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B19" t="str">
            <v>大野市</v>
          </cell>
          <cell r="C19">
            <v>2034</v>
          </cell>
          <cell r="D19">
            <v>31649</v>
          </cell>
          <cell r="E19">
            <v>1094904029</v>
          </cell>
          <cell r="F19">
            <v>62571</v>
          </cell>
          <cell r="G19">
            <v>103803</v>
          </cell>
          <cell r="H19">
            <v>1065771325</v>
          </cell>
          <cell r="I19">
            <v>10002</v>
          </cell>
          <cell r="J19">
            <v>20643</v>
          </cell>
          <cell r="K19">
            <v>140949400</v>
          </cell>
          <cell r="L19">
            <v>25299</v>
          </cell>
          <cell r="M19">
            <v>29697</v>
          </cell>
          <cell r="N19">
            <v>417626000</v>
          </cell>
          <cell r="O19">
            <v>1956</v>
          </cell>
          <cell r="P19">
            <v>82527</v>
          </cell>
          <cell r="Q19">
            <v>55165638</v>
          </cell>
          <cell r="R19">
            <v>498</v>
          </cell>
          <cell r="S19">
            <v>3370</v>
          </cell>
          <cell r="T19">
            <v>34675200</v>
          </cell>
          <cell r="U19">
            <v>3</v>
          </cell>
          <cell r="V19">
            <v>123</v>
          </cell>
          <cell r="W19">
            <v>5547144</v>
          </cell>
          <cell r="X19">
            <v>128</v>
          </cell>
          <cell r="Y19">
            <v>3274757</v>
          </cell>
          <cell r="Z19">
            <v>1959</v>
          </cell>
          <cell r="AA19">
            <v>16243854</v>
          </cell>
          <cell r="AB19">
            <v>2</v>
          </cell>
          <cell r="AC19">
            <v>38160</v>
          </cell>
          <cell r="AD19">
            <v>62</v>
          </cell>
          <cell r="AE19">
            <v>553195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B20" t="str">
            <v>福井市</v>
          </cell>
          <cell r="C20">
            <v>13018</v>
          </cell>
          <cell r="D20">
            <v>207890</v>
          </cell>
          <cell r="E20">
            <v>7238537833</v>
          </cell>
          <cell r="F20">
            <v>417324</v>
          </cell>
          <cell r="G20">
            <v>655761</v>
          </cell>
          <cell r="H20">
            <v>7233667949</v>
          </cell>
          <cell r="I20">
            <v>76880</v>
          </cell>
          <cell r="J20">
            <v>148078</v>
          </cell>
          <cell r="K20">
            <v>1085338451</v>
          </cell>
          <cell r="L20">
            <v>162823</v>
          </cell>
          <cell r="M20">
            <v>199310</v>
          </cell>
          <cell r="N20">
            <v>2348723294</v>
          </cell>
          <cell r="O20">
            <v>12535</v>
          </cell>
          <cell r="P20">
            <v>545048</v>
          </cell>
          <cell r="Q20">
            <v>363704791</v>
          </cell>
          <cell r="R20">
            <v>4341</v>
          </cell>
          <cell r="S20">
            <v>22192</v>
          </cell>
          <cell r="T20">
            <v>242888000</v>
          </cell>
          <cell r="U20">
            <v>17</v>
          </cell>
          <cell r="V20">
            <v>377</v>
          </cell>
          <cell r="W20">
            <v>4744634</v>
          </cell>
          <cell r="X20">
            <v>516</v>
          </cell>
          <cell r="Y20">
            <v>13660565</v>
          </cell>
          <cell r="Z20">
            <v>16339</v>
          </cell>
          <cell r="AA20">
            <v>114841373</v>
          </cell>
          <cell r="AB20">
            <v>297</v>
          </cell>
          <cell r="AC20">
            <v>8551990</v>
          </cell>
          <cell r="AD20">
            <v>987</v>
          </cell>
          <cell r="AE20">
            <v>6613550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永平寺町</v>
          </cell>
          <cell r="C21">
            <v>909</v>
          </cell>
          <cell r="D21">
            <v>13476</v>
          </cell>
          <cell r="E21">
            <v>517156800</v>
          </cell>
          <cell r="F21">
            <v>30010</v>
          </cell>
          <cell r="G21">
            <v>47092</v>
          </cell>
          <cell r="H21">
            <v>517734660</v>
          </cell>
          <cell r="I21">
            <v>4598</v>
          </cell>
          <cell r="J21">
            <v>9372</v>
          </cell>
          <cell r="K21">
            <v>69074120</v>
          </cell>
          <cell r="L21">
            <v>11854</v>
          </cell>
          <cell r="M21">
            <v>14498</v>
          </cell>
          <cell r="N21">
            <v>199048130</v>
          </cell>
          <cell r="O21">
            <v>887</v>
          </cell>
          <cell r="P21">
            <v>35891</v>
          </cell>
          <cell r="Q21">
            <v>24099020</v>
          </cell>
          <cell r="R21">
            <v>200</v>
          </cell>
          <cell r="S21">
            <v>840</v>
          </cell>
          <cell r="T21">
            <v>8989740</v>
          </cell>
          <cell r="U21">
            <v>0</v>
          </cell>
          <cell r="V21">
            <v>15</v>
          </cell>
          <cell r="W21">
            <v>1217847</v>
          </cell>
          <cell r="X21">
            <v>68</v>
          </cell>
          <cell r="Y21">
            <v>1823510</v>
          </cell>
          <cell r="Z21">
            <v>842</v>
          </cell>
          <cell r="AA21">
            <v>5588050</v>
          </cell>
          <cell r="AB21">
            <v>9</v>
          </cell>
          <cell r="AC21">
            <v>158880</v>
          </cell>
          <cell r="AD21">
            <v>65</v>
          </cell>
          <cell r="AE21">
            <v>265765</v>
          </cell>
          <cell r="AF21">
            <v>0</v>
          </cell>
          <cell r="AG21">
            <v>0</v>
          </cell>
          <cell r="AH21">
            <v>1</v>
          </cell>
          <cell r="AI21">
            <v>23840</v>
          </cell>
        </row>
        <row r="22">
          <cell r="B22" t="str">
            <v>おおい町</v>
          </cell>
          <cell r="C22">
            <v>559</v>
          </cell>
          <cell r="D22">
            <v>10101</v>
          </cell>
          <cell r="E22">
            <v>297421390</v>
          </cell>
          <cell r="F22">
            <v>13551</v>
          </cell>
          <cell r="G22">
            <v>19793</v>
          </cell>
          <cell r="H22">
            <v>202632230</v>
          </cell>
          <cell r="I22">
            <v>3338</v>
          </cell>
          <cell r="J22">
            <v>5385</v>
          </cell>
          <cell r="K22">
            <v>39135590</v>
          </cell>
          <cell r="L22">
            <v>8628</v>
          </cell>
          <cell r="M22">
            <v>10314</v>
          </cell>
          <cell r="N22">
            <v>125906720</v>
          </cell>
          <cell r="O22">
            <v>540</v>
          </cell>
          <cell r="P22">
            <v>26411</v>
          </cell>
          <cell r="Q22">
            <v>17334818</v>
          </cell>
          <cell r="R22">
            <v>84</v>
          </cell>
          <cell r="S22">
            <v>609</v>
          </cell>
          <cell r="T22">
            <v>5820850</v>
          </cell>
          <cell r="U22">
            <v>0</v>
          </cell>
          <cell r="V22">
            <v>19</v>
          </cell>
          <cell r="W22">
            <v>169349</v>
          </cell>
          <cell r="X22">
            <v>11</v>
          </cell>
          <cell r="Y22">
            <v>482967</v>
          </cell>
          <cell r="Z22">
            <v>476</v>
          </cell>
          <cell r="AA22">
            <v>2295378</v>
          </cell>
          <cell r="AB22">
            <v>0</v>
          </cell>
          <cell r="AC22">
            <v>0</v>
          </cell>
          <cell r="AD22">
            <v>5</v>
          </cell>
          <cell r="AE22">
            <v>48710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B23" t="str">
            <v>坂井市</v>
          </cell>
          <cell r="C23">
            <v>4695</v>
          </cell>
          <cell r="D23">
            <v>69720</v>
          </cell>
          <cell r="E23">
            <v>2727464357</v>
          </cell>
          <cell r="F23">
            <v>145305</v>
          </cell>
          <cell r="G23">
            <v>230697</v>
          </cell>
          <cell r="H23">
            <v>2306787411</v>
          </cell>
          <cell r="I23">
            <v>27034</v>
          </cell>
          <cell r="J23">
            <v>49927</v>
          </cell>
          <cell r="K23">
            <v>389256390</v>
          </cell>
          <cell r="L23">
            <v>77006</v>
          </cell>
          <cell r="M23">
            <v>94385</v>
          </cell>
          <cell r="N23">
            <v>1023940080</v>
          </cell>
          <cell r="O23">
            <v>4549</v>
          </cell>
          <cell r="P23">
            <v>181747</v>
          </cell>
          <cell r="Q23">
            <v>121629743</v>
          </cell>
          <cell r="R23">
            <v>1019</v>
          </cell>
          <cell r="S23">
            <v>5188</v>
          </cell>
          <cell r="T23">
            <v>54907490</v>
          </cell>
          <cell r="U23">
            <v>13</v>
          </cell>
          <cell r="V23">
            <v>110</v>
          </cell>
          <cell r="W23">
            <v>2816756</v>
          </cell>
          <cell r="X23">
            <v>251</v>
          </cell>
          <cell r="Y23">
            <v>5598886</v>
          </cell>
          <cell r="Z23">
            <v>6184</v>
          </cell>
          <cell r="AA23">
            <v>42824155</v>
          </cell>
          <cell r="AB23">
            <v>22</v>
          </cell>
          <cell r="AC23">
            <v>1070080</v>
          </cell>
          <cell r="AD23">
            <v>175</v>
          </cell>
          <cell r="AE23">
            <v>821360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  <row r="24">
          <cell r="B24" t="str">
            <v>食品国保</v>
          </cell>
          <cell r="C24">
            <v>396</v>
          </cell>
          <cell r="D24">
            <v>3815</v>
          </cell>
          <cell r="E24">
            <v>203981278</v>
          </cell>
          <cell r="F24">
            <v>19094</v>
          </cell>
          <cell r="G24">
            <v>29040</v>
          </cell>
          <cell r="H24">
            <v>284988384</v>
          </cell>
          <cell r="I24">
            <v>4163</v>
          </cell>
          <cell r="J24">
            <v>7738</v>
          </cell>
          <cell r="K24">
            <v>54701010</v>
          </cell>
          <cell r="L24">
            <v>6684</v>
          </cell>
          <cell r="M24">
            <v>8073</v>
          </cell>
          <cell r="N24">
            <v>80852502</v>
          </cell>
          <cell r="O24">
            <v>370</v>
          </cell>
          <cell r="P24">
            <v>8287</v>
          </cell>
          <cell r="Q24">
            <v>5524799</v>
          </cell>
          <cell r="R24">
            <v>26</v>
          </cell>
          <cell r="S24">
            <v>96</v>
          </cell>
          <cell r="T24">
            <v>1115000</v>
          </cell>
          <cell r="U24">
            <v>13</v>
          </cell>
          <cell r="V24">
            <v>3</v>
          </cell>
          <cell r="W24">
            <v>80560</v>
          </cell>
          <cell r="X24">
            <v>27</v>
          </cell>
          <cell r="Y24">
            <v>616289</v>
          </cell>
          <cell r="Z24">
            <v>1308</v>
          </cell>
          <cell r="AA24">
            <v>7642474</v>
          </cell>
          <cell r="AB24">
            <v>0</v>
          </cell>
          <cell r="AC24">
            <v>0</v>
          </cell>
          <cell r="AD24">
            <v>87</v>
          </cell>
          <cell r="AE24">
            <v>523800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 t="str">
            <v>医師国保</v>
          </cell>
          <cell r="C25">
            <v>160</v>
          </cell>
          <cell r="D25">
            <v>1730</v>
          </cell>
          <cell r="E25">
            <v>75109470</v>
          </cell>
          <cell r="F25">
            <v>10938</v>
          </cell>
          <cell r="G25">
            <v>16057</v>
          </cell>
          <cell r="H25">
            <v>143479930</v>
          </cell>
          <cell r="I25">
            <v>2775</v>
          </cell>
          <cell r="J25">
            <v>4576</v>
          </cell>
          <cell r="K25">
            <v>31754860</v>
          </cell>
          <cell r="L25">
            <v>3929</v>
          </cell>
          <cell r="M25">
            <v>4759</v>
          </cell>
          <cell r="N25">
            <v>42108720</v>
          </cell>
          <cell r="O25">
            <v>151</v>
          </cell>
          <cell r="P25">
            <v>4348</v>
          </cell>
          <cell r="Q25">
            <v>2906365</v>
          </cell>
          <cell r="R25">
            <v>21</v>
          </cell>
          <cell r="S25">
            <v>42</v>
          </cell>
          <cell r="T25">
            <v>451080</v>
          </cell>
          <cell r="U25">
            <v>0</v>
          </cell>
          <cell r="V25">
            <v>4</v>
          </cell>
          <cell r="W25">
            <v>143723</v>
          </cell>
          <cell r="X25">
            <v>9</v>
          </cell>
          <cell r="Y25">
            <v>404408</v>
          </cell>
          <cell r="Z25">
            <v>206</v>
          </cell>
          <cell r="AA25">
            <v>899759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B26" t="str">
            <v>薬剤師国保</v>
          </cell>
          <cell r="C26">
            <v>52</v>
          </cell>
          <cell r="D26">
            <v>705</v>
          </cell>
          <cell r="E26">
            <v>32163890</v>
          </cell>
          <cell r="F26">
            <v>3142</v>
          </cell>
          <cell r="G26">
            <v>4063</v>
          </cell>
          <cell r="H26">
            <v>33160760</v>
          </cell>
          <cell r="I26">
            <v>851</v>
          </cell>
          <cell r="J26">
            <v>1505</v>
          </cell>
          <cell r="K26">
            <v>9927160</v>
          </cell>
          <cell r="L26">
            <v>1754</v>
          </cell>
          <cell r="M26">
            <v>2019</v>
          </cell>
          <cell r="N26">
            <v>17728800</v>
          </cell>
          <cell r="O26">
            <v>51</v>
          </cell>
          <cell r="P26">
            <v>1737</v>
          </cell>
          <cell r="Q26">
            <v>1140814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</v>
          </cell>
          <cell r="Y26">
            <v>95681</v>
          </cell>
          <cell r="Z26">
            <v>156</v>
          </cell>
          <cell r="AA26">
            <v>749481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 t="str">
            <v>市町村計</v>
          </cell>
          <cell r="C27">
            <v>44519</v>
          </cell>
          <cell r="D27">
            <v>735601</v>
          </cell>
          <cell r="E27">
            <v>24575230183</v>
          </cell>
          <cell r="F27">
            <v>1285642</v>
          </cell>
          <cell r="G27">
            <v>1994773</v>
          </cell>
          <cell r="H27">
            <v>21710243887</v>
          </cell>
          <cell r="I27">
            <v>243373</v>
          </cell>
          <cell r="J27">
            <v>461191</v>
          </cell>
          <cell r="K27">
            <v>3283039328</v>
          </cell>
          <cell r="L27">
            <v>605475</v>
          </cell>
          <cell r="M27">
            <v>738973</v>
          </cell>
          <cell r="N27">
            <v>8699144511</v>
          </cell>
          <cell r="O27">
            <v>42989</v>
          </cell>
          <cell r="P27">
            <v>1951243</v>
          </cell>
          <cell r="Q27">
            <v>1281725950</v>
          </cell>
          <cell r="R27">
            <v>10763</v>
          </cell>
          <cell r="S27">
            <v>59419</v>
          </cell>
          <cell r="T27">
            <v>643258679</v>
          </cell>
          <cell r="U27">
            <v>52</v>
          </cell>
          <cell r="V27">
            <v>1031</v>
          </cell>
          <cell r="W27">
            <v>20026656</v>
          </cell>
          <cell r="X27">
            <v>2056</v>
          </cell>
          <cell r="Y27">
            <v>53180886</v>
          </cell>
          <cell r="Z27">
            <v>53378</v>
          </cell>
          <cell r="AA27">
            <v>368189546</v>
          </cell>
          <cell r="AB27">
            <v>607</v>
          </cell>
          <cell r="AC27">
            <v>15657485</v>
          </cell>
          <cell r="AD27">
            <v>1934</v>
          </cell>
          <cell r="AE27">
            <v>15519725</v>
          </cell>
          <cell r="AF27">
            <v>0</v>
          </cell>
          <cell r="AG27">
            <v>0</v>
          </cell>
          <cell r="AH27">
            <v>1</v>
          </cell>
          <cell r="AI27">
            <v>23840</v>
          </cell>
        </row>
        <row r="28">
          <cell r="B28" t="str">
            <v>組合計</v>
          </cell>
          <cell r="C28">
            <v>608</v>
          </cell>
          <cell r="D28">
            <v>6250</v>
          </cell>
          <cell r="E28">
            <v>311254638</v>
          </cell>
          <cell r="F28">
            <v>33174</v>
          </cell>
          <cell r="G28">
            <v>49160</v>
          </cell>
          <cell r="H28">
            <v>461629074</v>
          </cell>
          <cell r="I28">
            <v>7789</v>
          </cell>
          <cell r="J28">
            <v>13819</v>
          </cell>
          <cell r="K28">
            <v>96383030</v>
          </cell>
          <cell r="L28">
            <v>12367</v>
          </cell>
          <cell r="M28">
            <v>14851</v>
          </cell>
          <cell r="N28">
            <v>140690022</v>
          </cell>
          <cell r="O28">
            <v>572</v>
          </cell>
          <cell r="P28">
            <v>14372</v>
          </cell>
          <cell r="Q28">
            <v>9571978</v>
          </cell>
          <cell r="R28">
            <v>47</v>
          </cell>
          <cell r="S28">
            <v>138</v>
          </cell>
          <cell r="T28">
            <v>1566080</v>
          </cell>
          <cell r="U28">
            <v>13</v>
          </cell>
          <cell r="V28">
            <v>7</v>
          </cell>
          <cell r="W28">
            <v>224283</v>
          </cell>
          <cell r="X28">
            <v>38</v>
          </cell>
          <cell r="Y28">
            <v>1116378</v>
          </cell>
          <cell r="Z28">
            <v>1670</v>
          </cell>
          <cell r="AA28">
            <v>9291714</v>
          </cell>
          <cell r="AB28">
            <v>0</v>
          </cell>
          <cell r="AC28">
            <v>0</v>
          </cell>
          <cell r="AD28">
            <v>87</v>
          </cell>
          <cell r="AE28">
            <v>523800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B29" t="str">
            <v>都道府県計</v>
          </cell>
          <cell r="C29">
            <v>45127</v>
          </cell>
          <cell r="D29">
            <v>741851</v>
          </cell>
          <cell r="E29">
            <v>24886484821</v>
          </cell>
          <cell r="F29">
            <v>1318816</v>
          </cell>
          <cell r="G29">
            <v>2043933</v>
          </cell>
          <cell r="H29">
            <v>22171872961</v>
          </cell>
          <cell r="I29">
            <v>251162</v>
          </cell>
          <cell r="J29">
            <v>475010</v>
          </cell>
          <cell r="K29">
            <v>3379422358</v>
          </cell>
          <cell r="L29">
            <v>617842</v>
          </cell>
          <cell r="M29">
            <v>753824</v>
          </cell>
          <cell r="N29">
            <v>8839834533</v>
          </cell>
          <cell r="O29">
            <v>43561</v>
          </cell>
          <cell r="P29">
            <v>1965615</v>
          </cell>
          <cell r="Q29">
            <v>1291297928</v>
          </cell>
          <cell r="R29">
            <v>10810</v>
          </cell>
          <cell r="S29">
            <v>59557</v>
          </cell>
          <cell r="T29">
            <v>644824759</v>
          </cell>
          <cell r="U29">
            <v>65</v>
          </cell>
          <cell r="V29">
            <v>1038</v>
          </cell>
          <cell r="W29">
            <v>20250939</v>
          </cell>
          <cell r="X29">
            <v>2094</v>
          </cell>
          <cell r="Y29">
            <v>54297264</v>
          </cell>
          <cell r="Z29">
            <v>55048</v>
          </cell>
          <cell r="AA29">
            <v>377481260</v>
          </cell>
          <cell r="AB29">
            <v>607</v>
          </cell>
          <cell r="AC29">
            <v>15657485</v>
          </cell>
          <cell r="AD29">
            <v>2021</v>
          </cell>
          <cell r="AE29">
            <v>16043525</v>
          </cell>
          <cell r="AF29">
            <v>0</v>
          </cell>
          <cell r="AG29">
            <v>0</v>
          </cell>
          <cell r="AH29">
            <v>1</v>
          </cell>
          <cell r="AI29">
            <v>23840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8"/>
  <sheetViews>
    <sheetView view="pageBreakPreview" zoomScale="70" zoomScaleNormal="70" zoomScaleSheetLayoutView="70" workbookViewId="0" topLeftCell="M31">
      <selection activeCell="R54" sqref="R54:S56"/>
    </sheetView>
  </sheetViews>
  <sheetFormatPr defaultColWidth="8.796875" defaultRowHeight="14.25"/>
  <cols>
    <col min="1" max="1" width="10.59765625" style="0" customWidth="1"/>
    <col min="2" max="2" width="9.09765625" style="0" bestFit="1" customWidth="1"/>
    <col min="3" max="3" width="9.69921875" style="0" bestFit="1" customWidth="1"/>
    <col min="4" max="4" width="15.59765625" style="0" customWidth="1"/>
    <col min="5" max="5" width="10.3984375" style="0" customWidth="1"/>
    <col min="6" max="6" width="11.09765625" style="0" customWidth="1"/>
    <col min="7" max="7" width="15.69921875" style="0" customWidth="1"/>
    <col min="8" max="8" width="9.69921875" style="0" bestFit="1" customWidth="1"/>
    <col min="9" max="9" width="9.8984375" style="0" customWidth="1"/>
    <col min="10" max="10" width="10.3984375" style="0" customWidth="1"/>
    <col min="11" max="11" width="5.3984375" style="0" customWidth="1"/>
    <col min="12" max="12" width="11" style="0" customWidth="1"/>
    <col min="13" max="13" width="11.19921875" style="0" customWidth="1"/>
    <col min="14" max="14" width="16.09765625" style="0" customWidth="1"/>
    <col min="15" max="16" width="9.09765625" style="0" customWidth="1"/>
    <col min="17" max="17" width="4.8984375" style="0" customWidth="1"/>
    <col min="18" max="18" width="9.69921875" style="0" customWidth="1"/>
    <col min="19" max="19" width="9.09765625" style="0" customWidth="1"/>
    <col min="20" max="20" width="10.8984375" style="0" customWidth="1"/>
    <col min="21" max="21" width="15.59765625" style="0" customWidth="1"/>
    <col min="22" max="22" width="12.09765625" style="0" customWidth="1"/>
  </cols>
  <sheetData>
    <row r="1" spans="1:22" ht="26.25" thickBot="1">
      <c r="A1" s="34" t="s">
        <v>85</v>
      </c>
      <c r="B1" s="12"/>
      <c r="T1" s="6" t="s">
        <v>19</v>
      </c>
      <c r="V1" s="13" t="s">
        <v>0</v>
      </c>
    </row>
    <row r="2" spans="1:22" ht="15" customHeight="1">
      <c r="A2" s="234" t="s">
        <v>1</v>
      </c>
      <c r="B2" s="14" t="s">
        <v>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24"/>
      <c r="P2" s="24"/>
      <c r="Q2" s="24"/>
      <c r="R2" s="24"/>
      <c r="S2" s="24"/>
      <c r="T2" s="24"/>
      <c r="U2" s="24"/>
      <c r="V2" s="244" t="s">
        <v>1</v>
      </c>
    </row>
    <row r="3" spans="1:22" ht="15" customHeight="1">
      <c r="A3" s="235"/>
      <c r="B3" s="30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37" t="s">
        <v>55</v>
      </c>
      <c r="P3" s="238"/>
      <c r="Q3" s="238"/>
      <c r="R3" s="239"/>
      <c r="S3" s="237" t="s">
        <v>74</v>
      </c>
      <c r="T3" s="238"/>
      <c r="U3" s="239"/>
      <c r="V3" s="245"/>
    </row>
    <row r="4" spans="1:22" ht="15" customHeight="1">
      <c r="A4" s="235"/>
      <c r="B4" s="9" t="s">
        <v>22</v>
      </c>
      <c r="C4" s="10"/>
      <c r="D4" s="11"/>
      <c r="E4" s="9" t="s">
        <v>23</v>
      </c>
      <c r="F4" s="10"/>
      <c r="G4" s="11"/>
      <c r="H4" s="9" t="s">
        <v>24</v>
      </c>
      <c r="I4" s="10"/>
      <c r="J4" s="11"/>
      <c r="K4" s="10"/>
      <c r="L4" s="9" t="s">
        <v>25</v>
      </c>
      <c r="M4" s="10"/>
      <c r="N4" s="11"/>
      <c r="O4" s="240"/>
      <c r="P4" s="241"/>
      <c r="Q4" s="241"/>
      <c r="R4" s="242"/>
      <c r="S4" s="240"/>
      <c r="T4" s="241"/>
      <c r="U4" s="242"/>
      <c r="V4" s="245"/>
    </row>
    <row r="5" spans="1:22" ht="15" customHeight="1">
      <c r="A5" s="236"/>
      <c r="B5" s="33" t="s">
        <v>26</v>
      </c>
      <c r="C5" s="27" t="s">
        <v>27</v>
      </c>
      <c r="D5" s="27" t="s">
        <v>28</v>
      </c>
      <c r="E5" s="33" t="s">
        <v>26</v>
      </c>
      <c r="F5" s="27" t="s">
        <v>27</v>
      </c>
      <c r="G5" s="27" t="s">
        <v>28</v>
      </c>
      <c r="H5" s="33" t="s">
        <v>26</v>
      </c>
      <c r="I5" s="27" t="s">
        <v>27</v>
      </c>
      <c r="J5" s="199" t="s">
        <v>28</v>
      </c>
      <c r="K5" s="200"/>
      <c r="L5" s="33" t="s">
        <v>26</v>
      </c>
      <c r="M5" s="27" t="s">
        <v>27</v>
      </c>
      <c r="N5" s="27" t="s">
        <v>28</v>
      </c>
      <c r="O5" s="27" t="s">
        <v>26</v>
      </c>
      <c r="P5" s="27" t="s">
        <v>29</v>
      </c>
      <c r="Q5" s="199" t="s">
        <v>28</v>
      </c>
      <c r="R5" s="200"/>
      <c r="S5" s="27" t="s">
        <v>30</v>
      </c>
      <c r="T5" s="27" t="s">
        <v>148</v>
      </c>
      <c r="U5" s="27" t="s">
        <v>28</v>
      </c>
      <c r="V5" s="246"/>
    </row>
    <row r="6" spans="1:22" ht="15.75" customHeight="1">
      <c r="A6" s="17" t="s">
        <v>131</v>
      </c>
      <c r="B6" s="35">
        <v>12570</v>
      </c>
      <c r="C6" s="35">
        <v>201173</v>
      </c>
      <c r="D6" s="35">
        <v>7139403612</v>
      </c>
      <c r="E6" s="35">
        <v>407432</v>
      </c>
      <c r="F6" s="35">
        <v>631546</v>
      </c>
      <c r="G6" s="35">
        <v>7025968482</v>
      </c>
      <c r="H6" s="35">
        <v>76933</v>
      </c>
      <c r="I6" s="35">
        <v>143645</v>
      </c>
      <c r="J6" s="203">
        <v>1070383520</v>
      </c>
      <c r="K6" s="204"/>
      <c r="L6" s="67">
        <f>B6+E6+H6</f>
        <v>496935</v>
      </c>
      <c r="M6" s="67">
        <f aca="true" t="shared" si="0" ref="M6:M22">C6+F6+I6</f>
        <v>976364</v>
      </c>
      <c r="N6" s="67">
        <f aca="true" t="shared" si="1" ref="N6:N22">D6+G6+J6</f>
        <v>15235755614</v>
      </c>
      <c r="O6" s="35">
        <v>167789</v>
      </c>
      <c r="P6" s="35">
        <v>203893</v>
      </c>
      <c r="Q6" s="203">
        <v>2379350339</v>
      </c>
      <c r="R6" s="204"/>
      <c r="S6" s="35">
        <v>12080</v>
      </c>
      <c r="T6" s="35">
        <v>530227</v>
      </c>
      <c r="U6" s="35">
        <v>353277733</v>
      </c>
      <c r="V6" s="22" t="s">
        <v>3</v>
      </c>
    </row>
    <row r="7" spans="1:22" ht="15.75" customHeight="1">
      <c r="A7" s="17" t="s">
        <v>4</v>
      </c>
      <c r="B7" s="35">
        <v>3895</v>
      </c>
      <c r="C7" s="35">
        <v>65920</v>
      </c>
      <c r="D7" s="35">
        <v>2182116843</v>
      </c>
      <c r="E7" s="35">
        <v>111352</v>
      </c>
      <c r="F7" s="35">
        <v>163065</v>
      </c>
      <c r="G7" s="35">
        <v>1779235819</v>
      </c>
      <c r="H7" s="35">
        <v>24342</v>
      </c>
      <c r="I7" s="35">
        <v>42320</v>
      </c>
      <c r="J7" s="205">
        <v>277345050</v>
      </c>
      <c r="K7" s="206"/>
      <c r="L7" s="67">
        <f aca="true" t="shared" si="2" ref="L7:L22">B7+E7+H7</f>
        <v>139589</v>
      </c>
      <c r="M7" s="67">
        <f t="shared" si="0"/>
        <v>271305</v>
      </c>
      <c r="N7" s="67">
        <f t="shared" si="1"/>
        <v>4238697712</v>
      </c>
      <c r="O7" s="35">
        <v>59330</v>
      </c>
      <c r="P7" s="35">
        <v>72480</v>
      </c>
      <c r="Q7" s="205">
        <v>905854920</v>
      </c>
      <c r="R7" s="206"/>
      <c r="S7" s="35">
        <v>3736</v>
      </c>
      <c r="T7" s="35">
        <v>173491</v>
      </c>
      <c r="U7" s="35">
        <v>113440565</v>
      </c>
      <c r="V7" s="18" t="s">
        <v>4</v>
      </c>
    </row>
    <row r="8" spans="1:22" ht="15.75" customHeight="1">
      <c r="A8" s="17" t="s">
        <v>5</v>
      </c>
      <c r="B8" s="35">
        <v>1923</v>
      </c>
      <c r="C8" s="35">
        <v>35716</v>
      </c>
      <c r="D8" s="35">
        <v>1093715110</v>
      </c>
      <c r="E8" s="35">
        <v>49011</v>
      </c>
      <c r="F8" s="35">
        <v>74011</v>
      </c>
      <c r="G8" s="35">
        <v>781394246</v>
      </c>
      <c r="H8" s="35">
        <v>11549</v>
      </c>
      <c r="I8" s="35">
        <v>17454</v>
      </c>
      <c r="J8" s="205">
        <v>125369300</v>
      </c>
      <c r="K8" s="206"/>
      <c r="L8" s="67">
        <f t="shared" si="2"/>
        <v>62483</v>
      </c>
      <c r="M8" s="67">
        <f t="shared" si="0"/>
        <v>127181</v>
      </c>
      <c r="N8" s="67">
        <f t="shared" si="1"/>
        <v>2000478656</v>
      </c>
      <c r="O8" s="35">
        <v>28136</v>
      </c>
      <c r="P8" s="35">
        <v>33959</v>
      </c>
      <c r="Q8" s="205">
        <v>422342676</v>
      </c>
      <c r="R8" s="206"/>
      <c r="S8" s="35">
        <v>1864</v>
      </c>
      <c r="T8" s="35">
        <v>97449</v>
      </c>
      <c r="U8" s="35">
        <v>64563615</v>
      </c>
      <c r="V8" s="18" t="s">
        <v>5</v>
      </c>
    </row>
    <row r="9" spans="1:22" ht="15.75" customHeight="1">
      <c r="A9" s="17" t="s">
        <v>6</v>
      </c>
      <c r="B9" s="35">
        <v>2001</v>
      </c>
      <c r="C9" s="35">
        <v>31278</v>
      </c>
      <c r="D9" s="35">
        <v>1182301390</v>
      </c>
      <c r="E9" s="35">
        <v>60328</v>
      </c>
      <c r="F9" s="35">
        <v>96230</v>
      </c>
      <c r="G9" s="35">
        <v>992894920</v>
      </c>
      <c r="H9" s="35">
        <v>10214</v>
      </c>
      <c r="I9" s="35">
        <v>20470</v>
      </c>
      <c r="J9" s="205">
        <v>140314110</v>
      </c>
      <c r="K9" s="206"/>
      <c r="L9" s="67">
        <f t="shared" si="2"/>
        <v>72543</v>
      </c>
      <c r="M9" s="67">
        <f t="shared" si="0"/>
        <v>147978</v>
      </c>
      <c r="N9" s="67">
        <f t="shared" si="1"/>
        <v>2315510420</v>
      </c>
      <c r="O9" s="35">
        <v>24825</v>
      </c>
      <c r="P9" s="35">
        <v>28880</v>
      </c>
      <c r="Q9" s="205">
        <v>428127940</v>
      </c>
      <c r="R9" s="206"/>
      <c r="S9" s="35">
        <v>1904</v>
      </c>
      <c r="T9" s="35">
        <v>79250</v>
      </c>
      <c r="U9" s="35">
        <v>53016417</v>
      </c>
      <c r="V9" s="18" t="s">
        <v>6</v>
      </c>
    </row>
    <row r="10" spans="1:22" ht="15.75" customHeight="1">
      <c r="A10" s="19" t="s">
        <v>7</v>
      </c>
      <c r="B10" s="40">
        <v>1442</v>
      </c>
      <c r="C10" s="36">
        <v>22031</v>
      </c>
      <c r="D10" s="36">
        <v>806599496</v>
      </c>
      <c r="E10" s="36">
        <v>39979</v>
      </c>
      <c r="F10" s="36">
        <v>66179</v>
      </c>
      <c r="G10" s="36">
        <v>784435254</v>
      </c>
      <c r="H10" s="36">
        <v>9436</v>
      </c>
      <c r="I10" s="36">
        <v>18737</v>
      </c>
      <c r="J10" s="207">
        <v>101721400</v>
      </c>
      <c r="K10" s="208"/>
      <c r="L10" s="74">
        <f t="shared" si="2"/>
        <v>50857</v>
      </c>
      <c r="M10" s="68">
        <f t="shared" si="0"/>
        <v>106947</v>
      </c>
      <c r="N10" s="68">
        <f t="shared" si="1"/>
        <v>1692756150</v>
      </c>
      <c r="O10" s="36">
        <v>15546</v>
      </c>
      <c r="P10" s="36">
        <v>19048</v>
      </c>
      <c r="Q10" s="207">
        <v>309812000</v>
      </c>
      <c r="R10" s="208"/>
      <c r="S10" s="36">
        <v>1384</v>
      </c>
      <c r="T10" s="36">
        <v>56771</v>
      </c>
      <c r="U10" s="36">
        <v>38184278</v>
      </c>
      <c r="V10" s="20" t="s">
        <v>7</v>
      </c>
    </row>
    <row r="11" spans="1:22" s="5" customFormat="1" ht="15.75" customHeight="1">
      <c r="A11" s="17" t="s">
        <v>8</v>
      </c>
      <c r="B11" s="100">
        <v>3760</v>
      </c>
      <c r="C11" s="94">
        <v>63935</v>
      </c>
      <c r="D11" s="93">
        <v>2032033414</v>
      </c>
      <c r="E11" s="94">
        <v>103265</v>
      </c>
      <c r="F11" s="93">
        <v>151516</v>
      </c>
      <c r="G11" s="94">
        <v>1739938127</v>
      </c>
      <c r="H11" s="93">
        <v>19797</v>
      </c>
      <c r="I11" s="94">
        <v>36347</v>
      </c>
      <c r="J11" s="203">
        <v>278276655</v>
      </c>
      <c r="K11" s="204"/>
      <c r="L11" s="67">
        <f t="shared" si="2"/>
        <v>126822</v>
      </c>
      <c r="M11" s="67">
        <f t="shared" si="0"/>
        <v>251798</v>
      </c>
      <c r="N11" s="67">
        <f t="shared" si="1"/>
        <v>4050248196</v>
      </c>
      <c r="O11" s="94">
        <v>53334</v>
      </c>
      <c r="P11" s="93">
        <v>63546</v>
      </c>
      <c r="Q11" s="203">
        <v>695197222</v>
      </c>
      <c r="R11" s="204"/>
      <c r="S11" s="93">
        <v>3629</v>
      </c>
      <c r="T11" s="94">
        <v>171034</v>
      </c>
      <c r="U11" s="35">
        <v>112648278</v>
      </c>
      <c r="V11" s="18" t="s">
        <v>8</v>
      </c>
    </row>
    <row r="12" spans="1:22" s="5" customFormat="1" ht="15.75" customHeight="1">
      <c r="A12" s="108" t="s">
        <v>48</v>
      </c>
      <c r="B12" s="39">
        <v>1746</v>
      </c>
      <c r="C12" s="39">
        <v>27367</v>
      </c>
      <c r="D12" s="93">
        <v>999881857</v>
      </c>
      <c r="E12" s="39">
        <v>48897</v>
      </c>
      <c r="F12" s="93">
        <v>78619</v>
      </c>
      <c r="G12" s="39">
        <v>923507344</v>
      </c>
      <c r="H12" s="93">
        <v>9728</v>
      </c>
      <c r="I12" s="39">
        <v>17929</v>
      </c>
      <c r="J12" s="205">
        <v>133789740</v>
      </c>
      <c r="K12" s="206"/>
      <c r="L12" s="67">
        <f t="shared" si="2"/>
        <v>60371</v>
      </c>
      <c r="M12" s="67">
        <f t="shared" si="0"/>
        <v>123915</v>
      </c>
      <c r="N12" s="67">
        <f t="shared" si="1"/>
        <v>2057178941</v>
      </c>
      <c r="O12" s="39">
        <v>21689</v>
      </c>
      <c r="P12" s="93">
        <v>26414</v>
      </c>
      <c r="Q12" s="205">
        <v>337955380</v>
      </c>
      <c r="R12" s="206"/>
      <c r="S12" s="93">
        <v>1672</v>
      </c>
      <c r="T12" s="39">
        <v>71531</v>
      </c>
      <c r="U12" s="35">
        <v>47080973</v>
      </c>
      <c r="V12" s="18" t="s">
        <v>61</v>
      </c>
    </row>
    <row r="13" spans="1:22" s="5" customFormat="1" ht="15.75" customHeight="1">
      <c r="A13" s="17" t="s">
        <v>56</v>
      </c>
      <c r="B13" s="93">
        <v>4784</v>
      </c>
      <c r="C13" s="39">
        <v>89372</v>
      </c>
      <c r="D13" s="93">
        <v>2542054487</v>
      </c>
      <c r="E13" s="39">
        <v>123759</v>
      </c>
      <c r="F13" s="93">
        <v>184480</v>
      </c>
      <c r="G13" s="39">
        <v>2089383841</v>
      </c>
      <c r="H13" s="93">
        <v>25685</v>
      </c>
      <c r="I13" s="39">
        <v>48890</v>
      </c>
      <c r="J13" s="205">
        <v>336817240</v>
      </c>
      <c r="K13" s="206"/>
      <c r="L13" s="67">
        <f t="shared" si="2"/>
        <v>154228</v>
      </c>
      <c r="M13" s="67">
        <f t="shared" si="0"/>
        <v>322742</v>
      </c>
      <c r="N13" s="67">
        <f t="shared" si="1"/>
        <v>4968255568</v>
      </c>
      <c r="O13" s="39">
        <v>70825</v>
      </c>
      <c r="P13" s="93">
        <v>86543</v>
      </c>
      <c r="Q13" s="205">
        <v>1097387740</v>
      </c>
      <c r="R13" s="206"/>
      <c r="S13" s="93">
        <v>4635</v>
      </c>
      <c r="T13" s="39">
        <v>241632</v>
      </c>
      <c r="U13" s="35">
        <v>149078872</v>
      </c>
      <c r="V13" s="18" t="s">
        <v>62</v>
      </c>
    </row>
    <row r="14" spans="1:22" s="5" customFormat="1" ht="15.75" customHeight="1">
      <c r="A14" s="17" t="s">
        <v>57</v>
      </c>
      <c r="B14" s="93">
        <v>4520</v>
      </c>
      <c r="C14" s="39">
        <v>65092</v>
      </c>
      <c r="D14" s="93">
        <v>2633307119</v>
      </c>
      <c r="E14" s="39">
        <v>140862</v>
      </c>
      <c r="F14" s="93">
        <v>220349</v>
      </c>
      <c r="G14" s="39">
        <v>2281286664</v>
      </c>
      <c r="H14" s="93">
        <v>27493</v>
      </c>
      <c r="I14" s="39">
        <v>49182</v>
      </c>
      <c r="J14" s="205">
        <v>380622440</v>
      </c>
      <c r="K14" s="206"/>
      <c r="L14" s="67">
        <f t="shared" si="2"/>
        <v>172875</v>
      </c>
      <c r="M14" s="67">
        <f t="shared" si="0"/>
        <v>334623</v>
      </c>
      <c r="N14" s="67">
        <f t="shared" si="1"/>
        <v>5295216223</v>
      </c>
      <c r="O14" s="39">
        <v>76700</v>
      </c>
      <c r="P14" s="93">
        <v>93978</v>
      </c>
      <c r="Q14" s="205">
        <v>1093939020</v>
      </c>
      <c r="R14" s="206"/>
      <c r="S14" s="93">
        <v>4366</v>
      </c>
      <c r="T14" s="39">
        <v>168933</v>
      </c>
      <c r="U14" s="35">
        <v>112871433</v>
      </c>
      <c r="V14" s="18" t="s">
        <v>63</v>
      </c>
    </row>
    <row r="15" spans="1:22" ht="15.75" customHeight="1">
      <c r="A15" s="19" t="s">
        <v>9</v>
      </c>
      <c r="B15" s="96">
        <v>980</v>
      </c>
      <c r="C15" s="40">
        <v>15181</v>
      </c>
      <c r="D15" s="96">
        <v>590862750</v>
      </c>
      <c r="E15" s="40">
        <v>29160</v>
      </c>
      <c r="F15" s="96">
        <v>45212</v>
      </c>
      <c r="G15" s="40">
        <v>475238480</v>
      </c>
      <c r="H15" s="96">
        <v>4657</v>
      </c>
      <c r="I15" s="40">
        <v>9021</v>
      </c>
      <c r="J15" s="207">
        <v>65424670</v>
      </c>
      <c r="K15" s="208"/>
      <c r="L15" s="74">
        <f t="shared" si="2"/>
        <v>34797</v>
      </c>
      <c r="M15" s="68">
        <f t="shared" si="0"/>
        <v>69414</v>
      </c>
      <c r="N15" s="68">
        <f t="shared" si="1"/>
        <v>1131525900</v>
      </c>
      <c r="O15" s="40">
        <v>11644</v>
      </c>
      <c r="P15" s="96">
        <v>14326</v>
      </c>
      <c r="Q15" s="207">
        <v>208217640</v>
      </c>
      <c r="R15" s="208"/>
      <c r="S15" s="96">
        <v>965</v>
      </c>
      <c r="T15" s="40">
        <v>40041</v>
      </c>
      <c r="U15" s="36">
        <v>26740877</v>
      </c>
      <c r="V15" s="20" t="s">
        <v>9</v>
      </c>
    </row>
    <row r="16" spans="1:22" ht="15.75" customHeight="1">
      <c r="A16" s="21" t="s">
        <v>10</v>
      </c>
      <c r="B16" s="95">
        <v>166</v>
      </c>
      <c r="C16" s="94">
        <v>2717</v>
      </c>
      <c r="D16" s="95">
        <v>132896640</v>
      </c>
      <c r="E16" s="94">
        <v>4608</v>
      </c>
      <c r="F16" s="95">
        <v>6926</v>
      </c>
      <c r="G16" s="94">
        <v>89924750</v>
      </c>
      <c r="H16" s="95">
        <v>936</v>
      </c>
      <c r="I16" s="94">
        <v>1922</v>
      </c>
      <c r="J16" s="203">
        <v>13352380</v>
      </c>
      <c r="K16" s="204"/>
      <c r="L16" s="67">
        <f t="shared" si="2"/>
        <v>5710</v>
      </c>
      <c r="M16" s="67">
        <f t="shared" si="0"/>
        <v>11565</v>
      </c>
      <c r="N16" s="67">
        <f t="shared" si="1"/>
        <v>236173770</v>
      </c>
      <c r="O16" s="94">
        <v>1305</v>
      </c>
      <c r="P16" s="95">
        <v>1580</v>
      </c>
      <c r="Q16" s="203">
        <v>28692710</v>
      </c>
      <c r="R16" s="204"/>
      <c r="S16" s="95">
        <v>162</v>
      </c>
      <c r="T16" s="94">
        <v>7518</v>
      </c>
      <c r="U16" s="42">
        <v>4832518</v>
      </c>
      <c r="V16" s="18" t="s">
        <v>10</v>
      </c>
    </row>
    <row r="17" spans="1:22" ht="15.75" customHeight="1">
      <c r="A17" s="17" t="s">
        <v>51</v>
      </c>
      <c r="B17" s="93">
        <v>679</v>
      </c>
      <c r="C17" s="39">
        <v>11212</v>
      </c>
      <c r="D17" s="93">
        <v>362518550</v>
      </c>
      <c r="E17" s="39">
        <v>19626</v>
      </c>
      <c r="F17" s="93">
        <v>28030</v>
      </c>
      <c r="G17" s="39">
        <v>354675960</v>
      </c>
      <c r="H17" s="93">
        <v>3416</v>
      </c>
      <c r="I17" s="39">
        <v>7059</v>
      </c>
      <c r="J17" s="205">
        <v>47240830</v>
      </c>
      <c r="K17" s="206"/>
      <c r="L17" s="67">
        <f t="shared" si="2"/>
        <v>23721</v>
      </c>
      <c r="M17" s="67">
        <f t="shared" si="0"/>
        <v>46301</v>
      </c>
      <c r="N17" s="67">
        <f t="shared" si="1"/>
        <v>764435340</v>
      </c>
      <c r="O17" s="39">
        <v>9899</v>
      </c>
      <c r="P17" s="93">
        <v>11888</v>
      </c>
      <c r="Q17" s="205">
        <v>119349720</v>
      </c>
      <c r="R17" s="206"/>
      <c r="S17" s="93">
        <v>649</v>
      </c>
      <c r="T17" s="39">
        <v>30072</v>
      </c>
      <c r="U17" s="35">
        <v>18916653</v>
      </c>
      <c r="V17" s="18" t="s">
        <v>64</v>
      </c>
    </row>
    <row r="18" spans="1:22" ht="15.75" customHeight="1">
      <c r="A18" s="17" t="s">
        <v>49</v>
      </c>
      <c r="B18" s="93">
        <v>1683</v>
      </c>
      <c r="C18" s="39">
        <v>30406</v>
      </c>
      <c r="D18" s="93">
        <v>945491680</v>
      </c>
      <c r="E18" s="39">
        <v>35543</v>
      </c>
      <c r="F18" s="93">
        <v>52895</v>
      </c>
      <c r="G18" s="39">
        <v>626006290</v>
      </c>
      <c r="H18" s="93">
        <v>6225</v>
      </c>
      <c r="I18" s="39">
        <v>11961</v>
      </c>
      <c r="J18" s="205">
        <v>86693080</v>
      </c>
      <c r="K18" s="206"/>
      <c r="L18" s="67">
        <f t="shared" si="2"/>
        <v>43451</v>
      </c>
      <c r="M18" s="67">
        <f t="shared" si="0"/>
        <v>95262</v>
      </c>
      <c r="N18" s="67">
        <f t="shared" si="1"/>
        <v>1658191050</v>
      </c>
      <c r="O18" s="39">
        <v>20946</v>
      </c>
      <c r="P18" s="93">
        <v>25726</v>
      </c>
      <c r="Q18" s="205">
        <v>266140290</v>
      </c>
      <c r="R18" s="206"/>
      <c r="S18" s="93">
        <v>1619</v>
      </c>
      <c r="T18" s="39">
        <v>81209</v>
      </c>
      <c r="U18" s="35">
        <v>52677179</v>
      </c>
      <c r="V18" s="18" t="s">
        <v>65</v>
      </c>
    </row>
    <row r="19" spans="1:22" ht="15.75" customHeight="1">
      <c r="A19" s="17" t="s">
        <v>70</v>
      </c>
      <c r="B19" s="93">
        <v>875</v>
      </c>
      <c r="C19" s="39">
        <v>16609</v>
      </c>
      <c r="D19" s="93">
        <v>483785250</v>
      </c>
      <c r="E19" s="39">
        <v>19137</v>
      </c>
      <c r="F19" s="93">
        <v>28563</v>
      </c>
      <c r="G19" s="39">
        <v>342325980</v>
      </c>
      <c r="H19" s="93">
        <v>3269</v>
      </c>
      <c r="I19" s="39">
        <v>5637</v>
      </c>
      <c r="J19" s="205">
        <v>44364620</v>
      </c>
      <c r="K19" s="206"/>
      <c r="L19" s="67">
        <f t="shared" si="2"/>
        <v>23281</v>
      </c>
      <c r="M19" s="67">
        <f t="shared" si="0"/>
        <v>50809</v>
      </c>
      <c r="N19" s="67">
        <f t="shared" si="1"/>
        <v>870475850</v>
      </c>
      <c r="O19" s="39">
        <v>10133</v>
      </c>
      <c r="P19" s="93">
        <v>12514</v>
      </c>
      <c r="Q19" s="205">
        <v>162302860</v>
      </c>
      <c r="R19" s="206"/>
      <c r="S19" s="93">
        <v>859</v>
      </c>
      <c r="T19" s="39">
        <v>45518</v>
      </c>
      <c r="U19" s="35">
        <v>30154104</v>
      </c>
      <c r="V19" s="18" t="s">
        <v>11</v>
      </c>
    </row>
    <row r="20" spans="1:22" ht="15.75" customHeight="1">
      <c r="A20" s="19" t="s">
        <v>71</v>
      </c>
      <c r="B20" s="96">
        <v>694</v>
      </c>
      <c r="C20" s="40">
        <v>11343</v>
      </c>
      <c r="D20" s="96">
        <v>370908420</v>
      </c>
      <c r="E20" s="40">
        <v>17569</v>
      </c>
      <c r="F20" s="96">
        <v>25947</v>
      </c>
      <c r="G20" s="40">
        <v>267120420</v>
      </c>
      <c r="H20" s="96">
        <v>3868</v>
      </c>
      <c r="I20" s="40">
        <v>6594</v>
      </c>
      <c r="J20" s="207">
        <v>52096080</v>
      </c>
      <c r="K20" s="208"/>
      <c r="L20" s="74">
        <f t="shared" si="2"/>
        <v>22131</v>
      </c>
      <c r="M20" s="68">
        <f t="shared" si="0"/>
        <v>43884</v>
      </c>
      <c r="N20" s="68">
        <f t="shared" si="1"/>
        <v>690124920</v>
      </c>
      <c r="O20" s="40">
        <v>9930</v>
      </c>
      <c r="P20" s="96">
        <v>12142</v>
      </c>
      <c r="Q20" s="207">
        <v>139954050</v>
      </c>
      <c r="R20" s="208"/>
      <c r="S20" s="96">
        <v>670</v>
      </c>
      <c r="T20" s="40">
        <v>30467</v>
      </c>
      <c r="U20" s="36">
        <v>20585119</v>
      </c>
      <c r="V20" s="20" t="s">
        <v>12</v>
      </c>
    </row>
    <row r="21" spans="1:22" ht="15.75" customHeight="1">
      <c r="A21" s="21" t="s">
        <v>72</v>
      </c>
      <c r="B21" s="95">
        <v>553</v>
      </c>
      <c r="C21" s="94">
        <v>10287</v>
      </c>
      <c r="D21" s="95">
        <v>325782550</v>
      </c>
      <c r="E21" s="94">
        <v>13221</v>
      </c>
      <c r="F21" s="95">
        <v>18874</v>
      </c>
      <c r="G21" s="94">
        <v>197006230</v>
      </c>
      <c r="H21" s="95">
        <v>3157</v>
      </c>
      <c r="I21" s="94">
        <v>5003</v>
      </c>
      <c r="J21" s="203">
        <v>34444870</v>
      </c>
      <c r="K21" s="204"/>
      <c r="L21" s="67">
        <f t="shared" si="2"/>
        <v>16931</v>
      </c>
      <c r="M21" s="67">
        <f t="shared" si="0"/>
        <v>34164</v>
      </c>
      <c r="N21" s="67">
        <f t="shared" si="1"/>
        <v>557233650</v>
      </c>
      <c r="O21" s="94">
        <v>8372</v>
      </c>
      <c r="P21" s="95">
        <v>9949</v>
      </c>
      <c r="Q21" s="203">
        <v>125664830</v>
      </c>
      <c r="R21" s="204"/>
      <c r="S21" s="95">
        <v>533</v>
      </c>
      <c r="T21" s="94">
        <v>27328</v>
      </c>
      <c r="U21" s="42">
        <v>17994068</v>
      </c>
      <c r="V21" s="18" t="s">
        <v>66</v>
      </c>
    </row>
    <row r="22" spans="1:22" ht="15.75" customHeight="1">
      <c r="A22" s="19" t="s">
        <v>69</v>
      </c>
      <c r="B22" s="96">
        <v>1266</v>
      </c>
      <c r="C22" s="40">
        <v>23216</v>
      </c>
      <c r="D22" s="96">
        <v>709795030</v>
      </c>
      <c r="E22" s="40">
        <v>28993</v>
      </c>
      <c r="F22" s="96">
        <v>42633</v>
      </c>
      <c r="G22" s="40">
        <v>466944720</v>
      </c>
      <c r="H22" s="96">
        <v>5528</v>
      </c>
      <c r="I22" s="40">
        <v>8909</v>
      </c>
      <c r="J22" s="207">
        <v>66086810</v>
      </c>
      <c r="K22" s="208"/>
      <c r="L22" s="67">
        <f t="shared" si="2"/>
        <v>35787</v>
      </c>
      <c r="M22" s="67">
        <f t="shared" si="0"/>
        <v>74758</v>
      </c>
      <c r="N22" s="67">
        <f t="shared" si="1"/>
        <v>1242826560</v>
      </c>
      <c r="O22" s="40">
        <v>16296</v>
      </c>
      <c r="P22" s="96">
        <v>19597</v>
      </c>
      <c r="Q22" s="207">
        <v>222296730</v>
      </c>
      <c r="R22" s="208"/>
      <c r="S22" s="96">
        <v>1224</v>
      </c>
      <c r="T22" s="40">
        <v>64162</v>
      </c>
      <c r="U22" s="36">
        <v>42541356</v>
      </c>
      <c r="V22" s="18" t="s">
        <v>67</v>
      </c>
    </row>
    <row r="23" spans="1:22" s="5" customFormat="1" ht="15.75" customHeight="1">
      <c r="A23" s="115" t="s">
        <v>59</v>
      </c>
      <c r="B23" s="103">
        <f>SUM(B6:B22)</f>
        <v>43537</v>
      </c>
      <c r="C23" s="103">
        <f aca="true" t="shared" si="3" ref="C23:U23">SUM(C6:C22)</f>
        <v>722855</v>
      </c>
      <c r="D23" s="103">
        <f t="shared" si="3"/>
        <v>24533454198</v>
      </c>
      <c r="E23" s="103">
        <f t="shared" si="3"/>
        <v>1252742</v>
      </c>
      <c r="F23" s="103">
        <f t="shared" si="3"/>
        <v>1915075</v>
      </c>
      <c r="G23" s="103">
        <f t="shared" si="3"/>
        <v>21217287527</v>
      </c>
      <c r="H23" s="103">
        <f t="shared" si="3"/>
        <v>246233</v>
      </c>
      <c r="I23" s="103">
        <f t="shared" si="3"/>
        <v>451080</v>
      </c>
      <c r="J23" s="211">
        <f t="shared" si="3"/>
        <v>3254342795</v>
      </c>
      <c r="K23" s="212">
        <f t="shared" si="3"/>
        <v>0</v>
      </c>
      <c r="L23" s="102">
        <f t="shared" si="3"/>
        <v>1542512</v>
      </c>
      <c r="M23" s="102">
        <f t="shared" si="3"/>
        <v>3089010</v>
      </c>
      <c r="N23" s="102">
        <f t="shared" si="3"/>
        <v>49005084520</v>
      </c>
      <c r="O23" s="102">
        <f t="shared" si="3"/>
        <v>606699</v>
      </c>
      <c r="P23" s="102">
        <f t="shared" si="3"/>
        <v>736463</v>
      </c>
      <c r="Q23" s="211">
        <f t="shared" si="3"/>
        <v>8942586067</v>
      </c>
      <c r="R23" s="212">
        <f t="shared" si="3"/>
        <v>0</v>
      </c>
      <c r="S23" s="102">
        <f t="shared" si="3"/>
        <v>41951</v>
      </c>
      <c r="T23" s="102">
        <f t="shared" si="3"/>
        <v>1916633</v>
      </c>
      <c r="U23" s="102">
        <f t="shared" si="3"/>
        <v>1258604038</v>
      </c>
      <c r="V23" s="118" t="s">
        <v>140</v>
      </c>
    </row>
    <row r="24" spans="1:22" s="5" customFormat="1" ht="15.75" customHeight="1">
      <c r="A24" s="114" t="s">
        <v>13</v>
      </c>
      <c r="B24" s="99">
        <v>387</v>
      </c>
      <c r="C24" s="94">
        <v>4091</v>
      </c>
      <c r="D24" s="95">
        <v>229467014</v>
      </c>
      <c r="E24" s="94">
        <v>18223</v>
      </c>
      <c r="F24" s="95">
        <v>27140</v>
      </c>
      <c r="G24" s="94">
        <v>285751260</v>
      </c>
      <c r="H24" s="95">
        <v>4177</v>
      </c>
      <c r="I24" s="94">
        <v>7589</v>
      </c>
      <c r="J24" s="203">
        <v>54474460</v>
      </c>
      <c r="K24" s="204"/>
      <c r="L24" s="71">
        <f aca="true" t="shared" si="4" ref="L24:N26">B24+E24+H24</f>
        <v>22787</v>
      </c>
      <c r="M24" s="104">
        <f t="shared" si="4"/>
        <v>38820</v>
      </c>
      <c r="N24" s="71">
        <f t="shared" si="4"/>
        <v>569692734</v>
      </c>
      <c r="O24" s="95">
        <v>6757</v>
      </c>
      <c r="P24" s="94">
        <v>7949</v>
      </c>
      <c r="Q24" s="203">
        <v>81014960</v>
      </c>
      <c r="R24" s="204"/>
      <c r="S24" s="94">
        <v>364</v>
      </c>
      <c r="T24" s="95">
        <v>9576</v>
      </c>
      <c r="U24" s="94">
        <v>6406407</v>
      </c>
      <c r="V24" s="110" t="s">
        <v>13</v>
      </c>
    </row>
    <row r="25" spans="1:22" s="5" customFormat="1" ht="15.75" customHeight="1">
      <c r="A25" s="108" t="s">
        <v>14</v>
      </c>
      <c r="B25" s="100">
        <v>189</v>
      </c>
      <c r="C25" s="39">
        <v>2186</v>
      </c>
      <c r="D25" s="93">
        <v>115454020</v>
      </c>
      <c r="E25" s="39">
        <v>11013</v>
      </c>
      <c r="F25" s="93">
        <v>16621</v>
      </c>
      <c r="G25" s="39">
        <v>139320820</v>
      </c>
      <c r="H25" s="93">
        <v>2706</v>
      </c>
      <c r="I25" s="39">
        <v>4373</v>
      </c>
      <c r="J25" s="205">
        <v>32767830</v>
      </c>
      <c r="K25" s="206"/>
      <c r="L25" s="73">
        <f t="shared" si="4"/>
        <v>13908</v>
      </c>
      <c r="M25" s="73">
        <f t="shared" si="4"/>
        <v>23180</v>
      </c>
      <c r="N25" s="73">
        <f t="shared" si="4"/>
        <v>287542670</v>
      </c>
      <c r="O25" s="93">
        <v>4159</v>
      </c>
      <c r="P25" s="39">
        <v>4984</v>
      </c>
      <c r="Q25" s="205">
        <v>51981820</v>
      </c>
      <c r="R25" s="206"/>
      <c r="S25" s="39">
        <v>183</v>
      </c>
      <c r="T25" s="93">
        <v>5556</v>
      </c>
      <c r="U25" s="39">
        <v>3670226</v>
      </c>
      <c r="V25" s="50" t="s">
        <v>14</v>
      </c>
    </row>
    <row r="26" spans="1:22" s="5" customFormat="1" ht="15.75" customHeight="1">
      <c r="A26" s="113" t="s">
        <v>15</v>
      </c>
      <c r="B26" s="101">
        <v>53</v>
      </c>
      <c r="C26" s="40">
        <v>801</v>
      </c>
      <c r="D26" s="96">
        <v>29312910</v>
      </c>
      <c r="E26" s="40">
        <v>2974</v>
      </c>
      <c r="F26" s="96">
        <v>4025</v>
      </c>
      <c r="G26" s="40">
        <v>38083830</v>
      </c>
      <c r="H26" s="96">
        <v>872</v>
      </c>
      <c r="I26" s="40">
        <v>1491</v>
      </c>
      <c r="J26" s="207">
        <v>9988560</v>
      </c>
      <c r="K26" s="208"/>
      <c r="L26" s="73">
        <f t="shared" si="4"/>
        <v>3899</v>
      </c>
      <c r="M26" s="73">
        <f t="shared" si="4"/>
        <v>6317</v>
      </c>
      <c r="N26" s="73">
        <f t="shared" si="4"/>
        <v>77385300</v>
      </c>
      <c r="O26" s="96">
        <v>1673</v>
      </c>
      <c r="P26" s="40">
        <v>1947</v>
      </c>
      <c r="Q26" s="207">
        <v>17772380</v>
      </c>
      <c r="R26" s="208"/>
      <c r="S26" s="40">
        <v>51</v>
      </c>
      <c r="T26" s="96">
        <v>2136</v>
      </c>
      <c r="U26" s="40">
        <v>1411490</v>
      </c>
      <c r="V26" s="51" t="s">
        <v>15</v>
      </c>
    </row>
    <row r="27" spans="1:22" s="5" customFormat="1" ht="15.75" customHeight="1" thickBot="1">
      <c r="A27" s="128" t="s">
        <v>16</v>
      </c>
      <c r="B27" s="129">
        <f>SUM(B24:B26)</f>
        <v>629</v>
      </c>
      <c r="C27" s="126">
        <f aca="true" t="shared" si="5" ref="C27:U27">SUM(C24:C26)</f>
        <v>7078</v>
      </c>
      <c r="D27" s="130">
        <f t="shared" si="5"/>
        <v>374233944</v>
      </c>
      <c r="E27" s="126">
        <f t="shared" si="5"/>
        <v>32210</v>
      </c>
      <c r="F27" s="130">
        <f t="shared" si="5"/>
        <v>47786</v>
      </c>
      <c r="G27" s="126">
        <f t="shared" si="5"/>
        <v>463155910</v>
      </c>
      <c r="H27" s="130">
        <f t="shared" si="5"/>
        <v>7755</v>
      </c>
      <c r="I27" s="126">
        <f t="shared" si="5"/>
        <v>13453</v>
      </c>
      <c r="J27" s="213">
        <f t="shared" si="5"/>
        <v>97230850</v>
      </c>
      <c r="K27" s="213">
        <f t="shared" si="5"/>
        <v>0</v>
      </c>
      <c r="L27" s="126">
        <f t="shared" si="5"/>
        <v>40594</v>
      </c>
      <c r="M27" s="130">
        <f t="shared" si="5"/>
        <v>68317</v>
      </c>
      <c r="N27" s="126">
        <f t="shared" si="5"/>
        <v>934620704</v>
      </c>
      <c r="O27" s="130">
        <f t="shared" si="5"/>
        <v>12589</v>
      </c>
      <c r="P27" s="126">
        <f t="shared" si="5"/>
        <v>14880</v>
      </c>
      <c r="Q27" s="213">
        <f t="shared" si="5"/>
        <v>150769160</v>
      </c>
      <c r="R27" s="224">
        <f t="shared" si="5"/>
        <v>0</v>
      </c>
      <c r="S27" s="126">
        <f t="shared" si="5"/>
        <v>598</v>
      </c>
      <c r="T27" s="130">
        <f t="shared" si="5"/>
        <v>17268</v>
      </c>
      <c r="U27" s="126">
        <f t="shared" si="5"/>
        <v>11488123</v>
      </c>
      <c r="V27" s="131" t="s">
        <v>141</v>
      </c>
    </row>
    <row r="28" spans="1:22" ht="15.75" customHeight="1" thickBot="1" thickTop="1">
      <c r="A28" s="117" t="s">
        <v>17</v>
      </c>
      <c r="B28" s="77">
        <f>B23+B27</f>
        <v>44166</v>
      </c>
      <c r="C28" s="77">
        <f aca="true" t="shared" si="6" ref="C28:U28">C23+C27</f>
        <v>729933</v>
      </c>
      <c r="D28" s="79">
        <f t="shared" si="6"/>
        <v>24907688142</v>
      </c>
      <c r="E28" s="77">
        <f t="shared" si="6"/>
        <v>1284952</v>
      </c>
      <c r="F28" s="80">
        <f t="shared" si="6"/>
        <v>1962861</v>
      </c>
      <c r="G28" s="77">
        <f t="shared" si="6"/>
        <v>21680443437</v>
      </c>
      <c r="H28" s="77">
        <f t="shared" si="6"/>
        <v>253988</v>
      </c>
      <c r="I28" s="77">
        <f t="shared" si="6"/>
        <v>464533</v>
      </c>
      <c r="J28" s="209">
        <f t="shared" si="6"/>
        <v>3351573645</v>
      </c>
      <c r="K28" s="210">
        <f t="shared" si="6"/>
        <v>0</v>
      </c>
      <c r="L28" s="77">
        <f t="shared" si="6"/>
        <v>1583106</v>
      </c>
      <c r="M28" s="77">
        <f t="shared" si="6"/>
        <v>3157327</v>
      </c>
      <c r="N28" s="77">
        <f t="shared" si="6"/>
        <v>49939705224</v>
      </c>
      <c r="O28" s="77">
        <f t="shared" si="6"/>
        <v>619288</v>
      </c>
      <c r="P28" s="77">
        <f t="shared" si="6"/>
        <v>751343</v>
      </c>
      <c r="Q28" s="209">
        <f t="shared" si="6"/>
        <v>9093355227</v>
      </c>
      <c r="R28" s="225">
        <f t="shared" si="6"/>
        <v>0</v>
      </c>
      <c r="S28" s="77">
        <f t="shared" si="6"/>
        <v>42549</v>
      </c>
      <c r="T28" s="79">
        <f t="shared" si="6"/>
        <v>1933901</v>
      </c>
      <c r="U28" s="77">
        <f t="shared" si="6"/>
        <v>1270092161</v>
      </c>
      <c r="V28" s="120" t="s">
        <v>138</v>
      </c>
    </row>
    <row r="29" spans="2:21" ht="13.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</row>
    <row r="31" spans="1:22" ht="26.25" thickBot="1">
      <c r="A31" s="34" t="s">
        <v>68</v>
      </c>
      <c r="B31" s="12"/>
      <c r="L31" s="5"/>
      <c r="M31" s="5"/>
      <c r="N31" s="5"/>
      <c r="O31" s="5"/>
      <c r="P31" s="5"/>
      <c r="Q31" s="5"/>
      <c r="R31" s="5"/>
      <c r="S31" s="5"/>
      <c r="T31" s="6"/>
      <c r="U31" s="5"/>
      <c r="V31" s="23" t="s">
        <v>0</v>
      </c>
    </row>
    <row r="32" spans="1:22" ht="15" customHeight="1">
      <c r="A32" s="234" t="s">
        <v>1</v>
      </c>
      <c r="B32" s="15" t="s">
        <v>31</v>
      </c>
      <c r="C32" s="15"/>
      <c r="D32" s="15"/>
      <c r="E32" s="15"/>
      <c r="F32" s="15"/>
      <c r="G32" s="16"/>
      <c r="H32" s="15" t="s">
        <v>32</v>
      </c>
      <c r="I32" s="15"/>
      <c r="J32" s="15"/>
      <c r="K32" s="15"/>
      <c r="L32" s="15"/>
      <c r="M32" s="15"/>
      <c r="N32" s="15"/>
      <c r="O32" s="15"/>
      <c r="P32" s="24"/>
      <c r="Q32" s="24"/>
      <c r="R32" s="24"/>
      <c r="S32" s="24"/>
      <c r="T32" s="26" t="s">
        <v>2</v>
      </c>
      <c r="U32" s="25"/>
      <c r="V32" s="244" t="s">
        <v>1</v>
      </c>
    </row>
    <row r="33" spans="1:22" ht="15" customHeight="1">
      <c r="A33" s="235"/>
      <c r="B33" s="237" t="s">
        <v>33</v>
      </c>
      <c r="C33" s="238"/>
      <c r="D33" s="239"/>
      <c r="E33" s="237" t="s">
        <v>18</v>
      </c>
      <c r="F33" s="238"/>
      <c r="G33" s="239"/>
      <c r="H33" s="29" t="s">
        <v>73</v>
      </c>
      <c r="I33" s="4"/>
      <c r="J33" s="9" t="s">
        <v>34</v>
      </c>
      <c r="K33" s="10"/>
      <c r="L33" s="10"/>
      <c r="M33" s="10"/>
      <c r="N33" s="10"/>
      <c r="O33" s="3"/>
      <c r="P33" s="4"/>
      <c r="Q33" s="3"/>
      <c r="R33" s="237" t="s">
        <v>35</v>
      </c>
      <c r="S33" s="239"/>
      <c r="T33" s="7" t="s">
        <v>36</v>
      </c>
      <c r="U33" s="8"/>
      <c r="V33" s="245"/>
    </row>
    <row r="34" spans="1:22" ht="15" customHeight="1">
      <c r="A34" s="235"/>
      <c r="B34" s="240"/>
      <c r="C34" s="241"/>
      <c r="D34" s="242"/>
      <c r="E34" s="240"/>
      <c r="F34" s="241"/>
      <c r="G34" s="242"/>
      <c r="H34" s="30" t="s">
        <v>37</v>
      </c>
      <c r="I34" s="32"/>
      <c r="J34" s="9" t="s">
        <v>38</v>
      </c>
      <c r="K34" s="10"/>
      <c r="L34" s="11"/>
      <c r="M34" s="9" t="s">
        <v>39</v>
      </c>
      <c r="N34" s="11"/>
      <c r="O34" s="199" t="s">
        <v>25</v>
      </c>
      <c r="P34" s="243"/>
      <c r="Q34" s="200"/>
      <c r="R34" s="240"/>
      <c r="S34" s="242"/>
      <c r="T34" s="30"/>
      <c r="U34" s="28"/>
      <c r="V34" s="245"/>
    </row>
    <row r="35" spans="1:22" ht="15" customHeight="1">
      <c r="A35" s="236"/>
      <c r="B35" s="2" t="s">
        <v>26</v>
      </c>
      <c r="C35" s="27" t="s">
        <v>27</v>
      </c>
      <c r="D35" s="27" t="s">
        <v>28</v>
      </c>
      <c r="E35" s="33" t="s">
        <v>26</v>
      </c>
      <c r="F35" s="27" t="s">
        <v>27</v>
      </c>
      <c r="G35" s="27" t="s">
        <v>28</v>
      </c>
      <c r="H35" s="27" t="s">
        <v>26</v>
      </c>
      <c r="I35" s="27" t="s">
        <v>40</v>
      </c>
      <c r="J35" s="27" t="s">
        <v>26</v>
      </c>
      <c r="K35" s="199" t="s">
        <v>28</v>
      </c>
      <c r="L35" s="200"/>
      <c r="M35" s="27" t="s">
        <v>26</v>
      </c>
      <c r="N35" s="27" t="s">
        <v>28</v>
      </c>
      <c r="O35" s="27" t="s">
        <v>26</v>
      </c>
      <c r="P35" s="199" t="s">
        <v>28</v>
      </c>
      <c r="Q35" s="200"/>
      <c r="R35" s="27" t="s">
        <v>26</v>
      </c>
      <c r="S35" s="27" t="s">
        <v>28</v>
      </c>
      <c r="T35" s="27" t="s">
        <v>26</v>
      </c>
      <c r="U35" s="27" t="s">
        <v>28</v>
      </c>
      <c r="V35" s="246"/>
    </row>
    <row r="36" spans="1:22" ht="15.75" customHeight="1">
      <c r="A36" s="17" t="s">
        <v>3</v>
      </c>
      <c r="B36" s="35">
        <v>4698</v>
      </c>
      <c r="C36" s="35">
        <v>23963</v>
      </c>
      <c r="D36" s="35">
        <v>264089370</v>
      </c>
      <c r="E36" s="67">
        <f>SUM(L6,O6,B36)</f>
        <v>669422</v>
      </c>
      <c r="F36" s="70">
        <f>SUM(M6,C36)</f>
        <v>1000327</v>
      </c>
      <c r="G36" s="67">
        <f>SUM(N6,Q6,U6,D36)</f>
        <v>18232473056</v>
      </c>
      <c r="H36" s="35">
        <v>22</v>
      </c>
      <c r="I36" s="89" t="s">
        <v>132</v>
      </c>
      <c r="J36" s="189">
        <v>335</v>
      </c>
      <c r="K36" s="201">
        <v>5054976</v>
      </c>
      <c r="L36" s="202"/>
      <c r="M36" s="35">
        <v>17869</v>
      </c>
      <c r="N36" s="35">
        <v>148006530</v>
      </c>
      <c r="O36" s="67">
        <f aca="true" t="shared" si="7" ref="O36:O52">SUM(J36,M36)</f>
        <v>18204</v>
      </c>
      <c r="P36" s="218">
        <f aca="true" t="shared" si="8" ref="P36:Q52">SUM(K36,N36)</f>
        <v>153061506</v>
      </c>
      <c r="Q36" s="219">
        <f t="shared" si="8"/>
        <v>18204</v>
      </c>
      <c r="R36" s="35">
        <v>0</v>
      </c>
      <c r="S36" s="35">
        <v>0</v>
      </c>
      <c r="T36" s="67">
        <f aca="true" t="shared" si="9" ref="T36:T52">SUM(E36,H36,O36,R36)</f>
        <v>687648</v>
      </c>
      <c r="U36" s="67">
        <f aca="true" t="shared" si="10" ref="U36:U52">SUM(G36,P36,S36)</f>
        <v>18385534562</v>
      </c>
      <c r="V36" s="22" t="s">
        <v>3</v>
      </c>
    </row>
    <row r="37" spans="1:22" ht="15.75" customHeight="1">
      <c r="A37" s="17" t="s">
        <v>4</v>
      </c>
      <c r="B37" s="35">
        <v>1065</v>
      </c>
      <c r="C37" s="35">
        <v>7612</v>
      </c>
      <c r="D37" s="35">
        <v>85023950</v>
      </c>
      <c r="E37" s="67">
        <f aca="true" t="shared" si="11" ref="E37:E52">SUM(L7,O7,B37)</f>
        <v>199984</v>
      </c>
      <c r="F37" s="70">
        <f aca="true" t="shared" si="12" ref="F37:F52">SUM(M7,C37)</f>
        <v>278917</v>
      </c>
      <c r="G37" s="67">
        <f aca="true" t="shared" si="13" ref="G37:G52">SUM(N7,Q7,U7,D37)</f>
        <v>5343017147</v>
      </c>
      <c r="H37" s="35">
        <v>0</v>
      </c>
      <c r="I37" s="89" t="s">
        <v>132</v>
      </c>
      <c r="J37" s="189">
        <v>208</v>
      </c>
      <c r="K37" s="193">
        <v>5324290</v>
      </c>
      <c r="L37" s="194"/>
      <c r="M37" s="35">
        <v>4829</v>
      </c>
      <c r="N37" s="35">
        <v>36216518</v>
      </c>
      <c r="O37" s="67">
        <f t="shared" si="7"/>
        <v>5037</v>
      </c>
      <c r="P37" s="220">
        <f t="shared" si="8"/>
        <v>41540808</v>
      </c>
      <c r="Q37" s="221">
        <f t="shared" si="8"/>
        <v>5037</v>
      </c>
      <c r="R37" s="35">
        <v>0</v>
      </c>
      <c r="S37" s="35">
        <v>0</v>
      </c>
      <c r="T37" s="67">
        <f t="shared" si="9"/>
        <v>205021</v>
      </c>
      <c r="U37" s="67">
        <f t="shared" si="10"/>
        <v>5384557955</v>
      </c>
      <c r="V37" s="18" t="s">
        <v>4</v>
      </c>
    </row>
    <row r="38" spans="1:22" ht="15.75" customHeight="1">
      <c r="A38" s="17" t="s">
        <v>5</v>
      </c>
      <c r="B38" s="35">
        <v>355</v>
      </c>
      <c r="C38" s="35">
        <v>2810</v>
      </c>
      <c r="D38" s="35">
        <v>31471360</v>
      </c>
      <c r="E38" s="67">
        <f t="shared" si="11"/>
        <v>90974</v>
      </c>
      <c r="F38" s="70">
        <f t="shared" si="12"/>
        <v>129991</v>
      </c>
      <c r="G38" s="67">
        <f t="shared" si="13"/>
        <v>2518856307</v>
      </c>
      <c r="H38" s="35">
        <v>0</v>
      </c>
      <c r="I38" s="89" t="s">
        <v>132</v>
      </c>
      <c r="J38" s="189">
        <v>144</v>
      </c>
      <c r="K38" s="193">
        <v>2952366</v>
      </c>
      <c r="L38" s="194"/>
      <c r="M38" s="35">
        <v>3178</v>
      </c>
      <c r="N38" s="35">
        <v>21368688</v>
      </c>
      <c r="O38" s="67">
        <f t="shared" si="7"/>
        <v>3322</v>
      </c>
      <c r="P38" s="220">
        <f t="shared" si="8"/>
        <v>24321054</v>
      </c>
      <c r="Q38" s="221">
        <f t="shared" si="8"/>
        <v>3322</v>
      </c>
      <c r="R38" s="35">
        <v>0</v>
      </c>
      <c r="S38" s="35">
        <v>0</v>
      </c>
      <c r="T38" s="67">
        <f t="shared" si="9"/>
        <v>94296</v>
      </c>
      <c r="U38" s="67">
        <f t="shared" si="10"/>
        <v>2543177361</v>
      </c>
      <c r="V38" s="18" t="s">
        <v>5</v>
      </c>
    </row>
    <row r="39" spans="1:22" ht="15.75" customHeight="1">
      <c r="A39" s="17" t="s">
        <v>6</v>
      </c>
      <c r="B39" s="35">
        <v>535</v>
      </c>
      <c r="C39" s="35">
        <v>3612</v>
      </c>
      <c r="D39" s="35">
        <v>37865550</v>
      </c>
      <c r="E39" s="67">
        <f t="shared" si="11"/>
        <v>97903</v>
      </c>
      <c r="F39" s="70">
        <f t="shared" si="12"/>
        <v>151590</v>
      </c>
      <c r="G39" s="67">
        <f t="shared" si="13"/>
        <v>2834520327</v>
      </c>
      <c r="H39" s="35">
        <v>0</v>
      </c>
      <c r="I39" s="89" t="s">
        <v>132</v>
      </c>
      <c r="J39" s="189">
        <v>45</v>
      </c>
      <c r="K39" s="193">
        <v>2934628</v>
      </c>
      <c r="L39" s="194"/>
      <c r="M39" s="35">
        <v>2037</v>
      </c>
      <c r="N39" s="35">
        <v>18330589</v>
      </c>
      <c r="O39" s="67">
        <f t="shared" si="7"/>
        <v>2082</v>
      </c>
      <c r="P39" s="220">
        <f t="shared" si="8"/>
        <v>21265217</v>
      </c>
      <c r="Q39" s="221">
        <f t="shared" si="8"/>
        <v>2082</v>
      </c>
      <c r="R39" s="35">
        <v>0</v>
      </c>
      <c r="S39" s="35">
        <v>0</v>
      </c>
      <c r="T39" s="67">
        <f t="shared" si="9"/>
        <v>99985</v>
      </c>
      <c r="U39" s="67">
        <f t="shared" si="10"/>
        <v>2855785544</v>
      </c>
      <c r="V39" s="18" t="s">
        <v>6</v>
      </c>
    </row>
    <row r="40" spans="1:22" ht="15.75" customHeight="1">
      <c r="A40" s="19" t="s">
        <v>7</v>
      </c>
      <c r="B40" s="36">
        <v>268</v>
      </c>
      <c r="C40" s="36">
        <v>1559</v>
      </c>
      <c r="D40" s="36">
        <v>17199400</v>
      </c>
      <c r="E40" s="67">
        <f t="shared" si="11"/>
        <v>66671</v>
      </c>
      <c r="F40" s="70">
        <f t="shared" si="12"/>
        <v>108506</v>
      </c>
      <c r="G40" s="67">
        <f t="shared" si="13"/>
        <v>2057951828</v>
      </c>
      <c r="H40" s="36">
        <v>0</v>
      </c>
      <c r="I40" s="90" t="s">
        <v>132</v>
      </c>
      <c r="J40" s="190">
        <v>22</v>
      </c>
      <c r="K40" s="195">
        <v>724680</v>
      </c>
      <c r="L40" s="196"/>
      <c r="M40" s="36">
        <v>1396</v>
      </c>
      <c r="N40" s="36">
        <v>11772592</v>
      </c>
      <c r="O40" s="68">
        <f t="shared" si="7"/>
        <v>1418</v>
      </c>
      <c r="P40" s="222">
        <f t="shared" si="8"/>
        <v>12497272</v>
      </c>
      <c r="Q40" s="223">
        <f t="shared" si="8"/>
        <v>1418</v>
      </c>
      <c r="R40" s="36">
        <v>0</v>
      </c>
      <c r="S40" s="36">
        <v>0</v>
      </c>
      <c r="T40" s="74">
        <f t="shared" si="9"/>
        <v>68089</v>
      </c>
      <c r="U40" s="67">
        <f t="shared" si="10"/>
        <v>2070449100</v>
      </c>
      <c r="V40" s="20" t="s">
        <v>7</v>
      </c>
    </row>
    <row r="41" spans="1:22" ht="15.75" customHeight="1">
      <c r="A41" s="17" t="s">
        <v>8</v>
      </c>
      <c r="B41" s="35">
        <v>854</v>
      </c>
      <c r="C41" s="35">
        <v>3845</v>
      </c>
      <c r="D41" s="35">
        <v>41564500</v>
      </c>
      <c r="E41" s="71">
        <f t="shared" si="11"/>
        <v>181010</v>
      </c>
      <c r="F41" s="72">
        <f t="shared" si="12"/>
        <v>255643</v>
      </c>
      <c r="G41" s="69">
        <f t="shared" si="13"/>
        <v>4899658196</v>
      </c>
      <c r="H41" s="35">
        <v>7</v>
      </c>
      <c r="I41" s="89" t="s">
        <v>132</v>
      </c>
      <c r="J41" s="189">
        <v>77</v>
      </c>
      <c r="K41" s="201">
        <v>1309886</v>
      </c>
      <c r="L41" s="202"/>
      <c r="M41" s="35">
        <v>5285</v>
      </c>
      <c r="N41" s="35">
        <v>38914746</v>
      </c>
      <c r="O41" s="67">
        <f t="shared" si="7"/>
        <v>5362</v>
      </c>
      <c r="P41" s="218">
        <f t="shared" si="8"/>
        <v>40224632</v>
      </c>
      <c r="Q41" s="219">
        <f t="shared" si="8"/>
        <v>5362</v>
      </c>
      <c r="R41" s="35">
        <v>0</v>
      </c>
      <c r="S41" s="35">
        <v>0</v>
      </c>
      <c r="T41" s="67">
        <f t="shared" si="9"/>
        <v>186379</v>
      </c>
      <c r="U41" s="69">
        <f t="shared" si="10"/>
        <v>4939882828</v>
      </c>
      <c r="V41" s="18" t="s">
        <v>8</v>
      </c>
    </row>
    <row r="42" spans="1:22" ht="15.75" customHeight="1">
      <c r="A42" s="17" t="s">
        <v>48</v>
      </c>
      <c r="B42" s="35">
        <v>410</v>
      </c>
      <c r="C42" s="35">
        <v>1762</v>
      </c>
      <c r="D42" s="35">
        <v>19619880</v>
      </c>
      <c r="E42" s="73">
        <f t="shared" si="11"/>
        <v>82470</v>
      </c>
      <c r="F42" s="70">
        <f t="shared" si="12"/>
        <v>125677</v>
      </c>
      <c r="G42" s="67">
        <f t="shared" si="13"/>
        <v>2461835174</v>
      </c>
      <c r="H42" s="35">
        <v>0</v>
      </c>
      <c r="I42" s="89" t="s">
        <v>132</v>
      </c>
      <c r="J42" s="189">
        <v>20</v>
      </c>
      <c r="K42" s="193">
        <v>486680</v>
      </c>
      <c r="L42" s="194"/>
      <c r="M42" s="35">
        <v>2165</v>
      </c>
      <c r="N42" s="35">
        <v>17710811</v>
      </c>
      <c r="O42" s="67">
        <f t="shared" si="7"/>
        <v>2185</v>
      </c>
      <c r="P42" s="220">
        <f t="shared" si="8"/>
        <v>18197491</v>
      </c>
      <c r="Q42" s="221">
        <f t="shared" si="8"/>
        <v>2185</v>
      </c>
      <c r="R42" s="35">
        <v>0</v>
      </c>
      <c r="S42" s="35">
        <v>0</v>
      </c>
      <c r="T42" s="67">
        <f t="shared" si="9"/>
        <v>84655</v>
      </c>
      <c r="U42" s="67">
        <f t="shared" si="10"/>
        <v>2480032665</v>
      </c>
      <c r="V42" s="18" t="s">
        <v>61</v>
      </c>
    </row>
    <row r="43" spans="1:22" ht="15.75" customHeight="1">
      <c r="A43" s="17" t="s">
        <v>56</v>
      </c>
      <c r="B43" s="35">
        <v>1260</v>
      </c>
      <c r="C43" s="35">
        <v>7567</v>
      </c>
      <c r="D43" s="35">
        <v>81769160</v>
      </c>
      <c r="E43" s="73">
        <f t="shared" si="11"/>
        <v>226313</v>
      </c>
      <c r="F43" s="70">
        <f t="shared" si="12"/>
        <v>330309</v>
      </c>
      <c r="G43" s="67">
        <f t="shared" si="13"/>
        <v>6296491340</v>
      </c>
      <c r="H43" s="35">
        <v>4</v>
      </c>
      <c r="I43" s="89" t="s">
        <v>132</v>
      </c>
      <c r="J43" s="189">
        <v>79</v>
      </c>
      <c r="K43" s="193">
        <v>3202907</v>
      </c>
      <c r="L43" s="194"/>
      <c r="M43" s="35">
        <v>5294</v>
      </c>
      <c r="N43" s="35">
        <v>41533973</v>
      </c>
      <c r="O43" s="67">
        <f t="shared" si="7"/>
        <v>5373</v>
      </c>
      <c r="P43" s="220">
        <f t="shared" si="8"/>
        <v>44736880</v>
      </c>
      <c r="Q43" s="221">
        <f t="shared" si="8"/>
        <v>5373</v>
      </c>
      <c r="R43" s="35">
        <v>0</v>
      </c>
      <c r="S43" s="35">
        <v>0</v>
      </c>
      <c r="T43" s="67">
        <f t="shared" si="9"/>
        <v>231690</v>
      </c>
      <c r="U43" s="67">
        <f t="shared" si="10"/>
        <v>6341228220</v>
      </c>
      <c r="V43" s="18" t="s">
        <v>62</v>
      </c>
    </row>
    <row r="44" spans="1:22" ht="15.75" customHeight="1">
      <c r="A44" s="17" t="s">
        <v>57</v>
      </c>
      <c r="B44" s="35">
        <v>1225</v>
      </c>
      <c r="C44" s="35">
        <v>6317</v>
      </c>
      <c r="D44" s="35">
        <v>69055410</v>
      </c>
      <c r="E44" s="73">
        <f t="shared" si="11"/>
        <v>250800</v>
      </c>
      <c r="F44" s="70">
        <f t="shared" si="12"/>
        <v>340940</v>
      </c>
      <c r="G44" s="67">
        <f t="shared" si="13"/>
        <v>6571082086</v>
      </c>
      <c r="H44" s="35">
        <v>6</v>
      </c>
      <c r="I44" s="89" t="s">
        <v>132</v>
      </c>
      <c r="J44" s="189">
        <v>189</v>
      </c>
      <c r="K44" s="193">
        <v>2191532</v>
      </c>
      <c r="L44" s="194"/>
      <c r="M44" s="35">
        <v>6361</v>
      </c>
      <c r="N44" s="35">
        <v>50162613</v>
      </c>
      <c r="O44" s="67">
        <f t="shared" si="7"/>
        <v>6550</v>
      </c>
      <c r="P44" s="220">
        <f t="shared" si="8"/>
        <v>52354145</v>
      </c>
      <c r="Q44" s="221">
        <f t="shared" si="8"/>
        <v>6550</v>
      </c>
      <c r="R44" s="35">
        <v>2</v>
      </c>
      <c r="S44" s="35">
        <v>35820</v>
      </c>
      <c r="T44" s="67">
        <f t="shared" si="9"/>
        <v>257358</v>
      </c>
      <c r="U44" s="67">
        <f t="shared" si="10"/>
        <v>6623472051</v>
      </c>
      <c r="V44" s="18" t="s">
        <v>63</v>
      </c>
    </row>
    <row r="45" spans="1:22" ht="15.75" customHeight="1">
      <c r="A45" s="19" t="s">
        <v>9</v>
      </c>
      <c r="B45" s="36">
        <v>286</v>
      </c>
      <c r="C45" s="36">
        <v>1285</v>
      </c>
      <c r="D45" s="36">
        <v>13243780</v>
      </c>
      <c r="E45" s="74">
        <f t="shared" si="11"/>
        <v>46727</v>
      </c>
      <c r="F45" s="75">
        <f t="shared" si="12"/>
        <v>70699</v>
      </c>
      <c r="G45" s="68">
        <f t="shared" si="13"/>
        <v>1379728197</v>
      </c>
      <c r="H45" s="36">
        <v>0</v>
      </c>
      <c r="I45" s="90" t="s">
        <v>132</v>
      </c>
      <c r="J45" s="190">
        <v>11</v>
      </c>
      <c r="K45" s="195">
        <v>947835</v>
      </c>
      <c r="L45" s="196"/>
      <c r="M45" s="36">
        <v>1044</v>
      </c>
      <c r="N45" s="36">
        <v>8005739</v>
      </c>
      <c r="O45" s="68">
        <f t="shared" si="7"/>
        <v>1055</v>
      </c>
      <c r="P45" s="222">
        <f t="shared" si="8"/>
        <v>8953574</v>
      </c>
      <c r="Q45" s="223">
        <f t="shared" si="8"/>
        <v>1055</v>
      </c>
      <c r="R45" s="36">
        <v>0</v>
      </c>
      <c r="S45" s="36">
        <v>0</v>
      </c>
      <c r="T45" s="74">
        <f t="shared" si="9"/>
        <v>47782</v>
      </c>
      <c r="U45" s="68">
        <f t="shared" si="10"/>
        <v>1388681771</v>
      </c>
      <c r="V45" s="20" t="s">
        <v>9</v>
      </c>
    </row>
    <row r="46" spans="1:22" ht="15.75" customHeight="1">
      <c r="A46" s="17" t="s">
        <v>10</v>
      </c>
      <c r="B46" s="35">
        <v>33</v>
      </c>
      <c r="C46" s="35">
        <v>131</v>
      </c>
      <c r="D46" s="35">
        <v>1500830</v>
      </c>
      <c r="E46" s="67">
        <f t="shared" si="11"/>
        <v>7048</v>
      </c>
      <c r="F46" s="70">
        <f t="shared" si="12"/>
        <v>11696</v>
      </c>
      <c r="G46" s="67">
        <f t="shared" si="13"/>
        <v>271199828</v>
      </c>
      <c r="H46" s="35">
        <v>0</v>
      </c>
      <c r="I46" s="89" t="s">
        <v>132</v>
      </c>
      <c r="J46" s="189">
        <v>1</v>
      </c>
      <c r="K46" s="201">
        <v>23070</v>
      </c>
      <c r="L46" s="202"/>
      <c r="M46" s="35">
        <v>172</v>
      </c>
      <c r="N46" s="35">
        <v>1488568</v>
      </c>
      <c r="O46" s="67">
        <f t="shared" si="7"/>
        <v>173</v>
      </c>
      <c r="P46" s="218">
        <f t="shared" si="8"/>
        <v>1511638</v>
      </c>
      <c r="Q46" s="219">
        <f t="shared" si="8"/>
        <v>173</v>
      </c>
      <c r="R46" s="35">
        <v>0</v>
      </c>
      <c r="S46" s="35">
        <v>0</v>
      </c>
      <c r="T46" s="67">
        <f t="shared" si="9"/>
        <v>7221</v>
      </c>
      <c r="U46" s="67">
        <f t="shared" si="10"/>
        <v>272711466</v>
      </c>
      <c r="V46" s="18" t="s">
        <v>10</v>
      </c>
    </row>
    <row r="47" spans="1:22" ht="15.75" customHeight="1">
      <c r="A47" s="17" t="s">
        <v>52</v>
      </c>
      <c r="B47" s="35">
        <v>127</v>
      </c>
      <c r="C47" s="35">
        <v>573</v>
      </c>
      <c r="D47" s="35">
        <v>6359770</v>
      </c>
      <c r="E47" s="67">
        <f t="shared" si="11"/>
        <v>33747</v>
      </c>
      <c r="F47" s="70">
        <f t="shared" si="12"/>
        <v>46874</v>
      </c>
      <c r="G47" s="67">
        <f t="shared" si="13"/>
        <v>909061483</v>
      </c>
      <c r="H47" s="35">
        <v>1</v>
      </c>
      <c r="I47" s="89" t="s">
        <v>132</v>
      </c>
      <c r="J47" s="189">
        <v>10</v>
      </c>
      <c r="K47" s="193">
        <v>54920</v>
      </c>
      <c r="L47" s="194"/>
      <c r="M47" s="35">
        <v>944</v>
      </c>
      <c r="N47" s="35">
        <v>6104148</v>
      </c>
      <c r="O47" s="67">
        <f t="shared" si="7"/>
        <v>954</v>
      </c>
      <c r="P47" s="220">
        <f t="shared" si="8"/>
        <v>6159068</v>
      </c>
      <c r="Q47" s="221">
        <f t="shared" si="8"/>
        <v>954</v>
      </c>
      <c r="R47" s="35">
        <v>0</v>
      </c>
      <c r="S47" s="35">
        <v>0</v>
      </c>
      <c r="T47" s="67">
        <f t="shared" si="9"/>
        <v>34702</v>
      </c>
      <c r="U47" s="67">
        <f t="shared" si="10"/>
        <v>915220551</v>
      </c>
      <c r="V47" s="18" t="s">
        <v>64</v>
      </c>
    </row>
    <row r="48" spans="1:22" ht="15.75" customHeight="1">
      <c r="A48" s="17" t="s">
        <v>53</v>
      </c>
      <c r="B48" s="35">
        <v>225</v>
      </c>
      <c r="C48" s="35">
        <v>1027</v>
      </c>
      <c r="D48" s="35">
        <v>10342790</v>
      </c>
      <c r="E48" s="67">
        <f t="shared" si="11"/>
        <v>64622</v>
      </c>
      <c r="F48" s="70">
        <f t="shared" si="12"/>
        <v>96289</v>
      </c>
      <c r="G48" s="67">
        <f t="shared" si="13"/>
        <v>1987351309</v>
      </c>
      <c r="H48" s="35">
        <v>0</v>
      </c>
      <c r="I48" s="89" t="s">
        <v>132</v>
      </c>
      <c r="J48" s="189">
        <v>27</v>
      </c>
      <c r="K48" s="193">
        <v>2629870</v>
      </c>
      <c r="L48" s="194"/>
      <c r="M48" s="35">
        <v>1531</v>
      </c>
      <c r="N48" s="35">
        <v>13030916</v>
      </c>
      <c r="O48" s="67">
        <f t="shared" si="7"/>
        <v>1558</v>
      </c>
      <c r="P48" s="220">
        <f t="shared" si="8"/>
        <v>15660786</v>
      </c>
      <c r="Q48" s="221">
        <f t="shared" si="8"/>
        <v>1558</v>
      </c>
      <c r="R48" s="35">
        <v>1</v>
      </c>
      <c r="S48" s="35">
        <v>23590</v>
      </c>
      <c r="T48" s="67">
        <f t="shared" si="9"/>
        <v>66181</v>
      </c>
      <c r="U48" s="67">
        <f t="shared" si="10"/>
        <v>2003035685</v>
      </c>
      <c r="V48" s="18" t="s">
        <v>65</v>
      </c>
    </row>
    <row r="49" spans="1:22" ht="15.75" customHeight="1">
      <c r="A49" s="17" t="s">
        <v>11</v>
      </c>
      <c r="B49" s="35">
        <v>174</v>
      </c>
      <c r="C49" s="35">
        <v>1593</v>
      </c>
      <c r="D49" s="35">
        <v>17638750</v>
      </c>
      <c r="E49" s="67">
        <f t="shared" si="11"/>
        <v>33588</v>
      </c>
      <c r="F49" s="70">
        <f t="shared" si="12"/>
        <v>52402</v>
      </c>
      <c r="G49" s="67">
        <f t="shared" si="13"/>
        <v>1080571564</v>
      </c>
      <c r="H49" s="35">
        <v>0</v>
      </c>
      <c r="I49" s="89" t="s">
        <v>132</v>
      </c>
      <c r="J49" s="189">
        <v>6</v>
      </c>
      <c r="K49" s="193">
        <v>803961</v>
      </c>
      <c r="L49" s="194"/>
      <c r="M49" s="35">
        <v>610</v>
      </c>
      <c r="N49" s="35">
        <v>4422472</v>
      </c>
      <c r="O49" s="67">
        <f t="shared" si="7"/>
        <v>616</v>
      </c>
      <c r="P49" s="220">
        <f t="shared" si="8"/>
        <v>5226433</v>
      </c>
      <c r="Q49" s="221">
        <f t="shared" si="8"/>
        <v>616</v>
      </c>
      <c r="R49" s="35">
        <v>0</v>
      </c>
      <c r="S49" s="35">
        <v>0</v>
      </c>
      <c r="T49" s="67">
        <f t="shared" si="9"/>
        <v>34204</v>
      </c>
      <c r="U49" s="67">
        <f t="shared" si="10"/>
        <v>1085797997</v>
      </c>
      <c r="V49" s="18" t="s">
        <v>11</v>
      </c>
    </row>
    <row r="50" spans="1:22" ht="15.75" customHeight="1">
      <c r="A50" s="19" t="s">
        <v>12</v>
      </c>
      <c r="B50" s="36">
        <v>119</v>
      </c>
      <c r="C50" s="36">
        <v>683</v>
      </c>
      <c r="D50" s="36">
        <v>7078110</v>
      </c>
      <c r="E50" s="67">
        <f t="shared" si="11"/>
        <v>32180</v>
      </c>
      <c r="F50" s="70">
        <f t="shared" si="12"/>
        <v>44567</v>
      </c>
      <c r="G50" s="67">
        <f t="shared" si="13"/>
        <v>857742199</v>
      </c>
      <c r="H50" s="36">
        <v>0</v>
      </c>
      <c r="I50" s="90" t="s">
        <v>132</v>
      </c>
      <c r="J50" s="190">
        <v>33</v>
      </c>
      <c r="K50" s="195">
        <v>501540</v>
      </c>
      <c r="L50" s="196"/>
      <c r="M50" s="36">
        <v>805</v>
      </c>
      <c r="N50" s="36">
        <v>5032637</v>
      </c>
      <c r="O50" s="68">
        <f t="shared" si="7"/>
        <v>838</v>
      </c>
      <c r="P50" s="229">
        <f t="shared" si="8"/>
        <v>5534177</v>
      </c>
      <c r="Q50" s="230">
        <f t="shared" si="8"/>
        <v>838</v>
      </c>
      <c r="R50" s="36">
        <v>0</v>
      </c>
      <c r="S50" s="36">
        <v>0</v>
      </c>
      <c r="T50" s="74">
        <f t="shared" si="9"/>
        <v>33018</v>
      </c>
      <c r="U50" s="67">
        <f t="shared" si="10"/>
        <v>863276376</v>
      </c>
      <c r="V50" s="20" t="s">
        <v>12</v>
      </c>
    </row>
    <row r="51" spans="1:22" ht="15.75" customHeight="1">
      <c r="A51" s="17" t="s">
        <v>58</v>
      </c>
      <c r="B51" s="35">
        <v>71</v>
      </c>
      <c r="C51" s="35">
        <v>562</v>
      </c>
      <c r="D51" s="35">
        <v>5748310</v>
      </c>
      <c r="E51" s="71">
        <f t="shared" si="11"/>
        <v>25374</v>
      </c>
      <c r="F51" s="72">
        <f t="shared" si="12"/>
        <v>34726</v>
      </c>
      <c r="G51" s="69">
        <f t="shared" si="13"/>
        <v>706640858</v>
      </c>
      <c r="H51" s="35">
        <v>0</v>
      </c>
      <c r="I51" s="89" t="s">
        <v>132</v>
      </c>
      <c r="J51" s="189">
        <v>12</v>
      </c>
      <c r="K51" s="201">
        <v>131054</v>
      </c>
      <c r="L51" s="202"/>
      <c r="M51" s="35">
        <v>438</v>
      </c>
      <c r="N51" s="35">
        <v>2958442</v>
      </c>
      <c r="O51" s="67">
        <f t="shared" si="7"/>
        <v>450</v>
      </c>
      <c r="P51" s="231">
        <f t="shared" si="8"/>
        <v>3089496</v>
      </c>
      <c r="Q51" s="232">
        <f t="shared" si="8"/>
        <v>450</v>
      </c>
      <c r="R51" s="35">
        <v>0</v>
      </c>
      <c r="S51" s="35">
        <v>0</v>
      </c>
      <c r="T51" s="67">
        <f t="shared" si="9"/>
        <v>25824</v>
      </c>
      <c r="U51" s="69">
        <f t="shared" si="10"/>
        <v>709730354</v>
      </c>
      <c r="V51" s="18" t="s">
        <v>66</v>
      </c>
    </row>
    <row r="52" spans="1:22" ht="15.75" customHeight="1">
      <c r="A52" s="17" t="s">
        <v>54</v>
      </c>
      <c r="B52" s="35">
        <v>229</v>
      </c>
      <c r="C52" s="35">
        <v>1756</v>
      </c>
      <c r="D52" s="35">
        <v>20216780</v>
      </c>
      <c r="E52" s="74">
        <f t="shared" si="11"/>
        <v>52312</v>
      </c>
      <c r="F52" s="75">
        <f t="shared" si="12"/>
        <v>76514</v>
      </c>
      <c r="G52" s="68">
        <f t="shared" si="13"/>
        <v>1527881426</v>
      </c>
      <c r="H52" s="35">
        <v>0</v>
      </c>
      <c r="I52" s="89" t="s">
        <v>132</v>
      </c>
      <c r="J52" s="189">
        <v>39</v>
      </c>
      <c r="K52" s="195">
        <v>657300</v>
      </c>
      <c r="L52" s="196"/>
      <c r="M52" s="35">
        <v>1186</v>
      </c>
      <c r="N52" s="35">
        <v>7579304</v>
      </c>
      <c r="O52" s="67">
        <f t="shared" si="7"/>
        <v>1225</v>
      </c>
      <c r="P52" s="229">
        <f t="shared" si="8"/>
        <v>8236604</v>
      </c>
      <c r="Q52" s="230">
        <f t="shared" si="8"/>
        <v>1225</v>
      </c>
      <c r="R52" s="35">
        <v>0</v>
      </c>
      <c r="S52" s="35">
        <v>0</v>
      </c>
      <c r="T52" s="67">
        <f t="shared" si="9"/>
        <v>53537</v>
      </c>
      <c r="U52" s="67">
        <f t="shared" si="10"/>
        <v>1536118030</v>
      </c>
      <c r="V52" s="18" t="s">
        <v>67</v>
      </c>
    </row>
    <row r="53" spans="1:22" ht="15.75" customHeight="1">
      <c r="A53" s="123" t="s">
        <v>59</v>
      </c>
      <c r="B53" s="97">
        <f aca="true" t="shared" si="14" ref="B53:U53">SUM(B36:B52)</f>
        <v>11934</v>
      </c>
      <c r="C53" s="97">
        <f t="shared" si="14"/>
        <v>66657</v>
      </c>
      <c r="D53" s="97">
        <f t="shared" si="14"/>
        <v>729787700</v>
      </c>
      <c r="E53" s="97">
        <f t="shared" si="14"/>
        <v>2161145</v>
      </c>
      <c r="F53" s="97">
        <f t="shared" si="14"/>
        <v>3155667</v>
      </c>
      <c r="G53" s="97">
        <f t="shared" si="14"/>
        <v>59936062325</v>
      </c>
      <c r="H53" s="97">
        <f t="shared" si="14"/>
        <v>40</v>
      </c>
      <c r="I53" s="97">
        <f t="shared" si="14"/>
        <v>0</v>
      </c>
      <c r="J53" s="97">
        <f t="shared" si="14"/>
        <v>1258</v>
      </c>
      <c r="K53" s="197">
        <f t="shared" si="14"/>
        <v>29931495</v>
      </c>
      <c r="L53" s="198"/>
      <c r="M53" s="97">
        <f t="shared" si="14"/>
        <v>55144</v>
      </c>
      <c r="N53" s="97">
        <f t="shared" si="14"/>
        <v>432639286</v>
      </c>
      <c r="O53" s="97">
        <f t="shared" si="14"/>
        <v>56402</v>
      </c>
      <c r="P53" s="197">
        <f t="shared" si="14"/>
        <v>462570781</v>
      </c>
      <c r="Q53" s="198"/>
      <c r="R53" s="97">
        <f t="shared" si="14"/>
        <v>3</v>
      </c>
      <c r="S53" s="97">
        <f t="shared" si="14"/>
        <v>59410</v>
      </c>
      <c r="T53" s="97">
        <f t="shared" si="14"/>
        <v>2217590</v>
      </c>
      <c r="U53" s="76">
        <f t="shared" si="14"/>
        <v>60398692516</v>
      </c>
      <c r="V53" s="121" t="s">
        <v>140</v>
      </c>
    </row>
    <row r="54" spans="1:22" ht="15.75" customHeight="1">
      <c r="A54" s="17" t="s">
        <v>13</v>
      </c>
      <c r="B54" s="35">
        <v>41</v>
      </c>
      <c r="C54" s="35">
        <v>146</v>
      </c>
      <c r="D54" s="35">
        <v>1672840</v>
      </c>
      <c r="E54" s="67">
        <f>SUM(L24,O24,B54)</f>
        <v>29585</v>
      </c>
      <c r="F54" s="70">
        <f>SUM(M24,C54)</f>
        <v>38966</v>
      </c>
      <c r="G54" s="67">
        <f>SUM(N24,Q24,U24,D54)</f>
        <v>658786941</v>
      </c>
      <c r="H54" s="37">
        <v>5</v>
      </c>
      <c r="I54" s="89" t="s">
        <v>132</v>
      </c>
      <c r="J54" s="189">
        <v>1</v>
      </c>
      <c r="K54" s="201">
        <v>11340</v>
      </c>
      <c r="L54" s="202"/>
      <c r="M54" s="35">
        <v>1381</v>
      </c>
      <c r="N54" s="35">
        <v>9231856</v>
      </c>
      <c r="O54" s="67">
        <f>SUM(J54,M54)</f>
        <v>1382</v>
      </c>
      <c r="P54" s="227">
        <f aca="true" t="shared" si="15" ref="P54:Q56">SUM(K54,N54)</f>
        <v>9243196</v>
      </c>
      <c r="Q54" s="228">
        <f t="shared" si="15"/>
        <v>1382</v>
      </c>
      <c r="R54" s="35">
        <v>0</v>
      </c>
      <c r="S54" s="37">
        <v>0</v>
      </c>
      <c r="T54" s="73">
        <f>SUM(E54,H54,O54,R54)</f>
        <v>30972</v>
      </c>
      <c r="U54" s="67">
        <f>SUM(G54,P54,S54)</f>
        <v>668030137</v>
      </c>
      <c r="V54" s="18" t="s">
        <v>13</v>
      </c>
    </row>
    <row r="55" spans="1:22" ht="15.75" customHeight="1">
      <c r="A55" s="17" t="s">
        <v>14</v>
      </c>
      <c r="B55" s="35">
        <v>28</v>
      </c>
      <c r="C55" s="35">
        <v>96</v>
      </c>
      <c r="D55" s="35">
        <v>1060950</v>
      </c>
      <c r="E55" s="67">
        <f>SUM(L25,O25,B55)</f>
        <v>18095</v>
      </c>
      <c r="F55" s="70">
        <f>SUM(M25,C55)</f>
        <v>23276</v>
      </c>
      <c r="G55" s="67">
        <f>SUM(N25,Q25,U25,D55)</f>
        <v>344255666</v>
      </c>
      <c r="H55" s="37">
        <v>0</v>
      </c>
      <c r="I55" s="89" t="s">
        <v>132</v>
      </c>
      <c r="J55" s="189">
        <v>2</v>
      </c>
      <c r="K55" s="193">
        <v>10670</v>
      </c>
      <c r="L55" s="194"/>
      <c r="M55" s="35">
        <v>207</v>
      </c>
      <c r="N55" s="35">
        <v>1184470</v>
      </c>
      <c r="O55" s="67">
        <f>SUM(J55,M55)</f>
        <v>209</v>
      </c>
      <c r="P55" s="227">
        <f t="shared" si="15"/>
        <v>1195140</v>
      </c>
      <c r="Q55" s="228">
        <f t="shared" si="15"/>
        <v>209</v>
      </c>
      <c r="R55" s="35">
        <v>0</v>
      </c>
      <c r="S55" s="37">
        <v>0</v>
      </c>
      <c r="T55" s="73">
        <f>SUM(E55,H55,O55,R55)</f>
        <v>18304</v>
      </c>
      <c r="U55" s="67">
        <f>SUM(G55,P55,S55)</f>
        <v>345450806</v>
      </c>
      <c r="V55" s="18" t="s">
        <v>14</v>
      </c>
    </row>
    <row r="56" spans="1:22" ht="15.75" customHeight="1">
      <c r="A56" s="19" t="s">
        <v>15</v>
      </c>
      <c r="B56" s="36">
        <v>9</v>
      </c>
      <c r="C56" s="36">
        <v>36</v>
      </c>
      <c r="D56" s="36">
        <v>574350</v>
      </c>
      <c r="E56" s="67">
        <f>SUM(L26,O26,B56)</f>
        <v>5581</v>
      </c>
      <c r="F56" s="70">
        <f>SUM(M26,C56)</f>
        <v>6353</v>
      </c>
      <c r="G56" s="67">
        <f>SUM(N26,Q26,U26,D56)</f>
        <v>97143520</v>
      </c>
      <c r="H56" s="38">
        <v>0</v>
      </c>
      <c r="I56" s="90" t="s">
        <v>132</v>
      </c>
      <c r="J56" s="190">
        <v>0</v>
      </c>
      <c r="K56" s="195">
        <v>0</v>
      </c>
      <c r="L56" s="196"/>
      <c r="M56" s="36">
        <v>140</v>
      </c>
      <c r="N56" s="36">
        <v>728544</v>
      </c>
      <c r="O56" s="68">
        <f>SUM(J56,M56)</f>
        <v>140</v>
      </c>
      <c r="P56" s="229">
        <f t="shared" si="15"/>
        <v>728544</v>
      </c>
      <c r="Q56" s="230">
        <f t="shared" si="15"/>
        <v>140</v>
      </c>
      <c r="R56" s="36">
        <v>0</v>
      </c>
      <c r="S56" s="38">
        <v>0</v>
      </c>
      <c r="T56" s="74">
        <f>SUM(E56,H56,O56,R56)</f>
        <v>5721</v>
      </c>
      <c r="U56" s="68">
        <f>SUM(G56,P56,S56)</f>
        <v>97872064</v>
      </c>
      <c r="V56" s="20" t="s">
        <v>15</v>
      </c>
    </row>
    <row r="57" spans="1:22" ht="15.75" customHeight="1" thickBot="1">
      <c r="A57" s="125" t="s">
        <v>16</v>
      </c>
      <c r="B57" s="129">
        <f>SUM(B54:B56)</f>
        <v>78</v>
      </c>
      <c r="C57" s="126">
        <f aca="true" t="shared" si="16" ref="C57:U57">SUM(C54:C56)</f>
        <v>278</v>
      </c>
      <c r="D57" s="130">
        <f t="shared" si="16"/>
        <v>3308140</v>
      </c>
      <c r="E57" s="126">
        <f t="shared" si="16"/>
        <v>53261</v>
      </c>
      <c r="F57" s="130">
        <f t="shared" si="16"/>
        <v>68595</v>
      </c>
      <c r="G57" s="126">
        <f t="shared" si="16"/>
        <v>1100186127</v>
      </c>
      <c r="H57" s="130">
        <f t="shared" si="16"/>
        <v>5</v>
      </c>
      <c r="I57" s="126">
        <f t="shared" si="16"/>
        <v>0</v>
      </c>
      <c r="J57" s="187">
        <f t="shared" si="16"/>
        <v>3</v>
      </c>
      <c r="K57" s="214">
        <f t="shared" si="16"/>
        <v>22010</v>
      </c>
      <c r="L57" s="215">
        <f t="shared" si="16"/>
        <v>0</v>
      </c>
      <c r="M57" s="130">
        <f t="shared" si="16"/>
        <v>1728</v>
      </c>
      <c r="N57" s="126">
        <f t="shared" si="16"/>
        <v>11144870</v>
      </c>
      <c r="O57" s="130">
        <f t="shared" si="16"/>
        <v>1731</v>
      </c>
      <c r="P57" s="214">
        <f t="shared" si="16"/>
        <v>11166880</v>
      </c>
      <c r="Q57" s="233">
        <f t="shared" si="16"/>
        <v>1731</v>
      </c>
      <c r="R57" s="188">
        <f t="shared" si="16"/>
        <v>0</v>
      </c>
      <c r="S57" s="126">
        <f t="shared" si="16"/>
        <v>0</v>
      </c>
      <c r="T57" s="130">
        <f t="shared" si="16"/>
        <v>54997</v>
      </c>
      <c r="U57" s="126">
        <f t="shared" si="16"/>
        <v>1111353007</v>
      </c>
      <c r="V57" s="127" t="s">
        <v>141</v>
      </c>
    </row>
    <row r="58" spans="1:22" ht="15.75" customHeight="1" thickBot="1" thickTop="1">
      <c r="A58" s="124" t="s">
        <v>17</v>
      </c>
      <c r="B58" s="77">
        <f>B53+B57</f>
        <v>12012</v>
      </c>
      <c r="C58" s="77">
        <f aca="true" t="shared" si="17" ref="C58:U58">C53+C57</f>
        <v>66935</v>
      </c>
      <c r="D58" s="77">
        <f t="shared" si="17"/>
        <v>733095840</v>
      </c>
      <c r="E58" s="77">
        <f t="shared" si="17"/>
        <v>2214406</v>
      </c>
      <c r="F58" s="77">
        <f t="shared" si="17"/>
        <v>3224262</v>
      </c>
      <c r="G58" s="77">
        <f t="shared" si="17"/>
        <v>61036248452</v>
      </c>
      <c r="H58" s="77">
        <f t="shared" si="17"/>
        <v>45</v>
      </c>
      <c r="I58" s="77">
        <f t="shared" si="17"/>
        <v>0</v>
      </c>
      <c r="J58" s="79">
        <f t="shared" si="17"/>
        <v>1261</v>
      </c>
      <c r="K58" s="216">
        <f>K53+K57</f>
        <v>29953505</v>
      </c>
      <c r="L58" s="217">
        <f>L53+L57</f>
        <v>0</v>
      </c>
      <c r="M58" s="77">
        <f t="shared" si="17"/>
        <v>56872</v>
      </c>
      <c r="N58" s="77">
        <f t="shared" si="17"/>
        <v>443784156</v>
      </c>
      <c r="O58" s="77">
        <f t="shared" si="17"/>
        <v>58133</v>
      </c>
      <c r="P58" s="216">
        <f t="shared" si="17"/>
        <v>473737661</v>
      </c>
      <c r="Q58" s="226"/>
      <c r="R58" s="77">
        <f t="shared" si="17"/>
        <v>3</v>
      </c>
      <c r="S58" s="77">
        <f t="shared" si="17"/>
        <v>59410</v>
      </c>
      <c r="T58" s="77">
        <f t="shared" si="17"/>
        <v>2272587</v>
      </c>
      <c r="U58" s="77">
        <f t="shared" si="17"/>
        <v>61510045523</v>
      </c>
      <c r="V58" s="122" t="s">
        <v>138</v>
      </c>
    </row>
  </sheetData>
  <sheetProtection/>
  <mergeCells count="106">
    <mergeCell ref="V2:V5"/>
    <mergeCell ref="B33:D34"/>
    <mergeCell ref="E33:G34"/>
    <mergeCell ref="R33:S34"/>
    <mergeCell ref="V32:V35"/>
    <mergeCell ref="Q19:R19"/>
    <mergeCell ref="Q20:R20"/>
    <mergeCell ref="Q21:R21"/>
    <mergeCell ref="Q13:R13"/>
    <mergeCell ref="Q14:R14"/>
    <mergeCell ref="S3:U4"/>
    <mergeCell ref="O34:Q34"/>
    <mergeCell ref="P35:Q35"/>
    <mergeCell ref="Q23:R23"/>
    <mergeCell ref="Q17:R17"/>
    <mergeCell ref="Q18:R18"/>
    <mergeCell ref="Q22:R22"/>
    <mergeCell ref="Q15:R15"/>
    <mergeCell ref="Q16:R16"/>
    <mergeCell ref="Q11:R11"/>
    <mergeCell ref="A2:A5"/>
    <mergeCell ref="A32:A35"/>
    <mergeCell ref="O3:R4"/>
    <mergeCell ref="P49:Q49"/>
    <mergeCell ref="P42:Q42"/>
    <mergeCell ref="P43:Q43"/>
    <mergeCell ref="P44:Q44"/>
    <mergeCell ref="P45:Q45"/>
    <mergeCell ref="P38:Q38"/>
    <mergeCell ref="P37:Q37"/>
    <mergeCell ref="P58:Q58"/>
    <mergeCell ref="P53:Q53"/>
    <mergeCell ref="P54:Q54"/>
    <mergeCell ref="P55:Q55"/>
    <mergeCell ref="P56:Q56"/>
    <mergeCell ref="P50:Q50"/>
    <mergeCell ref="P51:Q51"/>
    <mergeCell ref="P52:Q52"/>
    <mergeCell ref="P57:Q57"/>
    <mergeCell ref="K56:L56"/>
    <mergeCell ref="K45:L45"/>
    <mergeCell ref="P47:Q47"/>
    <mergeCell ref="P48:Q48"/>
    <mergeCell ref="K40:L40"/>
    <mergeCell ref="Q24:R24"/>
    <mergeCell ref="Q27:R27"/>
    <mergeCell ref="Q28:R28"/>
    <mergeCell ref="Q25:R25"/>
    <mergeCell ref="Q26:R26"/>
    <mergeCell ref="P46:Q46"/>
    <mergeCell ref="P39:Q39"/>
    <mergeCell ref="P40:Q40"/>
    <mergeCell ref="P41:Q41"/>
    <mergeCell ref="P36:Q36"/>
    <mergeCell ref="Q12:R12"/>
    <mergeCell ref="K57:L57"/>
    <mergeCell ref="K58:L58"/>
    <mergeCell ref="K44:L44"/>
    <mergeCell ref="K49:L49"/>
    <mergeCell ref="K50:L50"/>
    <mergeCell ref="K51:L51"/>
    <mergeCell ref="K54:L54"/>
    <mergeCell ref="K55:L55"/>
    <mergeCell ref="K46:L46"/>
    <mergeCell ref="K47:L47"/>
    <mergeCell ref="K41:L41"/>
    <mergeCell ref="Q5:R5"/>
    <mergeCell ref="Q6:R6"/>
    <mergeCell ref="Q7:R7"/>
    <mergeCell ref="Q8:R8"/>
    <mergeCell ref="Q9:R9"/>
    <mergeCell ref="Q10:R10"/>
    <mergeCell ref="J5:K5"/>
    <mergeCell ref="J24:K24"/>
    <mergeCell ref="J27:K27"/>
    <mergeCell ref="J28:K28"/>
    <mergeCell ref="J25:K25"/>
    <mergeCell ref="J26:K26"/>
    <mergeCell ref="J18:K18"/>
    <mergeCell ref="J22:K22"/>
    <mergeCell ref="J19:K19"/>
    <mergeCell ref="J23:K23"/>
    <mergeCell ref="J12:K12"/>
    <mergeCell ref="J13:K13"/>
    <mergeCell ref="J21:K21"/>
    <mergeCell ref="J14:K14"/>
    <mergeCell ref="J15:K15"/>
    <mergeCell ref="J16:K16"/>
    <mergeCell ref="J17:K17"/>
    <mergeCell ref="J20:K20"/>
    <mergeCell ref="J6:K6"/>
    <mergeCell ref="J7:K7"/>
    <mergeCell ref="J8:K8"/>
    <mergeCell ref="J9:K9"/>
    <mergeCell ref="J10:K10"/>
    <mergeCell ref="J11:K11"/>
    <mergeCell ref="K48:L48"/>
    <mergeCell ref="K52:L52"/>
    <mergeCell ref="K53:L53"/>
    <mergeCell ref="K35:L35"/>
    <mergeCell ref="K42:L42"/>
    <mergeCell ref="K43:L43"/>
    <mergeCell ref="K37:L37"/>
    <mergeCell ref="K38:L38"/>
    <mergeCell ref="K39:L39"/>
    <mergeCell ref="K36:L36"/>
  </mergeCells>
  <printOptions/>
  <pageMargins left="0.9055118110236221" right="0.7874015748031497" top="0.7480314960629921" bottom="0.7480314960629921" header="0.5118110236220472" footer="0.5118110236220472"/>
  <pageSetup fitToHeight="1" fitToWidth="1" horizontalDpi="600" verticalDpi="600" orientation="landscape" paperSize="9" scale="55" r:id="rId1"/>
  <headerFooter alignWithMargins="0">
    <oddFooter>&amp;C54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29"/>
  <sheetViews>
    <sheetView view="pageBreakPreview" zoomScale="70" zoomScaleSheetLayoutView="70" workbookViewId="0" topLeftCell="A1">
      <selection activeCell="E24" sqref="E24"/>
    </sheetView>
  </sheetViews>
  <sheetFormatPr defaultColWidth="8.796875" defaultRowHeight="14.25"/>
  <cols>
    <col min="1" max="1" width="10.59765625" style="0" customWidth="1"/>
    <col min="2" max="2" width="17.5" style="0" customWidth="1"/>
    <col min="3" max="3" width="16.19921875" style="0" customWidth="1"/>
    <col min="4" max="4" width="15.69921875" style="0" customWidth="1"/>
    <col min="5" max="5" width="8.69921875" style="0" customWidth="1"/>
    <col min="6" max="6" width="13.59765625" style="0" customWidth="1"/>
    <col min="7" max="7" width="8.8984375" style="0" customWidth="1"/>
    <col min="8" max="8" width="14.19921875" style="0" bestFit="1" customWidth="1"/>
    <col min="9" max="9" width="8.8984375" style="0" customWidth="1"/>
    <col min="10" max="10" width="14.19921875" style="0" bestFit="1" customWidth="1"/>
    <col min="11" max="11" width="8.5" style="0" customWidth="1"/>
    <col min="12" max="13" width="12.59765625" style="0" customWidth="1"/>
    <col min="14" max="14" width="16.69921875" style="0" bestFit="1" customWidth="1"/>
    <col min="15" max="15" width="7.59765625" style="0" bestFit="1" customWidth="1"/>
    <col min="16" max="16" width="16.69921875" style="0" bestFit="1" customWidth="1"/>
    <col min="17" max="17" width="9.59765625" style="0" customWidth="1"/>
    <col min="18" max="18" width="16.69921875" style="0" customWidth="1"/>
    <col min="20" max="20" width="16.69921875" style="0" bestFit="1" customWidth="1"/>
    <col min="21" max="21" width="11.59765625" style="0" customWidth="1"/>
  </cols>
  <sheetData>
    <row r="1" spans="1:21" ht="26.25" thickBot="1">
      <c r="A1" s="41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 t="s">
        <v>19</v>
      </c>
      <c r="T1" s="5"/>
      <c r="U1" s="23" t="s">
        <v>0</v>
      </c>
    </row>
    <row r="2" spans="1:21" ht="13.5">
      <c r="A2" s="249" t="s">
        <v>1</v>
      </c>
      <c r="B2" s="253" t="s">
        <v>41</v>
      </c>
      <c r="C2" s="254"/>
      <c r="D2" s="255"/>
      <c r="E2" s="254" t="s">
        <v>87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5"/>
      <c r="U2" s="244" t="s">
        <v>1</v>
      </c>
    </row>
    <row r="3" spans="1:21" ht="13.5">
      <c r="A3" s="250"/>
      <c r="B3" s="247" t="s">
        <v>44</v>
      </c>
      <c r="C3" s="247" t="s">
        <v>45</v>
      </c>
      <c r="D3" s="247" t="s">
        <v>75</v>
      </c>
      <c r="E3" s="237" t="s">
        <v>76</v>
      </c>
      <c r="F3" s="238"/>
      <c r="G3" s="238"/>
      <c r="H3" s="239"/>
      <c r="I3" s="237" t="s">
        <v>77</v>
      </c>
      <c r="J3" s="238"/>
      <c r="K3" s="238"/>
      <c r="L3" s="238"/>
      <c r="M3" s="238"/>
      <c r="N3" s="238"/>
      <c r="O3" s="238"/>
      <c r="P3" s="239"/>
      <c r="Q3" s="237" t="s">
        <v>84</v>
      </c>
      <c r="R3" s="239"/>
      <c r="S3" s="237" t="s">
        <v>43</v>
      </c>
      <c r="T3" s="239"/>
      <c r="U3" s="245"/>
    </row>
    <row r="4" spans="1:21" ht="13.5">
      <c r="A4" s="250"/>
      <c r="B4" s="252"/>
      <c r="C4" s="252"/>
      <c r="D4" s="252"/>
      <c r="E4" s="247" t="s">
        <v>42</v>
      </c>
      <c r="F4" s="247"/>
      <c r="G4" s="247" t="s">
        <v>39</v>
      </c>
      <c r="H4" s="247"/>
      <c r="I4" s="247" t="s">
        <v>78</v>
      </c>
      <c r="J4" s="247"/>
      <c r="K4" s="247" t="s">
        <v>79</v>
      </c>
      <c r="L4" s="247"/>
      <c r="M4" s="247" t="s">
        <v>80</v>
      </c>
      <c r="N4" s="247"/>
      <c r="O4" s="247" t="s">
        <v>81</v>
      </c>
      <c r="P4" s="247"/>
      <c r="Q4" s="256"/>
      <c r="R4" s="257"/>
      <c r="S4" s="256"/>
      <c r="T4" s="257"/>
      <c r="U4" s="245"/>
    </row>
    <row r="5" spans="1:21" ht="13.5">
      <c r="A5" s="250"/>
      <c r="B5" s="252"/>
      <c r="C5" s="252"/>
      <c r="D5" s="252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0"/>
      <c r="R5" s="242"/>
      <c r="S5" s="240"/>
      <c r="T5" s="242"/>
      <c r="U5" s="245"/>
    </row>
    <row r="6" spans="1:21" ht="13.5">
      <c r="A6" s="251"/>
      <c r="B6" s="248"/>
      <c r="C6" s="248"/>
      <c r="D6" s="248"/>
      <c r="E6" s="27" t="s">
        <v>46</v>
      </c>
      <c r="F6" s="27" t="s">
        <v>47</v>
      </c>
      <c r="G6" s="27" t="s">
        <v>26</v>
      </c>
      <c r="H6" s="27" t="s">
        <v>47</v>
      </c>
      <c r="I6" s="27" t="s">
        <v>26</v>
      </c>
      <c r="J6" s="27" t="s">
        <v>47</v>
      </c>
      <c r="K6" s="27" t="s">
        <v>46</v>
      </c>
      <c r="L6" s="27" t="s">
        <v>47</v>
      </c>
      <c r="M6" s="27" t="s">
        <v>82</v>
      </c>
      <c r="N6" s="27" t="s">
        <v>83</v>
      </c>
      <c r="O6" s="27" t="s">
        <v>26</v>
      </c>
      <c r="P6" s="27" t="s">
        <v>47</v>
      </c>
      <c r="Q6" s="27" t="s">
        <v>26</v>
      </c>
      <c r="R6" s="27" t="s">
        <v>47</v>
      </c>
      <c r="S6" s="27" t="s">
        <v>26</v>
      </c>
      <c r="T6" s="27" t="s">
        <v>47</v>
      </c>
      <c r="U6" s="246"/>
    </row>
    <row r="7" spans="1:21" ht="19.5" customHeight="1">
      <c r="A7" s="17" t="s">
        <v>3</v>
      </c>
      <c r="B7" s="35">
        <v>13489352022</v>
      </c>
      <c r="C7" s="35">
        <v>4561499104</v>
      </c>
      <c r="D7" s="35">
        <v>334683436</v>
      </c>
      <c r="E7" s="35">
        <v>1697</v>
      </c>
      <c r="F7" s="35">
        <v>43643776</v>
      </c>
      <c r="G7" s="35">
        <v>11589</v>
      </c>
      <c r="H7" s="35">
        <v>114164743</v>
      </c>
      <c r="I7" s="35">
        <v>4492</v>
      </c>
      <c r="J7" s="35">
        <v>406630217</v>
      </c>
      <c r="K7" s="35">
        <v>2630</v>
      </c>
      <c r="L7" s="35">
        <v>246747768</v>
      </c>
      <c r="M7" s="35">
        <v>6348</v>
      </c>
      <c r="N7" s="35">
        <v>889693605</v>
      </c>
      <c r="O7" s="35">
        <v>4848</v>
      </c>
      <c r="P7" s="35">
        <v>164936850</v>
      </c>
      <c r="Q7" s="35">
        <v>1827</v>
      </c>
      <c r="R7" s="35">
        <v>136065067</v>
      </c>
      <c r="S7" s="67">
        <f>SUM(E7,G7,I7,K7,M7,O7,Q7)</f>
        <v>33431</v>
      </c>
      <c r="T7" s="67">
        <f>SUM(F7,H7,J7,L7,N7,P7,R7)</f>
        <v>2001882026</v>
      </c>
      <c r="U7" s="22" t="s">
        <v>3</v>
      </c>
    </row>
    <row r="8" spans="1:21" ht="19.5" customHeight="1">
      <c r="A8" s="17" t="s">
        <v>4</v>
      </c>
      <c r="B8" s="35">
        <v>3927199147</v>
      </c>
      <c r="C8" s="35">
        <v>1355886797</v>
      </c>
      <c r="D8" s="35">
        <v>101472011</v>
      </c>
      <c r="E8" s="35">
        <v>340</v>
      </c>
      <c r="F8" s="35">
        <v>7002580</v>
      </c>
      <c r="G8" s="35">
        <v>5534</v>
      </c>
      <c r="H8" s="35">
        <v>48071168</v>
      </c>
      <c r="I8" s="35">
        <v>1396</v>
      </c>
      <c r="J8" s="35">
        <v>130489218</v>
      </c>
      <c r="K8" s="35">
        <v>1003</v>
      </c>
      <c r="L8" s="35">
        <v>108316703</v>
      </c>
      <c r="M8" s="35">
        <v>1661</v>
      </c>
      <c r="N8" s="35">
        <v>227970459</v>
      </c>
      <c r="O8" s="35">
        <v>1157</v>
      </c>
      <c r="P8" s="35">
        <v>29543207</v>
      </c>
      <c r="Q8" s="35">
        <v>976</v>
      </c>
      <c r="R8" s="35">
        <v>65742787</v>
      </c>
      <c r="S8" s="67">
        <f aca="true" t="shared" si="0" ref="S8:T23">SUM(E8,G8,I8,K8,M8,O8,Q8)</f>
        <v>12067</v>
      </c>
      <c r="T8" s="67">
        <f t="shared" si="0"/>
        <v>617136122</v>
      </c>
      <c r="U8" s="18" t="s">
        <v>4</v>
      </c>
    </row>
    <row r="9" spans="1:21" ht="19.5" customHeight="1">
      <c r="A9" s="17" t="s">
        <v>5</v>
      </c>
      <c r="B9" s="35">
        <v>1864959711</v>
      </c>
      <c r="C9" s="35">
        <v>642273865</v>
      </c>
      <c r="D9" s="35">
        <v>35943785</v>
      </c>
      <c r="E9" s="35">
        <v>411</v>
      </c>
      <c r="F9" s="35">
        <v>9387520</v>
      </c>
      <c r="G9" s="35">
        <v>1311</v>
      </c>
      <c r="H9" s="35">
        <v>11937980</v>
      </c>
      <c r="I9" s="35">
        <v>699</v>
      </c>
      <c r="J9" s="35">
        <v>62777275</v>
      </c>
      <c r="K9" s="35">
        <v>584</v>
      </c>
      <c r="L9" s="35">
        <v>55180254</v>
      </c>
      <c r="M9" s="35">
        <v>901</v>
      </c>
      <c r="N9" s="35">
        <v>121428012</v>
      </c>
      <c r="O9" s="35">
        <v>623</v>
      </c>
      <c r="P9" s="35">
        <v>21565614</v>
      </c>
      <c r="Q9" s="35">
        <v>331</v>
      </c>
      <c r="R9" s="35">
        <v>21293336</v>
      </c>
      <c r="S9" s="67">
        <f t="shared" si="0"/>
        <v>4860</v>
      </c>
      <c r="T9" s="67">
        <f>SUM(F9,H9,J9,L9,N9,P9,R9)</f>
        <v>303569991</v>
      </c>
      <c r="U9" s="18" t="s">
        <v>5</v>
      </c>
    </row>
    <row r="10" spans="1:21" ht="19.5" customHeight="1">
      <c r="A10" s="17" t="s">
        <v>6</v>
      </c>
      <c r="B10" s="35">
        <v>2099562299</v>
      </c>
      <c r="C10" s="35">
        <v>713657326</v>
      </c>
      <c r="D10" s="35">
        <v>42565919</v>
      </c>
      <c r="E10" s="35">
        <v>332</v>
      </c>
      <c r="F10" s="35">
        <v>6422397</v>
      </c>
      <c r="G10" s="35">
        <v>1840</v>
      </c>
      <c r="H10" s="35">
        <v>16095683</v>
      </c>
      <c r="I10" s="35">
        <v>605</v>
      </c>
      <c r="J10" s="35">
        <v>60761180</v>
      </c>
      <c r="K10" s="35">
        <v>469</v>
      </c>
      <c r="L10" s="35">
        <v>37320219</v>
      </c>
      <c r="M10" s="35">
        <v>1000</v>
      </c>
      <c r="N10" s="35">
        <v>138384323</v>
      </c>
      <c r="O10" s="35">
        <v>850</v>
      </c>
      <c r="P10" s="35">
        <v>24972458</v>
      </c>
      <c r="Q10" s="35">
        <v>348</v>
      </c>
      <c r="R10" s="35">
        <v>25375411</v>
      </c>
      <c r="S10" s="67">
        <f t="shared" si="0"/>
        <v>5444</v>
      </c>
      <c r="T10" s="67">
        <f t="shared" si="0"/>
        <v>309331671</v>
      </c>
      <c r="U10" s="18" t="s">
        <v>6</v>
      </c>
    </row>
    <row r="11" spans="1:21" ht="19.5" customHeight="1">
      <c r="A11" s="19" t="s">
        <v>7</v>
      </c>
      <c r="B11" s="36">
        <v>1518258815</v>
      </c>
      <c r="C11" s="36">
        <v>524429846</v>
      </c>
      <c r="D11" s="36">
        <v>27760439</v>
      </c>
      <c r="E11" s="36">
        <v>419</v>
      </c>
      <c r="F11" s="36">
        <v>8662155</v>
      </c>
      <c r="G11" s="36">
        <v>419</v>
      </c>
      <c r="H11" s="36">
        <v>10430664</v>
      </c>
      <c r="I11" s="36">
        <v>386</v>
      </c>
      <c r="J11" s="36">
        <v>38586510</v>
      </c>
      <c r="K11" s="36">
        <v>516</v>
      </c>
      <c r="L11" s="36">
        <v>40895180</v>
      </c>
      <c r="M11" s="36">
        <v>698</v>
      </c>
      <c r="N11" s="36">
        <v>93475393</v>
      </c>
      <c r="O11" s="36">
        <v>1712</v>
      </c>
      <c r="P11" s="36">
        <v>27322157</v>
      </c>
      <c r="Q11" s="36">
        <v>168</v>
      </c>
      <c r="R11" s="36">
        <v>8219033</v>
      </c>
      <c r="S11" s="67">
        <f t="shared" si="0"/>
        <v>4318</v>
      </c>
      <c r="T11" s="67">
        <f t="shared" si="0"/>
        <v>227591092</v>
      </c>
      <c r="U11" s="20" t="s">
        <v>7</v>
      </c>
    </row>
    <row r="12" spans="1:21" s="5" customFormat="1" ht="19.5" customHeight="1">
      <c r="A12" s="114" t="s">
        <v>8</v>
      </c>
      <c r="B12" s="99">
        <v>3613474189</v>
      </c>
      <c r="C12" s="94">
        <v>1236598236</v>
      </c>
      <c r="D12" s="95">
        <v>89810403</v>
      </c>
      <c r="E12" s="94">
        <v>76</v>
      </c>
      <c r="F12" s="95">
        <v>1718875</v>
      </c>
      <c r="G12" s="94">
        <v>499</v>
      </c>
      <c r="H12" s="95">
        <v>9607181</v>
      </c>
      <c r="I12" s="94">
        <v>1583</v>
      </c>
      <c r="J12" s="95">
        <v>118014106</v>
      </c>
      <c r="K12" s="94">
        <v>787</v>
      </c>
      <c r="L12" s="94">
        <v>73400283</v>
      </c>
      <c r="M12" s="95">
        <v>1633</v>
      </c>
      <c r="N12" s="94">
        <v>221186291</v>
      </c>
      <c r="O12" s="95">
        <v>3106</v>
      </c>
      <c r="P12" s="94">
        <v>65065222</v>
      </c>
      <c r="Q12" s="95">
        <v>518</v>
      </c>
      <c r="R12" s="94">
        <v>52712367</v>
      </c>
      <c r="S12" s="69">
        <f t="shared" si="0"/>
        <v>8202</v>
      </c>
      <c r="T12" s="69">
        <f t="shared" si="0"/>
        <v>541704325</v>
      </c>
      <c r="U12" s="18" t="s">
        <v>8</v>
      </c>
    </row>
    <row r="13" spans="1:21" s="5" customFormat="1" ht="19.5" customHeight="1">
      <c r="A13" s="108" t="s">
        <v>48</v>
      </c>
      <c r="B13" s="100">
        <v>1811020987</v>
      </c>
      <c r="C13" s="39">
        <v>630699370</v>
      </c>
      <c r="D13" s="93">
        <v>38312308</v>
      </c>
      <c r="E13" s="39">
        <v>294</v>
      </c>
      <c r="F13" s="93">
        <v>8084206</v>
      </c>
      <c r="G13" s="39">
        <v>870</v>
      </c>
      <c r="H13" s="93">
        <v>10376787</v>
      </c>
      <c r="I13" s="39">
        <v>621</v>
      </c>
      <c r="J13" s="93">
        <v>65680865</v>
      </c>
      <c r="K13" s="39">
        <v>377</v>
      </c>
      <c r="L13" s="39">
        <v>33484116</v>
      </c>
      <c r="M13" s="93">
        <v>781</v>
      </c>
      <c r="N13" s="39">
        <v>109311694</v>
      </c>
      <c r="O13" s="93">
        <v>599</v>
      </c>
      <c r="P13" s="39">
        <v>23844631</v>
      </c>
      <c r="Q13" s="93">
        <v>266</v>
      </c>
      <c r="R13" s="39">
        <v>30133833</v>
      </c>
      <c r="S13" s="67">
        <f t="shared" si="0"/>
        <v>3808</v>
      </c>
      <c r="T13" s="67">
        <f t="shared" si="0"/>
        <v>280916132</v>
      </c>
      <c r="U13" s="18" t="s">
        <v>61</v>
      </c>
    </row>
    <row r="14" spans="1:21" s="5" customFormat="1" ht="19.5" customHeight="1">
      <c r="A14" s="108" t="s">
        <v>56</v>
      </c>
      <c r="B14" s="100">
        <v>4627652501</v>
      </c>
      <c r="C14" s="39">
        <v>1606767814</v>
      </c>
      <c r="D14" s="93">
        <v>106807905</v>
      </c>
      <c r="E14" s="39">
        <v>867</v>
      </c>
      <c r="F14" s="93">
        <v>17328062</v>
      </c>
      <c r="G14" s="39">
        <v>3349</v>
      </c>
      <c r="H14" s="93">
        <v>32386357</v>
      </c>
      <c r="I14" s="39">
        <v>2105</v>
      </c>
      <c r="J14" s="93">
        <v>162607735</v>
      </c>
      <c r="K14" s="39">
        <v>1156</v>
      </c>
      <c r="L14" s="39">
        <v>90672468</v>
      </c>
      <c r="M14" s="93">
        <v>2197</v>
      </c>
      <c r="N14" s="39">
        <v>307931811</v>
      </c>
      <c r="O14" s="93">
        <v>1416</v>
      </c>
      <c r="P14" s="39">
        <v>48753810</v>
      </c>
      <c r="Q14" s="93">
        <v>613</v>
      </c>
      <c r="R14" s="39">
        <v>76687970</v>
      </c>
      <c r="S14" s="67">
        <f t="shared" si="0"/>
        <v>11703</v>
      </c>
      <c r="T14" s="67">
        <f t="shared" si="0"/>
        <v>736368213</v>
      </c>
      <c r="U14" s="18" t="s">
        <v>62</v>
      </c>
    </row>
    <row r="15" spans="1:21" s="5" customFormat="1" ht="19.5" customHeight="1">
      <c r="A15" s="108" t="s">
        <v>57</v>
      </c>
      <c r="B15" s="100">
        <v>4855292244</v>
      </c>
      <c r="C15" s="39">
        <v>1653363397</v>
      </c>
      <c r="D15" s="93">
        <v>114816410</v>
      </c>
      <c r="E15" s="39">
        <v>799</v>
      </c>
      <c r="F15" s="93">
        <v>18277996</v>
      </c>
      <c r="G15" s="39">
        <v>3431</v>
      </c>
      <c r="H15" s="93">
        <v>35451062</v>
      </c>
      <c r="I15" s="39">
        <v>1418</v>
      </c>
      <c r="J15" s="93">
        <v>146357787</v>
      </c>
      <c r="K15" s="39">
        <v>655</v>
      </c>
      <c r="L15" s="39">
        <v>59104694</v>
      </c>
      <c r="M15" s="93">
        <v>2219</v>
      </c>
      <c r="N15" s="39">
        <v>315440946</v>
      </c>
      <c r="O15" s="93">
        <v>1470</v>
      </c>
      <c r="P15" s="39">
        <v>52185184</v>
      </c>
      <c r="Q15" s="93">
        <v>747</v>
      </c>
      <c r="R15" s="39">
        <v>56553680</v>
      </c>
      <c r="S15" s="67">
        <f t="shared" si="0"/>
        <v>10739</v>
      </c>
      <c r="T15" s="67">
        <f t="shared" si="0"/>
        <v>683371349</v>
      </c>
      <c r="U15" s="18" t="s">
        <v>63</v>
      </c>
    </row>
    <row r="16" spans="1:21" ht="19.5" customHeight="1">
      <c r="A16" s="113" t="s">
        <v>9</v>
      </c>
      <c r="B16" s="101">
        <v>1023738572</v>
      </c>
      <c r="C16" s="40">
        <v>342206192</v>
      </c>
      <c r="D16" s="96">
        <v>22737007</v>
      </c>
      <c r="E16" s="40">
        <v>155</v>
      </c>
      <c r="F16" s="96">
        <v>4373960</v>
      </c>
      <c r="G16" s="40">
        <v>865</v>
      </c>
      <c r="H16" s="96">
        <v>8078811</v>
      </c>
      <c r="I16" s="40">
        <v>294</v>
      </c>
      <c r="J16" s="96">
        <v>26244705</v>
      </c>
      <c r="K16" s="40">
        <v>125</v>
      </c>
      <c r="L16" s="40">
        <v>13970194</v>
      </c>
      <c r="M16" s="96">
        <v>507</v>
      </c>
      <c r="N16" s="40">
        <v>71426336</v>
      </c>
      <c r="O16" s="96">
        <v>301</v>
      </c>
      <c r="P16" s="40">
        <v>10080220</v>
      </c>
      <c r="Q16" s="96">
        <v>198</v>
      </c>
      <c r="R16" s="40">
        <v>14953413</v>
      </c>
      <c r="S16" s="68">
        <f t="shared" si="0"/>
        <v>2445</v>
      </c>
      <c r="T16" s="68">
        <f t="shared" si="0"/>
        <v>149127639</v>
      </c>
      <c r="U16" s="20" t="s">
        <v>9</v>
      </c>
    </row>
    <row r="17" spans="1:21" ht="19.5" customHeight="1">
      <c r="A17" s="108" t="s">
        <v>10</v>
      </c>
      <c r="B17" s="100">
        <v>198921728</v>
      </c>
      <c r="C17" s="39">
        <v>70985598</v>
      </c>
      <c r="D17" s="93">
        <v>2804140</v>
      </c>
      <c r="E17" s="39">
        <v>49</v>
      </c>
      <c r="F17" s="93">
        <v>792852</v>
      </c>
      <c r="G17" s="39">
        <v>42</v>
      </c>
      <c r="H17" s="93">
        <v>711926</v>
      </c>
      <c r="I17" s="39">
        <v>58</v>
      </c>
      <c r="J17" s="93">
        <v>9882663</v>
      </c>
      <c r="K17" s="39">
        <v>98</v>
      </c>
      <c r="L17" s="39">
        <v>7952082</v>
      </c>
      <c r="M17" s="93">
        <v>74</v>
      </c>
      <c r="N17" s="39">
        <v>13708860</v>
      </c>
      <c r="O17" s="93">
        <v>114</v>
      </c>
      <c r="P17" s="39">
        <v>892890</v>
      </c>
      <c r="Q17" s="93">
        <v>16</v>
      </c>
      <c r="R17" s="39">
        <v>3308582</v>
      </c>
      <c r="S17" s="67">
        <f t="shared" si="0"/>
        <v>451</v>
      </c>
      <c r="T17" s="67">
        <f t="shared" si="0"/>
        <v>37249855</v>
      </c>
      <c r="U17" s="18" t="s">
        <v>10</v>
      </c>
    </row>
    <row r="18" spans="1:21" ht="19.5" customHeight="1">
      <c r="A18" s="108" t="s">
        <v>51</v>
      </c>
      <c r="B18" s="100">
        <v>672286680</v>
      </c>
      <c r="C18" s="39">
        <v>232085458</v>
      </c>
      <c r="D18" s="93">
        <v>10848413</v>
      </c>
      <c r="E18" s="39">
        <v>274</v>
      </c>
      <c r="F18" s="93">
        <v>2382697</v>
      </c>
      <c r="G18" s="39">
        <v>482</v>
      </c>
      <c r="H18" s="93">
        <v>3329365</v>
      </c>
      <c r="I18" s="39">
        <v>188</v>
      </c>
      <c r="J18" s="93">
        <v>17712108</v>
      </c>
      <c r="K18" s="39">
        <v>132</v>
      </c>
      <c r="L18" s="39">
        <v>10870550</v>
      </c>
      <c r="M18" s="93">
        <v>338</v>
      </c>
      <c r="N18" s="39">
        <v>44951457</v>
      </c>
      <c r="O18" s="93">
        <v>1432</v>
      </c>
      <c r="P18" s="39">
        <v>8341806</v>
      </c>
      <c r="Q18" s="93">
        <v>87</v>
      </c>
      <c r="R18" s="39">
        <v>5544943</v>
      </c>
      <c r="S18" s="67">
        <f t="shared" si="0"/>
        <v>2933</v>
      </c>
      <c r="T18" s="67">
        <f t="shared" si="0"/>
        <v>93132926</v>
      </c>
      <c r="U18" s="18" t="s">
        <v>64</v>
      </c>
    </row>
    <row r="19" spans="1:21" ht="19.5" customHeight="1">
      <c r="A19" s="108" t="s">
        <v>49</v>
      </c>
      <c r="B19" s="100">
        <v>1462121616</v>
      </c>
      <c r="C19" s="39">
        <v>519015712</v>
      </c>
      <c r="D19" s="93">
        <v>21898357</v>
      </c>
      <c r="E19" s="39">
        <v>264</v>
      </c>
      <c r="F19" s="93">
        <v>5753343</v>
      </c>
      <c r="G19" s="39">
        <v>960</v>
      </c>
      <c r="H19" s="93">
        <v>10966989</v>
      </c>
      <c r="I19" s="39">
        <v>787</v>
      </c>
      <c r="J19" s="93">
        <v>55924964</v>
      </c>
      <c r="K19" s="39">
        <v>323</v>
      </c>
      <c r="L19" s="39">
        <v>29250338</v>
      </c>
      <c r="M19" s="93">
        <v>761</v>
      </c>
      <c r="N19" s="39">
        <v>112646140</v>
      </c>
      <c r="O19" s="93">
        <v>379</v>
      </c>
      <c r="P19" s="39">
        <v>10057066</v>
      </c>
      <c r="Q19" s="93">
        <v>169</v>
      </c>
      <c r="R19" s="39">
        <v>19561110</v>
      </c>
      <c r="S19" s="67">
        <f t="shared" si="0"/>
        <v>3643</v>
      </c>
      <c r="T19" s="67">
        <f t="shared" si="0"/>
        <v>244159950</v>
      </c>
      <c r="U19" s="18" t="s">
        <v>65</v>
      </c>
    </row>
    <row r="20" spans="1:21" ht="19.5" customHeight="1">
      <c r="A20" s="108" t="s">
        <v>11</v>
      </c>
      <c r="B20" s="100">
        <v>793013419</v>
      </c>
      <c r="C20" s="39">
        <v>277418726</v>
      </c>
      <c r="D20" s="93">
        <v>15365852</v>
      </c>
      <c r="E20" s="39">
        <v>96</v>
      </c>
      <c r="F20" s="93">
        <v>1529888</v>
      </c>
      <c r="G20" s="39">
        <v>42</v>
      </c>
      <c r="H20" s="93">
        <v>748791</v>
      </c>
      <c r="I20" s="39">
        <v>427</v>
      </c>
      <c r="J20" s="93">
        <v>32458389</v>
      </c>
      <c r="K20" s="39">
        <v>175</v>
      </c>
      <c r="L20" s="39">
        <v>13919297</v>
      </c>
      <c r="M20" s="93">
        <v>466</v>
      </c>
      <c r="N20" s="39">
        <v>49389631</v>
      </c>
      <c r="O20" s="93">
        <v>682</v>
      </c>
      <c r="P20" s="39">
        <v>13028292</v>
      </c>
      <c r="Q20" s="93">
        <v>188</v>
      </c>
      <c r="R20" s="39">
        <v>20289230</v>
      </c>
      <c r="S20" s="67">
        <f t="shared" si="0"/>
        <v>2076</v>
      </c>
      <c r="T20" s="67">
        <f t="shared" si="0"/>
        <v>131363518</v>
      </c>
      <c r="U20" s="18" t="s">
        <v>11</v>
      </c>
    </row>
    <row r="21" spans="1:21" ht="19.5" customHeight="1">
      <c r="A21" s="113" t="s">
        <v>12</v>
      </c>
      <c r="B21" s="101">
        <v>632748828</v>
      </c>
      <c r="C21" s="40">
        <v>221513665</v>
      </c>
      <c r="D21" s="96">
        <v>9013883</v>
      </c>
      <c r="E21" s="40">
        <v>146</v>
      </c>
      <c r="F21" s="96">
        <v>3843622</v>
      </c>
      <c r="G21" s="40">
        <v>528</v>
      </c>
      <c r="H21" s="96">
        <v>5159220</v>
      </c>
      <c r="I21" s="40">
        <v>266</v>
      </c>
      <c r="J21" s="96">
        <v>24832370</v>
      </c>
      <c r="K21" s="40">
        <v>103</v>
      </c>
      <c r="L21" s="40">
        <v>9401632</v>
      </c>
      <c r="M21" s="96">
        <v>339</v>
      </c>
      <c r="N21" s="40">
        <v>43407181</v>
      </c>
      <c r="O21" s="96">
        <v>151</v>
      </c>
      <c r="P21" s="40">
        <v>3661942</v>
      </c>
      <c r="Q21" s="96">
        <v>34</v>
      </c>
      <c r="R21" s="40">
        <v>4839745</v>
      </c>
      <c r="S21" s="67">
        <f t="shared" si="0"/>
        <v>1567</v>
      </c>
      <c r="T21" s="67">
        <f t="shared" si="0"/>
        <v>95145712</v>
      </c>
      <c r="U21" s="20" t="s">
        <v>12</v>
      </c>
    </row>
    <row r="22" spans="1:21" ht="19.5" customHeight="1">
      <c r="A22" s="108" t="s">
        <v>58</v>
      </c>
      <c r="B22" s="100">
        <v>519317358</v>
      </c>
      <c r="C22" s="39">
        <v>179159810</v>
      </c>
      <c r="D22" s="93">
        <v>11253186</v>
      </c>
      <c r="E22" s="39">
        <v>61</v>
      </c>
      <c r="F22" s="93">
        <v>519534</v>
      </c>
      <c r="G22" s="39">
        <v>179</v>
      </c>
      <c r="H22" s="93">
        <v>979593</v>
      </c>
      <c r="I22" s="39">
        <v>378</v>
      </c>
      <c r="J22" s="93">
        <v>21622792</v>
      </c>
      <c r="K22" s="39">
        <v>98</v>
      </c>
      <c r="L22" s="39">
        <v>8489653</v>
      </c>
      <c r="M22" s="93">
        <v>398</v>
      </c>
      <c r="N22" s="39">
        <v>34006437</v>
      </c>
      <c r="O22" s="93">
        <v>1256</v>
      </c>
      <c r="P22" s="39">
        <v>9613278</v>
      </c>
      <c r="Q22" s="93">
        <v>82</v>
      </c>
      <c r="R22" s="39">
        <v>8898655</v>
      </c>
      <c r="S22" s="69">
        <f t="shared" si="0"/>
        <v>2452</v>
      </c>
      <c r="T22" s="69">
        <f t="shared" si="0"/>
        <v>84129942</v>
      </c>
      <c r="U22" s="18" t="s">
        <v>66</v>
      </c>
    </row>
    <row r="23" spans="1:21" ht="19.5" customHeight="1">
      <c r="A23" s="108" t="s">
        <v>50</v>
      </c>
      <c r="B23" s="100">
        <v>1121756898</v>
      </c>
      <c r="C23" s="39">
        <v>387220597</v>
      </c>
      <c r="D23" s="93">
        <v>27140535</v>
      </c>
      <c r="E23" s="39">
        <v>460</v>
      </c>
      <c r="F23" s="93">
        <v>3057081</v>
      </c>
      <c r="G23" s="39">
        <v>2734</v>
      </c>
      <c r="H23" s="93">
        <v>8720700</v>
      </c>
      <c r="I23" s="39">
        <v>452</v>
      </c>
      <c r="J23" s="93">
        <v>36957438</v>
      </c>
      <c r="K23" s="39">
        <v>352</v>
      </c>
      <c r="L23" s="39">
        <v>25998312</v>
      </c>
      <c r="M23" s="93">
        <v>478</v>
      </c>
      <c r="N23" s="39">
        <v>75626189</v>
      </c>
      <c r="O23" s="93">
        <v>313</v>
      </c>
      <c r="P23" s="39">
        <v>11678985</v>
      </c>
      <c r="Q23" s="93">
        <v>301</v>
      </c>
      <c r="R23" s="39">
        <v>21330823</v>
      </c>
      <c r="S23" s="68">
        <f t="shared" si="0"/>
        <v>5090</v>
      </c>
      <c r="T23" s="68">
        <f t="shared" si="0"/>
        <v>183369528</v>
      </c>
      <c r="U23" s="18" t="s">
        <v>67</v>
      </c>
    </row>
    <row r="24" spans="1:21" s="5" customFormat="1" ht="19.5" customHeight="1">
      <c r="A24" s="116" t="s">
        <v>60</v>
      </c>
      <c r="B24" s="97">
        <f>SUM(B7:B23)</f>
        <v>44230677014</v>
      </c>
      <c r="C24" s="76">
        <f aca="true" t="shared" si="1" ref="C24:T24">SUM(C7:C23)</f>
        <v>15154781513</v>
      </c>
      <c r="D24" s="107">
        <f t="shared" si="1"/>
        <v>1013233989</v>
      </c>
      <c r="E24" s="76">
        <f>SUM(E7:E23)</f>
        <v>6740</v>
      </c>
      <c r="F24" s="107">
        <f t="shared" si="1"/>
        <v>142780544</v>
      </c>
      <c r="G24" s="76">
        <f t="shared" si="1"/>
        <v>34674</v>
      </c>
      <c r="H24" s="107">
        <f t="shared" si="1"/>
        <v>327217020</v>
      </c>
      <c r="I24" s="76">
        <f t="shared" si="1"/>
        <v>16155</v>
      </c>
      <c r="J24" s="107">
        <f t="shared" si="1"/>
        <v>1417540322</v>
      </c>
      <c r="K24" s="76">
        <f t="shared" si="1"/>
        <v>9583</v>
      </c>
      <c r="L24" s="76">
        <f t="shared" si="1"/>
        <v>864973743</v>
      </c>
      <c r="M24" s="107">
        <f t="shared" si="1"/>
        <v>20799</v>
      </c>
      <c r="N24" s="76">
        <f t="shared" si="1"/>
        <v>2869984765</v>
      </c>
      <c r="O24" s="107">
        <f t="shared" si="1"/>
        <v>20409</v>
      </c>
      <c r="P24" s="76">
        <f t="shared" si="1"/>
        <v>525543612</v>
      </c>
      <c r="Q24" s="107">
        <f t="shared" si="1"/>
        <v>6869</v>
      </c>
      <c r="R24" s="76">
        <f t="shared" si="1"/>
        <v>571509985</v>
      </c>
      <c r="S24" s="98">
        <f t="shared" si="1"/>
        <v>115229</v>
      </c>
      <c r="T24" s="98">
        <f t="shared" si="1"/>
        <v>6719549991</v>
      </c>
      <c r="U24" s="121" t="s">
        <v>140</v>
      </c>
    </row>
    <row r="25" spans="1:21" s="5" customFormat="1" ht="19.5" customHeight="1">
      <c r="A25" s="108" t="s">
        <v>13</v>
      </c>
      <c r="B25" s="100">
        <v>484202460</v>
      </c>
      <c r="C25" s="39">
        <v>166207830</v>
      </c>
      <c r="D25" s="93">
        <v>17619847</v>
      </c>
      <c r="E25" s="39">
        <v>51</v>
      </c>
      <c r="F25" s="93">
        <v>1079266</v>
      </c>
      <c r="G25" s="39">
        <v>272</v>
      </c>
      <c r="H25" s="93">
        <v>2638742</v>
      </c>
      <c r="I25" s="39">
        <v>73</v>
      </c>
      <c r="J25" s="93">
        <v>6977813</v>
      </c>
      <c r="K25" s="39">
        <v>118</v>
      </c>
      <c r="L25" s="39">
        <v>8996616</v>
      </c>
      <c r="M25" s="93">
        <v>186</v>
      </c>
      <c r="N25" s="39">
        <v>28472082</v>
      </c>
      <c r="O25" s="93">
        <v>113</v>
      </c>
      <c r="P25" s="39">
        <v>4619905</v>
      </c>
      <c r="Q25" s="93">
        <v>53</v>
      </c>
      <c r="R25" s="39">
        <v>7835715</v>
      </c>
      <c r="S25" s="71">
        <f aca="true" t="shared" si="2" ref="S25:T27">SUM(E25,G25,I25,K25,M25,O25,Q25)</f>
        <v>866</v>
      </c>
      <c r="T25" s="67">
        <f t="shared" si="2"/>
        <v>60620139</v>
      </c>
      <c r="U25" s="18" t="s">
        <v>13</v>
      </c>
    </row>
    <row r="26" spans="1:21" s="5" customFormat="1" ht="19.5" customHeight="1">
      <c r="A26" s="108" t="s">
        <v>14</v>
      </c>
      <c r="B26" s="100">
        <v>243032169</v>
      </c>
      <c r="C26" s="39">
        <v>95107694</v>
      </c>
      <c r="D26" s="93">
        <v>7310943</v>
      </c>
      <c r="E26" s="39">
        <v>28</v>
      </c>
      <c r="F26" s="93">
        <v>1001678</v>
      </c>
      <c r="G26" s="39">
        <v>22</v>
      </c>
      <c r="H26" s="93">
        <v>406031</v>
      </c>
      <c r="I26" s="39">
        <v>28</v>
      </c>
      <c r="J26" s="93">
        <v>1365549</v>
      </c>
      <c r="K26" s="39">
        <v>19</v>
      </c>
      <c r="L26" s="39">
        <v>997405</v>
      </c>
      <c r="M26" s="93">
        <v>58</v>
      </c>
      <c r="N26" s="39">
        <v>9502519</v>
      </c>
      <c r="O26" s="93">
        <v>22</v>
      </c>
      <c r="P26" s="39">
        <v>564572</v>
      </c>
      <c r="Q26" s="93">
        <v>1</v>
      </c>
      <c r="R26" s="39">
        <v>74344</v>
      </c>
      <c r="S26" s="73">
        <f t="shared" si="2"/>
        <v>178</v>
      </c>
      <c r="T26" s="67">
        <f t="shared" si="2"/>
        <v>13912098</v>
      </c>
      <c r="U26" s="18" t="s">
        <v>14</v>
      </c>
    </row>
    <row r="27" spans="1:21" s="5" customFormat="1" ht="19.5" customHeight="1">
      <c r="A27" s="17" t="s">
        <v>15</v>
      </c>
      <c r="B27" s="101">
        <v>69779462</v>
      </c>
      <c r="C27" s="40">
        <v>25250269</v>
      </c>
      <c r="D27" s="96">
        <v>2842333</v>
      </c>
      <c r="E27" s="40">
        <v>0</v>
      </c>
      <c r="F27" s="96">
        <v>0</v>
      </c>
      <c r="G27" s="40">
        <v>4</v>
      </c>
      <c r="H27" s="96">
        <v>101568</v>
      </c>
      <c r="I27" s="40">
        <v>21</v>
      </c>
      <c r="J27" s="96">
        <v>1303392</v>
      </c>
      <c r="K27" s="40">
        <v>0</v>
      </c>
      <c r="L27" s="40">
        <v>0</v>
      </c>
      <c r="M27" s="96">
        <v>20</v>
      </c>
      <c r="N27" s="40">
        <v>3212559</v>
      </c>
      <c r="O27" s="96">
        <v>25</v>
      </c>
      <c r="P27" s="40">
        <v>559567</v>
      </c>
      <c r="Q27" s="96">
        <v>7</v>
      </c>
      <c r="R27" s="40">
        <v>806777</v>
      </c>
      <c r="S27" s="74">
        <f t="shared" si="2"/>
        <v>77</v>
      </c>
      <c r="T27" s="74">
        <f t="shared" si="2"/>
        <v>5983863</v>
      </c>
      <c r="U27" s="20" t="s">
        <v>15</v>
      </c>
    </row>
    <row r="28" spans="1:21" s="5" customFormat="1" ht="19.5" customHeight="1" thickBot="1">
      <c r="A28" s="125" t="s">
        <v>16</v>
      </c>
      <c r="B28" s="126">
        <f>SUM(B25:B27)</f>
        <v>797014091</v>
      </c>
      <c r="C28" s="132">
        <f aca="true" t="shared" si="3" ref="C28:T28">SUM(C25:C27)</f>
        <v>286565793</v>
      </c>
      <c r="D28" s="133">
        <f t="shared" si="3"/>
        <v>27773123</v>
      </c>
      <c r="E28" s="132">
        <f t="shared" si="3"/>
        <v>79</v>
      </c>
      <c r="F28" s="133">
        <f t="shared" si="3"/>
        <v>2080944</v>
      </c>
      <c r="G28" s="132">
        <f t="shared" si="3"/>
        <v>298</v>
      </c>
      <c r="H28" s="133">
        <f t="shared" si="3"/>
        <v>3146341</v>
      </c>
      <c r="I28" s="132">
        <f t="shared" si="3"/>
        <v>122</v>
      </c>
      <c r="J28" s="133">
        <f t="shared" si="3"/>
        <v>9646754</v>
      </c>
      <c r="K28" s="132">
        <f t="shared" si="3"/>
        <v>137</v>
      </c>
      <c r="L28" s="132">
        <f t="shared" si="3"/>
        <v>9994021</v>
      </c>
      <c r="M28" s="133">
        <f t="shared" si="3"/>
        <v>264</v>
      </c>
      <c r="N28" s="132">
        <f t="shared" si="3"/>
        <v>41187160</v>
      </c>
      <c r="O28" s="133">
        <f t="shared" si="3"/>
        <v>160</v>
      </c>
      <c r="P28" s="132">
        <f t="shared" si="3"/>
        <v>5744044</v>
      </c>
      <c r="Q28" s="133">
        <f t="shared" si="3"/>
        <v>61</v>
      </c>
      <c r="R28" s="126">
        <f t="shared" si="3"/>
        <v>8716836</v>
      </c>
      <c r="S28" s="133">
        <f t="shared" si="3"/>
        <v>1121</v>
      </c>
      <c r="T28" s="132">
        <f t="shared" si="3"/>
        <v>80516100</v>
      </c>
      <c r="U28" s="127" t="s">
        <v>141</v>
      </c>
    </row>
    <row r="29" spans="1:23" ht="19.5" customHeight="1" thickBot="1" thickTop="1">
      <c r="A29" s="124" t="s">
        <v>17</v>
      </c>
      <c r="B29" s="79">
        <f>SUM(B24,B28)</f>
        <v>45027691105</v>
      </c>
      <c r="C29" s="79">
        <f aca="true" t="shared" si="4" ref="C29:T29">SUM(C24,C28)</f>
        <v>15441347306</v>
      </c>
      <c r="D29" s="79">
        <f t="shared" si="4"/>
        <v>1041007112</v>
      </c>
      <c r="E29" s="79">
        <f t="shared" si="4"/>
        <v>6819</v>
      </c>
      <c r="F29" s="79">
        <f t="shared" si="4"/>
        <v>144861488</v>
      </c>
      <c r="G29" s="77">
        <f t="shared" si="4"/>
        <v>34972</v>
      </c>
      <c r="H29" s="106">
        <f t="shared" si="4"/>
        <v>330363361</v>
      </c>
      <c r="I29" s="77">
        <f t="shared" si="4"/>
        <v>16277</v>
      </c>
      <c r="J29" s="106">
        <f t="shared" si="4"/>
        <v>1427187076</v>
      </c>
      <c r="K29" s="77">
        <f t="shared" si="4"/>
        <v>9720</v>
      </c>
      <c r="L29" s="79">
        <f t="shared" si="4"/>
        <v>874967764</v>
      </c>
      <c r="M29" s="79">
        <f t="shared" si="4"/>
        <v>21063</v>
      </c>
      <c r="N29" s="79">
        <f t="shared" si="4"/>
        <v>2911171925</v>
      </c>
      <c r="O29" s="79">
        <f t="shared" si="4"/>
        <v>20569</v>
      </c>
      <c r="P29" s="79">
        <f t="shared" si="4"/>
        <v>531287656</v>
      </c>
      <c r="Q29" s="79">
        <f t="shared" si="4"/>
        <v>6930</v>
      </c>
      <c r="R29" s="79">
        <f t="shared" si="4"/>
        <v>580226821</v>
      </c>
      <c r="S29" s="79">
        <f t="shared" si="4"/>
        <v>116350</v>
      </c>
      <c r="T29" s="79">
        <f t="shared" si="4"/>
        <v>6800066091</v>
      </c>
      <c r="U29" s="122" t="s">
        <v>138</v>
      </c>
      <c r="W29" s="5"/>
    </row>
    <row r="46" ht="12.75" customHeight="1"/>
    <row r="52" ht="12.75" customHeight="1"/>
    <row r="62" ht="12.75" customHeight="1"/>
    <row r="68" ht="12.75" customHeight="1"/>
    <row r="72" ht="12.75" customHeight="1"/>
    <row r="74" ht="14.25" customHeight="1"/>
  </sheetData>
  <sheetProtection/>
  <mergeCells count="17">
    <mergeCell ref="E2:T2"/>
    <mergeCell ref="S3:T5"/>
    <mergeCell ref="Q3:R5"/>
    <mergeCell ref="M4:N5"/>
    <mergeCell ref="E4:F5"/>
    <mergeCell ref="G4:H5"/>
    <mergeCell ref="O4:P5"/>
    <mergeCell ref="U2:U6"/>
    <mergeCell ref="I4:J5"/>
    <mergeCell ref="K4:L5"/>
    <mergeCell ref="A2:A6"/>
    <mergeCell ref="B3:B6"/>
    <mergeCell ref="C3:C6"/>
    <mergeCell ref="D3:D6"/>
    <mergeCell ref="E3:H3"/>
    <mergeCell ref="I3:P3"/>
    <mergeCell ref="B2:D2"/>
  </mergeCell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Footer>&amp;C55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58"/>
  <sheetViews>
    <sheetView view="pageBreakPreview" zoomScale="80" zoomScaleSheetLayoutView="80" workbookViewId="0" topLeftCell="A1">
      <selection activeCell="G55" sqref="G55"/>
    </sheetView>
  </sheetViews>
  <sheetFormatPr defaultColWidth="8.796875" defaultRowHeight="14.25"/>
  <cols>
    <col min="1" max="1" width="10.5" style="0" customWidth="1"/>
    <col min="2" max="2" width="6.69921875" style="0" customWidth="1"/>
    <col min="3" max="3" width="8.19921875" style="0" customWidth="1"/>
    <col min="4" max="4" width="14.59765625" style="0" customWidth="1"/>
    <col min="5" max="5" width="8.19921875" style="0" customWidth="1"/>
    <col min="6" max="6" width="9.8984375" style="0" customWidth="1"/>
    <col min="7" max="7" width="14.5" style="0" customWidth="1"/>
    <col min="8" max="8" width="8.3984375" style="0" customWidth="1"/>
    <col min="9" max="9" width="8" style="0" customWidth="1"/>
    <col min="10" max="10" width="13.8984375" style="0" customWidth="1"/>
    <col min="11" max="11" width="8.19921875" style="0" customWidth="1"/>
    <col min="12" max="12" width="10.09765625" style="0" customWidth="1"/>
    <col min="13" max="13" width="15.3984375" style="0" customWidth="1"/>
    <col min="14" max="14" width="7.69921875" style="0" customWidth="1"/>
    <col min="15" max="15" width="8" style="0" customWidth="1"/>
    <col min="16" max="16" width="14.3984375" style="0" customWidth="1"/>
    <col min="17" max="17" width="7" style="0" customWidth="1"/>
    <col min="18" max="18" width="9.19921875" style="0" customWidth="1"/>
    <col min="19" max="19" width="12.59765625" style="0" customWidth="1"/>
    <col min="20" max="20" width="4.69921875" style="0" customWidth="1"/>
    <col min="21" max="21" width="6.8984375" style="0" customWidth="1"/>
    <col min="22" max="22" width="12" style="0" customWidth="1"/>
    <col min="23" max="24" width="9.09765625" style="0" customWidth="1"/>
    <col min="25" max="25" width="15.09765625" style="0" customWidth="1"/>
    <col min="26" max="26" width="10.5" style="0" customWidth="1"/>
  </cols>
  <sheetData>
    <row r="1" spans="1:26" ht="26.25" thickBot="1">
      <c r="A1" s="46" t="s">
        <v>111</v>
      </c>
      <c r="P1" s="47"/>
      <c r="Q1" s="5"/>
      <c r="R1" s="5"/>
      <c r="V1" t="s">
        <v>88</v>
      </c>
      <c r="Z1" s="48" t="s">
        <v>0</v>
      </c>
    </row>
    <row r="2" spans="1:26" ht="15" customHeight="1">
      <c r="A2" s="249" t="s">
        <v>1</v>
      </c>
      <c r="B2" s="14" t="s">
        <v>89</v>
      </c>
      <c r="C2" s="15"/>
      <c r="D2" s="15"/>
      <c r="E2" s="15"/>
      <c r="F2" s="15"/>
      <c r="G2" s="15"/>
      <c r="H2" s="15"/>
      <c r="I2" s="15"/>
      <c r="J2" s="1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4" t="s">
        <v>1</v>
      </c>
    </row>
    <row r="3" spans="1:26" ht="15" customHeight="1">
      <c r="A3" s="250"/>
      <c r="B3" s="9" t="s">
        <v>90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237" t="s">
        <v>91</v>
      </c>
      <c r="O3" s="238"/>
      <c r="P3" s="239"/>
      <c r="Q3" s="237" t="s">
        <v>73</v>
      </c>
      <c r="R3" s="238"/>
      <c r="S3" s="239"/>
      <c r="T3" s="237" t="s">
        <v>92</v>
      </c>
      <c r="U3" s="238"/>
      <c r="V3" s="239"/>
      <c r="W3" s="237" t="s">
        <v>93</v>
      </c>
      <c r="X3" s="238"/>
      <c r="Y3" s="239"/>
      <c r="Z3" s="245"/>
    </row>
    <row r="4" spans="1:26" ht="15" customHeight="1">
      <c r="A4" s="250"/>
      <c r="B4" s="9" t="s">
        <v>22</v>
      </c>
      <c r="C4" s="10"/>
      <c r="D4" s="49"/>
      <c r="E4" s="9" t="s">
        <v>94</v>
      </c>
      <c r="F4" s="10"/>
      <c r="G4" s="11"/>
      <c r="H4" s="9" t="s">
        <v>24</v>
      </c>
      <c r="I4" s="10"/>
      <c r="J4" s="11"/>
      <c r="K4" s="9" t="s">
        <v>95</v>
      </c>
      <c r="L4" s="10"/>
      <c r="M4" s="11"/>
      <c r="N4" s="240"/>
      <c r="O4" s="241"/>
      <c r="P4" s="242"/>
      <c r="Q4" s="240"/>
      <c r="R4" s="241"/>
      <c r="S4" s="242"/>
      <c r="T4" s="240"/>
      <c r="U4" s="241"/>
      <c r="V4" s="242"/>
      <c r="W4" s="240"/>
      <c r="X4" s="241"/>
      <c r="Y4" s="242"/>
      <c r="Z4" s="245"/>
    </row>
    <row r="5" spans="1:26" ht="15" customHeight="1">
      <c r="A5" s="251"/>
      <c r="B5" s="27" t="s">
        <v>26</v>
      </c>
      <c r="C5" s="27" t="s">
        <v>27</v>
      </c>
      <c r="D5" s="27" t="s">
        <v>28</v>
      </c>
      <c r="E5" s="27" t="s">
        <v>26</v>
      </c>
      <c r="F5" s="27" t="s">
        <v>27</v>
      </c>
      <c r="G5" s="27" t="s">
        <v>28</v>
      </c>
      <c r="H5" s="27" t="s">
        <v>26</v>
      </c>
      <c r="I5" s="27" t="s">
        <v>27</v>
      </c>
      <c r="J5" s="27" t="s">
        <v>28</v>
      </c>
      <c r="K5" s="27" t="s">
        <v>26</v>
      </c>
      <c r="L5" s="27" t="s">
        <v>27</v>
      </c>
      <c r="M5" s="27" t="s">
        <v>28</v>
      </c>
      <c r="N5" s="27" t="s">
        <v>46</v>
      </c>
      <c r="O5" s="27" t="s">
        <v>29</v>
      </c>
      <c r="P5" s="27" t="s">
        <v>28</v>
      </c>
      <c r="Q5" s="27" t="s">
        <v>30</v>
      </c>
      <c r="R5" s="27" t="s">
        <v>148</v>
      </c>
      <c r="S5" s="27" t="s">
        <v>28</v>
      </c>
      <c r="T5" s="27" t="s">
        <v>46</v>
      </c>
      <c r="U5" s="27" t="s">
        <v>96</v>
      </c>
      <c r="V5" s="27" t="s">
        <v>28</v>
      </c>
      <c r="W5" s="27" t="s">
        <v>26</v>
      </c>
      <c r="X5" s="27" t="s">
        <v>133</v>
      </c>
      <c r="Y5" s="27" t="s">
        <v>28</v>
      </c>
      <c r="Z5" s="246"/>
    </row>
    <row r="6" spans="1:26" ht="15.75" customHeight="1">
      <c r="A6" s="17" t="s">
        <v>3</v>
      </c>
      <c r="B6" s="35">
        <v>30</v>
      </c>
      <c r="C6" s="35">
        <v>426</v>
      </c>
      <c r="D6" s="35">
        <v>11544450</v>
      </c>
      <c r="E6" s="35">
        <v>962</v>
      </c>
      <c r="F6" s="35">
        <v>1570</v>
      </c>
      <c r="G6" s="35">
        <v>17650960</v>
      </c>
      <c r="H6" s="35">
        <v>180</v>
      </c>
      <c r="I6" s="35">
        <v>335</v>
      </c>
      <c r="J6" s="35">
        <v>2378710</v>
      </c>
      <c r="K6" s="67">
        <f>SUM(B6,E6,H6)</f>
        <v>1172</v>
      </c>
      <c r="L6" s="67">
        <f>SUM(C6,F6,I6)</f>
        <v>2331</v>
      </c>
      <c r="M6" s="67">
        <f>SUM(D6,G6,J6)</f>
        <v>31574120</v>
      </c>
      <c r="N6" s="35">
        <v>369</v>
      </c>
      <c r="O6" s="35">
        <v>437</v>
      </c>
      <c r="P6" s="35">
        <v>4536820</v>
      </c>
      <c r="Q6" s="35">
        <v>30</v>
      </c>
      <c r="R6" s="35">
        <v>1196</v>
      </c>
      <c r="S6" s="35">
        <v>780208</v>
      </c>
      <c r="T6" s="35">
        <v>0</v>
      </c>
      <c r="U6" s="35">
        <v>0</v>
      </c>
      <c r="V6" s="35">
        <v>0</v>
      </c>
      <c r="W6" s="67">
        <f>SUM(K6,N6,T6)</f>
        <v>1541</v>
      </c>
      <c r="X6" s="67">
        <f>SUM(L6,U6)</f>
        <v>2331</v>
      </c>
      <c r="Y6" s="67">
        <f>SUM(M6,P6,S6,V6)</f>
        <v>36891148</v>
      </c>
      <c r="Z6" s="50" t="s">
        <v>3</v>
      </c>
    </row>
    <row r="7" spans="1:26" ht="15.75" customHeight="1">
      <c r="A7" s="17" t="s">
        <v>4</v>
      </c>
      <c r="B7" s="35">
        <v>10</v>
      </c>
      <c r="C7" s="35">
        <v>134</v>
      </c>
      <c r="D7" s="35">
        <v>5670170</v>
      </c>
      <c r="E7" s="35">
        <v>226</v>
      </c>
      <c r="F7" s="35">
        <v>345</v>
      </c>
      <c r="G7" s="35">
        <v>2645570</v>
      </c>
      <c r="H7" s="35">
        <v>44</v>
      </c>
      <c r="I7" s="35">
        <v>59</v>
      </c>
      <c r="J7" s="35">
        <v>314960</v>
      </c>
      <c r="K7" s="67">
        <f aca="true" t="shared" si="0" ref="K7:M22">SUM(B7,E7,H7)</f>
        <v>280</v>
      </c>
      <c r="L7" s="67">
        <f t="shared" si="0"/>
        <v>538</v>
      </c>
      <c r="M7" s="67">
        <f t="shared" si="0"/>
        <v>8630700</v>
      </c>
      <c r="N7" s="35">
        <v>108</v>
      </c>
      <c r="O7" s="35">
        <v>118</v>
      </c>
      <c r="P7" s="35">
        <v>3007960</v>
      </c>
      <c r="Q7" s="35">
        <v>10</v>
      </c>
      <c r="R7" s="35">
        <v>279</v>
      </c>
      <c r="S7" s="35">
        <v>189482</v>
      </c>
      <c r="T7" s="35">
        <v>10</v>
      </c>
      <c r="U7" s="35">
        <v>119</v>
      </c>
      <c r="V7" s="35">
        <v>1659620</v>
      </c>
      <c r="W7" s="67">
        <f aca="true" t="shared" si="1" ref="W7:W22">SUM(K7,N7,T7)</f>
        <v>398</v>
      </c>
      <c r="X7" s="67">
        <f aca="true" t="shared" si="2" ref="X7:X22">SUM(L7,U7)</f>
        <v>657</v>
      </c>
      <c r="Y7" s="67">
        <f aca="true" t="shared" si="3" ref="Y7:Y22">SUM(M7,P7,S7,V7)</f>
        <v>13487762</v>
      </c>
      <c r="Z7" s="50" t="s">
        <v>4</v>
      </c>
    </row>
    <row r="8" spans="1:26" ht="15.75" customHeight="1">
      <c r="A8" s="17" t="s">
        <v>5</v>
      </c>
      <c r="B8" s="35">
        <v>0</v>
      </c>
      <c r="C8" s="35">
        <v>0</v>
      </c>
      <c r="D8" s="35">
        <v>-81000</v>
      </c>
      <c r="E8" s="35">
        <v>137</v>
      </c>
      <c r="F8" s="35">
        <v>190</v>
      </c>
      <c r="G8" s="35">
        <v>1479250</v>
      </c>
      <c r="H8" s="35">
        <v>30</v>
      </c>
      <c r="I8" s="35">
        <v>37</v>
      </c>
      <c r="J8" s="35">
        <v>244890</v>
      </c>
      <c r="K8" s="67">
        <f t="shared" si="0"/>
        <v>167</v>
      </c>
      <c r="L8" s="67">
        <f t="shared" si="0"/>
        <v>227</v>
      </c>
      <c r="M8" s="67">
        <f t="shared" si="0"/>
        <v>1643140</v>
      </c>
      <c r="N8" s="35">
        <v>105</v>
      </c>
      <c r="O8" s="35">
        <v>141</v>
      </c>
      <c r="P8" s="35">
        <v>2255800</v>
      </c>
      <c r="Q8" s="35">
        <v>0</v>
      </c>
      <c r="R8" s="35">
        <v>0</v>
      </c>
      <c r="S8" s="35">
        <v>0</v>
      </c>
      <c r="T8" s="35">
        <v>10</v>
      </c>
      <c r="U8" s="35">
        <v>306</v>
      </c>
      <c r="V8" s="35">
        <v>5100010</v>
      </c>
      <c r="W8" s="67">
        <f t="shared" si="1"/>
        <v>282</v>
      </c>
      <c r="X8" s="67">
        <f t="shared" si="2"/>
        <v>533</v>
      </c>
      <c r="Y8" s="67">
        <f t="shared" si="3"/>
        <v>8998950</v>
      </c>
      <c r="Z8" s="50" t="s">
        <v>5</v>
      </c>
    </row>
    <row r="9" spans="1:26" ht="15.75" customHeight="1">
      <c r="A9" s="17" t="s">
        <v>6</v>
      </c>
      <c r="B9" s="35">
        <v>3</v>
      </c>
      <c r="C9" s="35">
        <v>6</v>
      </c>
      <c r="D9" s="35">
        <v>738370</v>
      </c>
      <c r="E9" s="35">
        <v>127</v>
      </c>
      <c r="F9" s="35">
        <v>278</v>
      </c>
      <c r="G9" s="35">
        <v>8905870</v>
      </c>
      <c r="H9" s="35">
        <v>19</v>
      </c>
      <c r="I9" s="35">
        <v>44</v>
      </c>
      <c r="J9" s="35">
        <v>208090</v>
      </c>
      <c r="K9" s="67">
        <f t="shared" si="0"/>
        <v>149</v>
      </c>
      <c r="L9" s="67">
        <f t="shared" si="0"/>
        <v>328</v>
      </c>
      <c r="M9" s="67">
        <f t="shared" si="0"/>
        <v>9852330</v>
      </c>
      <c r="N9" s="35">
        <v>65</v>
      </c>
      <c r="O9" s="35">
        <v>74</v>
      </c>
      <c r="P9" s="35">
        <v>665600</v>
      </c>
      <c r="Q9" s="35">
        <v>3</v>
      </c>
      <c r="R9" s="35">
        <v>6</v>
      </c>
      <c r="S9" s="35">
        <v>3940</v>
      </c>
      <c r="T9" s="35">
        <v>9</v>
      </c>
      <c r="U9" s="35">
        <v>20</v>
      </c>
      <c r="V9" s="35">
        <v>268100</v>
      </c>
      <c r="W9" s="67">
        <f>SUM(K9,N9,T9)</f>
        <v>223</v>
      </c>
      <c r="X9" s="67">
        <f t="shared" si="2"/>
        <v>348</v>
      </c>
      <c r="Y9" s="67">
        <f t="shared" si="3"/>
        <v>10789970</v>
      </c>
      <c r="Z9" s="50" t="s">
        <v>6</v>
      </c>
    </row>
    <row r="10" spans="1:26" ht="15.75" customHeight="1">
      <c r="A10" s="19" t="s">
        <v>7</v>
      </c>
      <c r="B10" s="36">
        <v>0</v>
      </c>
      <c r="C10" s="36">
        <v>0</v>
      </c>
      <c r="D10" s="36">
        <v>-1800</v>
      </c>
      <c r="E10" s="36">
        <v>146</v>
      </c>
      <c r="F10" s="36">
        <v>186</v>
      </c>
      <c r="G10" s="36">
        <v>1979020</v>
      </c>
      <c r="H10" s="36">
        <v>27</v>
      </c>
      <c r="I10" s="36">
        <v>64</v>
      </c>
      <c r="J10" s="36">
        <v>259940</v>
      </c>
      <c r="K10" s="68">
        <f t="shared" si="0"/>
        <v>173</v>
      </c>
      <c r="L10" s="68">
        <f t="shared" si="0"/>
        <v>250</v>
      </c>
      <c r="M10" s="68">
        <f t="shared" si="0"/>
        <v>2237160</v>
      </c>
      <c r="N10" s="36">
        <v>63</v>
      </c>
      <c r="O10" s="36">
        <v>69</v>
      </c>
      <c r="P10" s="36">
        <v>648160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67">
        <f t="shared" si="1"/>
        <v>236</v>
      </c>
      <c r="X10" s="67">
        <f t="shared" si="2"/>
        <v>250</v>
      </c>
      <c r="Y10" s="67">
        <f t="shared" si="3"/>
        <v>2885320</v>
      </c>
      <c r="Z10" s="51" t="s">
        <v>7</v>
      </c>
    </row>
    <row r="11" spans="1:26" s="5" customFormat="1" ht="15.75" customHeight="1">
      <c r="A11" s="17" t="s">
        <v>8</v>
      </c>
      <c r="B11" s="35">
        <v>13</v>
      </c>
      <c r="C11" s="35">
        <v>220</v>
      </c>
      <c r="D11" s="35">
        <v>9403740</v>
      </c>
      <c r="E11" s="35">
        <v>368</v>
      </c>
      <c r="F11" s="35">
        <v>526</v>
      </c>
      <c r="G11" s="35">
        <v>3850720</v>
      </c>
      <c r="H11" s="35">
        <v>64</v>
      </c>
      <c r="I11" s="35">
        <v>111</v>
      </c>
      <c r="J11" s="35">
        <v>848630</v>
      </c>
      <c r="K11" s="67">
        <f t="shared" si="0"/>
        <v>445</v>
      </c>
      <c r="L11" s="67">
        <f t="shared" si="0"/>
        <v>857</v>
      </c>
      <c r="M11" s="67">
        <f t="shared" si="0"/>
        <v>14103090</v>
      </c>
      <c r="N11" s="35">
        <v>197</v>
      </c>
      <c r="O11" s="35">
        <v>231</v>
      </c>
      <c r="P11" s="35">
        <v>6347050</v>
      </c>
      <c r="Q11" s="35">
        <v>13</v>
      </c>
      <c r="R11" s="35">
        <v>620</v>
      </c>
      <c r="S11" s="35">
        <v>406718</v>
      </c>
      <c r="T11" s="35">
        <v>0</v>
      </c>
      <c r="U11" s="35">
        <v>0</v>
      </c>
      <c r="V11" s="35">
        <v>0</v>
      </c>
      <c r="W11" s="71">
        <f t="shared" si="1"/>
        <v>642</v>
      </c>
      <c r="X11" s="69">
        <f t="shared" si="2"/>
        <v>857</v>
      </c>
      <c r="Y11" s="69">
        <f t="shared" si="3"/>
        <v>20856858</v>
      </c>
      <c r="Z11" s="50" t="s">
        <v>8</v>
      </c>
    </row>
    <row r="12" spans="1:26" s="5" customFormat="1" ht="15.75" customHeight="1">
      <c r="A12" s="17" t="s">
        <v>112</v>
      </c>
      <c r="B12" s="39">
        <v>3</v>
      </c>
      <c r="C12" s="35">
        <v>65</v>
      </c>
      <c r="D12" s="35">
        <v>4901420</v>
      </c>
      <c r="E12" s="35">
        <v>86</v>
      </c>
      <c r="F12" s="35">
        <v>112</v>
      </c>
      <c r="G12" s="35">
        <v>1187370</v>
      </c>
      <c r="H12" s="35">
        <v>11</v>
      </c>
      <c r="I12" s="35">
        <v>18</v>
      </c>
      <c r="J12" s="35">
        <v>85330</v>
      </c>
      <c r="K12" s="67">
        <f t="shared" si="0"/>
        <v>100</v>
      </c>
      <c r="L12" s="67">
        <f t="shared" si="0"/>
        <v>195</v>
      </c>
      <c r="M12" s="67">
        <f t="shared" si="0"/>
        <v>6174120</v>
      </c>
      <c r="N12" s="35">
        <v>32</v>
      </c>
      <c r="O12" s="35">
        <v>36</v>
      </c>
      <c r="P12" s="35">
        <v>3590690</v>
      </c>
      <c r="Q12" s="35">
        <v>3</v>
      </c>
      <c r="R12" s="35">
        <v>184</v>
      </c>
      <c r="S12" s="35">
        <v>120760</v>
      </c>
      <c r="T12" s="35">
        <v>0</v>
      </c>
      <c r="U12" s="35">
        <v>0</v>
      </c>
      <c r="V12" s="35">
        <v>0</v>
      </c>
      <c r="W12" s="73">
        <f t="shared" si="1"/>
        <v>132</v>
      </c>
      <c r="X12" s="67">
        <f t="shared" si="2"/>
        <v>195</v>
      </c>
      <c r="Y12" s="67">
        <f t="shared" si="3"/>
        <v>9885570</v>
      </c>
      <c r="Z12" s="50" t="s">
        <v>61</v>
      </c>
    </row>
    <row r="13" spans="1:26" s="5" customFormat="1" ht="15.75" customHeight="1">
      <c r="A13" s="17" t="s">
        <v>113</v>
      </c>
      <c r="B13" s="39">
        <v>5</v>
      </c>
      <c r="C13" s="35">
        <v>82</v>
      </c>
      <c r="D13" s="35">
        <v>2622830</v>
      </c>
      <c r="E13" s="35">
        <v>214</v>
      </c>
      <c r="F13" s="35">
        <v>261</v>
      </c>
      <c r="G13" s="35">
        <v>1863640</v>
      </c>
      <c r="H13" s="35">
        <v>76</v>
      </c>
      <c r="I13" s="35">
        <v>157</v>
      </c>
      <c r="J13" s="35">
        <v>1009190</v>
      </c>
      <c r="K13" s="67">
        <f t="shared" si="0"/>
        <v>295</v>
      </c>
      <c r="L13" s="67">
        <f t="shared" si="0"/>
        <v>500</v>
      </c>
      <c r="M13" s="67">
        <f t="shared" si="0"/>
        <v>5495660</v>
      </c>
      <c r="N13" s="35">
        <v>111</v>
      </c>
      <c r="O13" s="35">
        <v>129</v>
      </c>
      <c r="P13" s="35">
        <v>1019790</v>
      </c>
      <c r="Q13" s="35">
        <v>5</v>
      </c>
      <c r="R13" s="35">
        <v>229</v>
      </c>
      <c r="S13" s="35">
        <v>136548</v>
      </c>
      <c r="T13" s="35">
        <v>0</v>
      </c>
      <c r="U13" s="35">
        <v>0</v>
      </c>
      <c r="V13" s="35">
        <v>0</v>
      </c>
      <c r="W13" s="67">
        <f t="shared" si="1"/>
        <v>406</v>
      </c>
      <c r="X13" s="67">
        <f t="shared" si="2"/>
        <v>500</v>
      </c>
      <c r="Y13" s="67">
        <f t="shared" si="3"/>
        <v>6651998</v>
      </c>
      <c r="Z13" s="50" t="s">
        <v>62</v>
      </c>
    </row>
    <row r="14" spans="1:26" s="5" customFormat="1" ht="15.75" customHeight="1">
      <c r="A14" s="17" t="s">
        <v>114</v>
      </c>
      <c r="B14" s="39">
        <v>11</v>
      </c>
      <c r="C14" s="35">
        <v>105</v>
      </c>
      <c r="D14" s="35">
        <v>10949280</v>
      </c>
      <c r="E14" s="35">
        <v>287</v>
      </c>
      <c r="F14" s="35">
        <v>562</v>
      </c>
      <c r="G14" s="35">
        <v>16880040</v>
      </c>
      <c r="H14" s="35">
        <v>60</v>
      </c>
      <c r="I14" s="35">
        <v>83</v>
      </c>
      <c r="J14" s="35">
        <v>699360</v>
      </c>
      <c r="K14" s="67">
        <f t="shared" si="0"/>
        <v>358</v>
      </c>
      <c r="L14" s="67">
        <f t="shared" si="0"/>
        <v>750</v>
      </c>
      <c r="M14" s="67">
        <f t="shared" si="0"/>
        <v>28528680</v>
      </c>
      <c r="N14" s="35">
        <v>172</v>
      </c>
      <c r="O14" s="35">
        <v>230</v>
      </c>
      <c r="P14" s="35">
        <v>1664290</v>
      </c>
      <c r="Q14" s="35">
        <v>10</v>
      </c>
      <c r="R14" s="35">
        <v>220</v>
      </c>
      <c r="S14" s="35">
        <v>158414</v>
      </c>
      <c r="T14" s="35">
        <v>1</v>
      </c>
      <c r="U14" s="35">
        <v>4</v>
      </c>
      <c r="V14" s="35">
        <v>44940</v>
      </c>
      <c r="W14" s="67">
        <f t="shared" si="1"/>
        <v>531</v>
      </c>
      <c r="X14" s="67">
        <f t="shared" si="2"/>
        <v>754</v>
      </c>
      <c r="Y14" s="67">
        <f t="shared" si="3"/>
        <v>30396324</v>
      </c>
      <c r="Z14" s="50" t="s">
        <v>63</v>
      </c>
    </row>
    <row r="15" spans="1:26" s="5" customFormat="1" ht="15.75" customHeight="1">
      <c r="A15" s="19" t="s">
        <v>9</v>
      </c>
      <c r="B15" s="40">
        <v>1</v>
      </c>
      <c r="C15" s="36">
        <v>2</v>
      </c>
      <c r="D15" s="36">
        <v>311870</v>
      </c>
      <c r="E15" s="36">
        <v>91</v>
      </c>
      <c r="F15" s="36">
        <v>122</v>
      </c>
      <c r="G15" s="36">
        <v>1077300</v>
      </c>
      <c r="H15" s="36">
        <v>10</v>
      </c>
      <c r="I15" s="36">
        <v>19</v>
      </c>
      <c r="J15" s="36">
        <v>132120</v>
      </c>
      <c r="K15" s="68">
        <f t="shared" si="0"/>
        <v>102</v>
      </c>
      <c r="L15" s="68">
        <f t="shared" si="0"/>
        <v>143</v>
      </c>
      <c r="M15" s="68">
        <f t="shared" si="0"/>
        <v>1521290</v>
      </c>
      <c r="N15" s="36">
        <v>28</v>
      </c>
      <c r="O15" s="36">
        <v>41</v>
      </c>
      <c r="P15" s="36">
        <v>300280</v>
      </c>
      <c r="Q15" s="36">
        <v>1</v>
      </c>
      <c r="R15" s="36">
        <v>3</v>
      </c>
      <c r="S15" s="36">
        <v>2020</v>
      </c>
      <c r="T15" s="36">
        <v>0</v>
      </c>
      <c r="U15" s="36">
        <v>0</v>
      </c>
      <c r="V15" s="36">
        <v>0</v>
      </c>
      <c r="W15" s="67">
        <f t="shared" si="1"/>
        <v>130</v>
      </c>
      <c r="X15" s="67">
        <f t="shared" si="2"/>
        <v>143</v>
      </c>
      <c r="Y15" s="67">
        <f t="shared" si="3"/>
        <v>1823590</v>
      </c>
      <c r="Z15" s="51" t="s">
        <v>9</v>
      </c>
    </row>
    <row r="16" spans="1:26" s="5" customFormat="1" ht="15.75" customHeight="1">
      <c r="A16" s="17" t="s">
        <v>10</v>
      </c>
      <c r="B16" s="39">
        <v>0</v>
      </c>
      <c r="C16" s="35">
        <v>0</v>
      </c>
      <c r="D16" s="35">
        <v>0</v>
      </c>
      <c r="E16" s="35">
        <v>2</v>
      </c>
      <c r="F16" s="35">
        <v>5</v>
      </c>
      <c r="G16" s="35">
        <v>28540</v>
      </c>
      <c r="H16" s="35">
        <v>0</v>
      </c>
      <c r="I16" s="35">
        <v>0</v>
      </c>
      <c r="J16" s="35">
        <v>0</v>
      </c>
      <c r="K16" s="67">
        <f t="shared" si="0"/>
        <v>2</v>
      </c>
      <c r="L16" s="67">
        <f t="shared" si="0"/>
        <v>5</v>
      </c>
      <c r="M16" s="67">
        <f t="shared" si="0"/>
        <v>28540</v>
      </c>
      <c r="N16" s="35">
        <v>1</v>
      </c>
      <c r="O16" s="35">
        <v>1</v>
      </c>
      <c r="P16" s="35">
        <v>2340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71">
        <f t="shared" si="1"/>
        <v>3</v>
      </c>
      <c r="X16" s="69">
        <f t="shared" si="2"/>
        <v>5</v>
      </c>
      <c r="Y16" s="69">
        <f t="shared" si="3"/>
        <v>30880</v>
      </c>
      <c r="Z16" s="50" t="s">
        <v>10</v>
      </c>
    </row>
    <row r="17" spans="1:26" ht="15.75" customHeight="1">
      <c r="A17" s="17" t="s">
        <v>115</v>
      </c>
      <c r="B17" s="35">
        <v>1</v>
      </c>
      <c r="C17" s="35">
        <v>9</v>
      </c>
      <c r="D17" s="35">
        <v>427200</v>
      </c>
      <c r="E17" s="35">
        <v>78</v>
      </c>
      <c r="F17" s="35">
        <v>110</v>
      </c>
      <c r="G17" s="35">
        <v>920070</v>
      </c>
      <c r="H17" s="35">
        <v>4</v>
      </c>
      <c r="I17" s="35">
        <v>10</v>
      </c>
      <c r="J17" s="35">
        <v>45770</v>
      </c>
      <c r="K17" s="67">
        <f t="shared" si="0"/>
        <v>83</v>
      </c>
      <c r="L17" s="67">
        <f t="shared" si="0"/>
        <v>129</v>
      </c>
      <c r="M17" s="67">
        <f t="shared" si="0"/>
        <v>1393040</v>
      </c>
      <c r="N17" s="35">
        <v>35</v>
      </c>
      <c r="O17" s="35">
        <v>41</v>
      </c>
      <c r="P17" s="35">
        <v>224750</v>
      </c>
      <c r="Q17" s="35">
        <v>1</v>
      </c>
      <c r="R17" s="35">
        <v>21</v>
      </c>
      <c r="S17" s="35">
        <v>13840</v>
      </c>
      <c r="T17" s="35">
        <v>0</v>
      </c>
      <c r="U17" s="35">
        <v>0</v>
      </c>
      <c r="V17" s="35">
        <v>0</v>
      </c>
      <c r="W17" s="67">
        <f t="shared" si="1"/>
        <v>118</v>
      </c>
      <c r="X17" s="67">
        <f t="shared" si="2"/>
        <v>129</v>
      </c>
      <c r="Y17" s="67">
        <f t="shared" si="3"/>
        <v>1631630</v>
      </c>
      <c r="Z17" s="50" t="s">
        <v>64</v>
      </c>
    </row>
    <row r="18" spans="1:26" ht="15.75" customHeight="1">
      <c r="A18" s="17" t="s">
        <v>116</v>
      </c>
      <c r="B18" s="35">
        <v>8</v>
      </c>
      <c r="C18" s="35">
        <v>146</v>
      </c>
      <c r="D18" s="35">
        <v>5480170</v>
      </c>
      <c r="E18" s="35">
        <v>96</v>
      </c>
      <c r="F18" s="35">
        <v>135</v>
      </c>
      <c r="G18" s="35">
        <v>1931460</v>
      </c>
      <c r="H18" s="35">
        <v>14</v>
      </c>
      <c r="I18" s="35">
        <v>30</v>
      </c>
      <c r="J18" s="35">
        <v>221690</v>
      </c>
      <c r="K18" s="67">
        <f t="shared" si="0"/>
        <v>118</v>
      </c>
      <c r="L18" s="67">
        <f t="shared" si="0"/>
        <v>311</v>
      </c>
      <c r="M18" s="67">
        <f t="shared" si="0"/>
        <v>7633320</v>
      </c>
      <c r="N18" s="35">
        <v>77</v>
      </c>
      <c r="O18" s="35">
        <v>91</v>
      </c>
      <c r="P18" s="35">
        <v>742920</v>
      </c>
      <c r="Q18" s="35">
        <v>8</v>
      </c>
      <c r="R18" s="35">
        <v>418</v>
      </c>
      <c r="S18" s="35">
        <v>283384</v>
      </c>
      <c r="T18" s="35">
        <v>0</v>
      </c>
      <c r="U18" s="35">
        <v>0</v>
      </c>
      <c r="V18" s="35">
        <v>0</v>
      </c>
      <c r="W18" s="67">
        <f t="shared" si="1"/>
        <v>195</v>
      </c>
      <c r="X18" s="67">
        <f t="shared" si="2"/>
        <v>311</v>
      </c>
      <c r="Y18" s="67">
        <f t="shared" si="3"/>
        <v>8659624</v>
      </c>
      <c r="Z18" s="50" t="s">
        <v>65</v>
      </c>
    </row>
    <row r="19" spans="1:26" ht="15.75" customHeight="1">
      <c r="A19" s="17" t="s">
        <v>11</v>
      </c>
      <c r="B19" s="35">
        <v>6</v>
      </c>
      <c r="C19" s="35">
        <v>184</v>
      </c>
      <c r="D19" s="35">
        <v>2134420</v>
      </c>
      <c r="E19" s="35">
        <v>2</v>
      </c>
      <c r="F19" s="35">
        <v>2</v>
      </c>
      <c r="G19" s="35">
        <v>25400</v>
      </c>
      <c r="H19" s="35">
        <v>1</v>
      </c>
      <c r="I19" s="35">
        <v>2</v>
      </c>
      <c r="J19" s="35">
        <v>57270</v>
      </c>
      <c r="K19" s="67">
        <f t="shared" si="0"/>
        <v>9</v>
      </c>
      <c r="L19" s="67">
        <f t="shared" si="0"/>
        <v>188</v>
      </c>
      <c r="M19" s="67">
        <f t="shared" si="0"/>
        <v>2217090</v>
      </c>
      <c r="N19" s="35">
        <v>1</v>
      </c>
      <c r="O19" s="35">
        <v>1</v>
      </c>
      <c r="P19" s="35">
        <v>9610</v>
      </c>
      <c r="Q19" s="35">
        <v>6</v>
      </c>
      <c r="R19" s="35">
        <v>552</v>
      </c>
      <c r="S19" s="35">
        <v>353280</v>
      </c>
      <c r="T19" s="35">
        <v>0</v>
      </c>
      <c r="U19" s="35">
        <v>0</v>
      </c>
      <c r="V19" s="35">
        <v>0</v>
      </c>
      <c r="W19" s="67">
        <f t="shared" si="1"/>
        <v>10</v>
      </c>
      <c r="X19" s="67">
        <f t="shared" si="2"/>
        <v>188</v>
      </c>
      <c r="Y19" s="67">
        <f t="shared" si="3"/>
        <v>2579980</v>
      </c>
      <c r="Z19" s="50" t="s">
        <v>11</v>
      </c>
    </row>
    <row r="20" spans="1:26" ht="15.75" customHeight="1">
      <c r="A20" s="19" t="s">
        <v>12</v>
      </c>
      <c r="B20" s="36">
        <v>0</v>
      </c>
      <c r="C20" s="36">
        <v>0</v>
      </c>
      <c r="D20" s="36">
        <v>-11000</v>
      </c>
      <c r="E20" s="36">
        <v>6</v>
      </c>
      <c r="F20" s="36">
        <v>6</v>
      </c>
      <c r="G20" s="36">
        <v>47960</v>
      </c>
      <c r="H20" s="36">
        <v>3</v>
      </c>
      <c r="I20" s="36">
        <v>12</v>
      </c>
      <c r="J20" s="36">
        <v>77700</v>
      </c>
      <c r="K20" s="68">
        <f t="shared" si="0"/>
        <v>9</v>
      </c>
      <c r="L20" s="68">
        <f t="shared" si="0"/>
        <v>18</v>
      </c>
      <c r="M20" s="68">
        <f t="shared" si="0"/>
        <v>114660</v>
      </c>
      <c r="N20" s="36">
        <v>4</v>
      </c>
      <c r="O20" s="36">
        <v>4</v>
      </c>
      <c r="P20" s="36">
        <v>41470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67">
        <f t="shared" si="1"/>
        <v>13</v>
      </c>
      <c r="X20" s="67">
        <f t="shared" si="2"/>
        <v>18</v>
      </c>
      <c r="Y20" s="67">
        <f t="shared" si="3"/>
        <v>156130</v>
      </c>
      <c r="Z20" s="51" t="s">
        <v>12</v>
      </c>
    </row>
    <row r="21" spans="1:26" ht="15.75" customHeight="1">
      <c r="A21" s="17" t="s">
        <v>117</v>
      </c>
      <c r="B21" s="35">
        <v>0</v>
      </c>
      <c r="C21" s="35">
        <v>0</v>
      </c>
      <c r="D21" s="35">
        <v>-22800</v>
      </c>
      <c r="E21" s="35">
        <v>10</v>
      </c>
      <c r="F21" s="35">
        <v>11</v>
      </c>
      <c r="G21" s="35">
        <v>149540</v>
      </c>
      <c r="H21" s="35">
        <v>4</v>
      </c>
      <c r="I21" s="35">
        <v>5</v>
      </c>
      <c r="J21" s="35">
        <v>21100</v>
      </c>
      <c r="K21" s="67">
        <f t="shared" si="0"/>
        <v>14</v>
      </c>
      <c r="L21" s="67">
        <f t="shared" si="0"/>
        <v>16</v>
      </c>
      <c r="M21" s="67">
        <f t="shared" si="0"/>
        <v>147840</v>
      </c>
      <c r="N21" s="35">
        <v>8</v>
      </c>
      <c r="O21" s="35">
        <v>8</v>
      </c>
      <c r="P21" s="35">
        <v>558560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71">
        <f t="shared" si="1"/>
        <v>22</v>
      </c>
      <c r="X21" s="69">
        <f t="shared" si="2"/>
        <v>16</v>
      </c>
      <c r="Y21" s="69">
        <f t="shared" si="3"/>
        <v>706400</v>
      </c>
      <c r="Z21" s="50" t="s">
        <v>66</v>
      </c>
    </row>
    <row r="22" spans="1:26" ht="15.75" customHeight="1">
      <c r="A22" s="17" t="s">
        <v>69</v>
      </c>
      <c r="B22" s="35">
        <v>3</v>
      </c>
      <c r="C22" s="35">
        <v>46</v>
      </c>
      <c r="D22" s="35">
        <v>2416260</v>
      </c>
      <c r="E22" s="35">
        <v>71</v>
      </c>
      <c r="F22" s="35">
        <v>102</v>
      </c>
      <c r="G22" s="35">
        <v>689340</v>
      </c>
      <c r="H22" s="35">
        <v>7</v>
      </c>
      <c r="I22" s="35">
        <v>8</v>
      </c>
      <c r="J22" s="35">
        <v>56220</v>
      </c>
      <c r="K22" s="67">
        <f t="shared" si="0"/>
        <v>81</v>
      </c>
      <c r="L22" s="67">
        <f t="shared" si="0"/>
        <v>156</v>
      </c>
      <c r="M22" s="67">
        <f t="shared" si="0"/>
        <v>3161820</v>
      </c>
      <c r="N22" s="35">
        <v>39</v>
      </c>
      <c r="O22" s="35">
        <v>46</v>
      </c>
      <c r="P22" s="35">
        <v>1010860</v>
      </c>
      <c r="Q22" s="35">
        <v>3</v>
      </c>
      <c r="R22" s="35">
        <v>128</v>
      </c>
      <c r="S22" s="35">
        <v>93148</v>
      </c>
      <c r="T22" s="35">
        <v>0</v>
      </c>
      <c r="U22" s="35">
        <v>0</v>
      </c>
      <c r="V22" s="35">
        <v>0</v>
      </c>
      <c r="W22" s="67">
        <f t="shared" si="1"/>
        <v>120</v>
      </c>
      <c r="X22" s="67">
        <f t="shared" si="2"/>
        <v>156</v>
      </c>
      <c r="Y22" s="67">
        <f t="shared" si="3"/>
        <v>4265828</v>
      </c>
      <c r="Z22" s="50" t="s">
        <v>67</v>
      </c>
    </row>
    <row r="23" spans="1:26" s="5" customFormat="1" ht="15.75" customHeight="1">
      <c r="A23" s="116" t="s">
        <v>59</v>
      </c>
      <c r="B23" s="78">
        <f>SUM(B6:B22)</f>
        <v>94</v>
      </c>
      <c r="C23" s="105">
        <f aca="true" t="shared" si="4" ref="C23:Y23">SUM(C6:C22)</f>
        <v>1425</v>
      </c>
      <c r="D23" s="78">
        <f t="shared" si="4"/>
        <v>56483580</v>
      </c>
      <c r="E23" s="105">
        <f t="shared" si="4"/>
        <v>2909</v>
      </c>
      <c r="F23" s="78">
        <f t="shared" si="4"/>
        <v>4523</v>
      </c>
      <c r="G23" s="105">
        <f t="shared" si="4"/>
        <v>61312050</v>
      </c>
      <c r="H23" s="78">
        <f t="shared" si="4"/>
        <v>554</v>
      </c>
      <c r="I23" s="105">
        <f t="shared" si="4"/>
        <v>994</v>
      </c>
      <c r="J23" s="78">
        <f t="shared" si="4"/>
        <v>6660970</v>
      </c>
      <c r="K23" s="105">
        <f t="shared" si="4"/>
        <v>3557</v>
      </c>
      <c r="L23" s="78">
        <f t="shared" si="4"/>
        <v>6942</v>
      </c>
      <c r="M23" s="105">
        <f t="shared" si="4"/>
        <v>124456600</v>
      </c>
      <c r="N23" s="78">
        <f t="shared" si="4"/>
        <v>1415</v>
      </c>
      <c r="O23" s="105">
        <f t="shared" si="4"/>
        <v>1698</v>
      </c>
      <c r="P23" s="78">
        <f t="shared" si="4"/>
        <v>26626950</v>
      </c>
      <c r="Q23" s="105">
        <f t="shared" si="4"/>
        <v>93</v>
      </c>
      <c r="R23" s="85">
        <f t="shared" si="4"/>
        <v>3856</v>
      </c>
      <c r="S23" s="85">
        <f t="shared" si="4"/>
        <v>2541742</v>
      </c>
      <c r="T23" s="85">
        <f t="shared" si="4"/>
        <v>30</v>
      </c>
      <c r="U23" s="85">
        <f t="shared" si="4"/>
        <v>449</v>
      </c>
      <c r="V23" s="78">
        <f t="shared" si="4"/>
        <v>7072670</v>
      </c>
      <c r="W23" s="82">
        <f t="shared" si="4"/>
        <v>5002</v>
      </c>
      <c r="X23" s="105">
        <f>SUM(X6:X22)</f>
        <v>7391</v>
      </c>
      <c r="Y23" s="78">
        <f t="shared" si="4"/>
        <v>160697962</v>
      </c>
      <c r="Z23" s="119" t="s">
        <v>140</v>
      </c>
    </row>
    <row r="24" spans="1:26" ht="15.75" customHeight="1">
      <c r="A24" s="21" t="s">
        <v>13</v>
      </c>
      <c r="B24" s="140" t="s">
        <v>132</v>
      </c>
      <c r="C24" s="140" t="s">
        <v>132</v>
      </c>
      <c r="D24" s="140" t="s">
        <v>132</v>
      </c>
      <c r="E24" s="140" t="s">
        <v>132</v>
      </c>
      <c r="F24" s="140" t="s">
        <v>132</v>
      </c>
      <c r="G24" s="140" t="s">
        <v>132</v>
      </c>
      <c r="H24" s="140" t="s">
        <v>132</v>
      </c>
      <c r="I24" s="140" t="s">
        <v>132</v>
      </c>
      <c r="J24" s="140" t="s">
        <v>132</v>
      </c>
      <c r="K24" s="140" t="s">
        <v>132</v>
      </c>
      <c r="L24" s="140" t="s">
        <v>132</v>
      </c>
      <c r="M24" s="140" t="s">
        <v>132</v>
      </c>
      <c r="N24" s="140" t="s">
        <v>132</v>
      </c>
      <c r="O24" s="140" t="s">
        <v>132</v>
      </c>
      <c r="P24" s="140" t="s">
        <v>132</v>
      </c>
      <c r="Q24" s="140" t="s">
        <v>132</v>
      </c>
      <c r="R24" s="140" t="s">
        <v>132</v>
      </c>
      <c r="S24" s="140" t="s">
        <v>132</v>
      </c>
      <c r="T24" s="140" t="s">
        <v>132</v>
      </c>
      <c r="U24" s="140" t="s">
        <v>132</v>
      </c>
      <c r="V24" s="140" t="s">
        <v>132</v>
      </c>
      <c r="W24" s="140" t="s">
        <v>132</v>
      </c>
      <c r="X24" s="140" t="s">
        <v>132</v>
      </c>
      <c r="Y24" s="140" t="s">
        <v>132</v>
      </c>
      <c r="Z24" s="110" t="s">
        <v>13</v>
      </c>
    </row>
    <row r="25" spans="1:26" ht="15.75" customHeight="1">
      <c r="A25" s="17" t="s">
        <v>14</v>
      </c>
      <c r="B25" s="52" t="s">
        <v>132</v>
      </c>
      <c r="C25" s="52" t="s">
        <v>132</v>
      </c>
      <c r="D25" s="52" t="s">
        <v>132</v>
      </c>
      <c r="E25" s="52" t="s">
        <v>132</v>
      </c>
      <c r="F25" s="52" t="s">
        <v>132</v>
      </c>
      <c r="G25" s="52" t="s">
        <v>132</v>
      </c>
      <c r="H25" s="52" t="s">
        <v>132</v>
      </c>
      <c r="I25" s="52" t="s">
        <v>132</v>
      </c>
      <c r="J25" s="52" t="s">
        <v>132</v>
      </c>
      <c r="K25" s="52" t="s">
        <v>132</v>
      </c>
      <c r="L25" s="52" t="s">
        <v>132</v>
      </c>
      <c r="M25" s="52" t="s">
        <v>132</v>
      </c>
      <c r="N25" s="52" t="s">
        <v>132</v>
      </c>
      <c r="O25" s="52" t="s">
        <v>132</v>
      </c>
      <c r="P25" s="52" t="s">
        <v>132</v>
      </c>
      <c r="Q25" s="52" t="s">
        <v>132</v>
      </c>
      <c r="R25" s="52" t="s">
        <v>132</v>
      </c>
      <c r="S25" s="52" t="s">
        <v>132</v>
      </c>
      <c r="T25" s="52" t="s">
        <v>132</v>
      </c>
      <c r="U25" s="52" t="s">
        <v>132</v>
      </c>
      <c r="V25" s="52" t="s">
        <v>132</v>
      </c>
      <c r="W25" s="52" t="s">
        <v>132</v>
      </c>
      <c r="X25" s="52" t="s">
        <v>132</v>
      </c>
      <c r="Y25" s="52" t="s">
        <v>132</v>
      </c>
      <c r="Z25" s="50" t="s">
        <v>14</v>
      </c>
    </row>
    <row r="26" spans="1:26" ht="15.75" customHeight="1">
      <c r="A26" s="19" t="s">
        <v>15</v>
      </c>
      <c r="B26" s="53" t="s">
        <v>132</v>
      </c>
      <c r="C26" s="53" t="s">
        <v>132</v>
      </c>
      <c r="D26" s="53" t="s">
        <v>132</v>
      </c>
      <c r="E26" s="53" t="s">
        <v>132</v>
      </c>
      <c r="F26" s="53" t="s">
        <v>132</v>
      </c>
      <c r="G26" s="53" t="s">
        <v>132</v>
      </c>
      <c r="H26" s="53" t="s">
        <v>132</v>
      </c>
      <c r="I26" s="53" t="s">
        <v>132</v>
      </c>
      <c r="J26" s="53" t="s">
        <v>132</v>
      </c>
      <c r="K26" s="53" t="s">
        <v>132</v>
      </c>
      <c r="L26" s="53" t="s">
        <v>132</v>
      </c>
      <c r="M26" s="53" t="s">
        <v>132</v>
      </c>
      <c r="N26" s="53" t="s">
        <v>132</v>
      </c>
      <c r="O26" s="53" t="s">
        <v>132</v>
      </c>
      <c r="P26" s="53" t="s">
        <v>132</v>
      </c>
      <c r="Q26" s="53" t="s">
        <v>132</v>
      </c>
      <c r="R26" s="53" t="s">
        <v>132</v>
      </c>
      <c r="S26" s="53" t="s">
        <v>132</v>
      </c>
      <c r="T26" s="53" t="s">
        <v>132</v>
      </c>
      <c r="U26" s="53" t="s">
        <v>132</v>
      </c>
      <c r="V26" s="53" t="s">
        <v>132</v>
      </c>
      <c r="W26" s="53" t="s">
        <v>132</v>
      </c>
      <c r="X26" s="53" t="s">
        <v>132</v>
      </c>
      <c r="Y26" s="53" t="s">
        <v>132</v>
      </c>
      <c r="Z26" s="51" t="s">
        <v>15</v>
      </c>
    </row>
    <row r="27" spans="1:26" ht="15.75" customHeight="1" thickBot="1">
      <c r="A27" s="141" t="s">
        <v>16</v>
      </c>
      <c r="B27" s="142" t="s">
        <v>132</v>
      </c>
      <c r="C27" s="142" t="s">
        <v>132</v>
      </c>
      <c r="D27" s="142" t="s">
        <v>132</v>
      </c>
      <c r="E27" s="142" t="s">
        <v>132</v>
      </c>
      <c r="F27" s="142" t="s">
        <v>132</v>
      </c>
      <c r="G27" s="142" t="s">
        <v>132</v>
      </c>
      <c r="H27" s="142" t="s">
        <v>132</v>
      </c>
      <c r="I27" s="142" t="s">
        <v>132</v>
      </c>
      <c r="J27" s="142" t="s">
        <v>132</v>
      </c>
      <c r="K27" s="142" t="s">
        <v>132</v>
      </c>
      <c r="L27" s="142" t="s">
        <v>132</v>
      </c>
      <c r="M27" s="142" t="s">
        <v>132</v>
      </c>
      <c r="N27" s="142" t="s">
        <v>132</v>
      </c>
      <c r="O27" s="142" t="s">
        <v>132</v>
      </c>
      <c r="P27" s="142" t="s">
        <v>132</v>
      </c>
      <c r="Q27" s="142" t="s">
        <v>132</v>
      </c>
      <c r="R27" s="142" t="s">
        <v>132</v>
      </c>
      <c r="S27" s="142" t="s">
        <v>132</v>
      </c>
      <c r="T27" s="142" t="s">
        <v>132</v>
      </c>
      <c r="U27" s="143" t="s">
        <v>132</v>
      </c>
      <c r="V27" s="142" t="s">
        <v>132</v>
      </c>
      <c r="W27" s="143" t="s">
        <v>132</v>
      </c>
      <c r="X27" s="143" t="s">
        <v>132</v>
      </c>
      <c r="Y27" s="143" t="s">
        <v>132</v>
      </c>
      <c r="Z27" s="144" t="s">
        <v>141</v>
      </c>
    </row>
    <row r="28" spans="1:26" ht="15.75" customHeight="1" thickBot="1" thickTop="1">
      <c r="A28" s="124" t="s">
        <v>118</v>
      </c>
      <c r="B28" s="139">
        <f>B23</f>
        <v>94</v>
      </c>
      <c r="C28" s="139">
        <f aca="true" t="shared" si="5" ref="C28:Y28">C23</f>
        <v>1425</v>
      </c>
      <c r="D28" s="139">
        <f t="shared" si="5"/>
        <v>56483580</v>
      </c>
      <c r="E28" s="139">
        <f t="shared" si="5"/>
        <v>2909</v>
      </c>
      <c r="F28" s="139">
        <f t="shared" si="5"/>
        <v>4523</v>
      </c>
      <c r="G28" s="139">
        <f t="shared" si="5"/>
        <v>61312050</v>
      </c>
      <c r="H28" s="139">
        <f t="shared" si="5"/>
        <v>554</v>
      </c>
      <c r="I28" s="139">
        <f t="shared" si="5"/>
        <v>994</v>
      </c>
      <c r="J28" s="139">
        <f t="shared" si="5"/>
        <v>6660970</v>
      </c>
      <c r="K28" s="139">
        <f t="shared" si="5"/>
        <v>3557</v>
      </c>
      <c r="L28" s="139">
        <f t="shared" si="5"/>
        <v>6942</v>
      </c>
      <c r="M28" s="139">
        <f t="shared" si="5"/>
        <v>124456600</v>
      </c>
      <c r="N28" s="139">
        <f t="shared" si="5"/>
        <v>1415</v>
      </c>
      <c r="O28" s="139">
        <f t="shared" si="5"/>
        <v>1698</v>
      </c>
      <c r="P28" s="139">
        <f t="shared" si="5"/>
        <v>26626950</v>
      </c>
      <c r="Q28" s="139">
        <f t="shared" si="5"/>
        <v>93</v>
      </c>
      <c r="R28" s="139">
        <f t="shared" si="5"/>
        <v>3856</v>
      </c>
      <c r="S28" s="139">
        <f t="shared" si="5"/>
        <v>2541742</v>
      </c>
      <c r="T28" s="139">
        <f t="shared" si="5"/>
        <v>30</v>
      </c>
      <c r="U28" s="139">
        <f t="shared" si="5"/>
        <v>449</v>
      </c>
      <c r="V28" s="139">
        <f t="shared" si="5"/>
        <v>7072670</v>
      </c>
      <c r="W28" s="139">
        <f t="shared" si="5"/>
        <v>5002</v>
      </c>
      <c r="X28" s="139">
        <f>X23</f>
        <v>7391</v>
      </c>
      <c r="Y28" s="139">
        <f t="shared" si="5"/>
        <v>160697962</v>
      </c>
      <c r="Z28" s="120" t="s">
        <v>138</v>
      </c>
    </row>
    <row r="31" spans="1:26" ht="26.25" thickBot="1">
      <c r="A31" s="46" t="s">
        <v>119</v>
      </c>
      <c r="J31" s="47"/>
      <c r="K31" s="5"/>
      <c r="L31" s="5"/>
      <c r="Z31" s="48" t="s">
        <v>0</v>
      </c>
    </row>
    <row r="32" spans="1:26" ht="15" customHeight="1">
      <c r="A32" s="249" t="s">
        <v>1</v>
      </c>
      <c r="B32" s="14" t="s">
        <v>97</v>
      </c>
      <c r="C32" s="15"/>
      <c r="D32" s="1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4" t="s">
        <v>1</v>
      </c>
    </row>
    <row r="33" spans="1:26" ht="15" customHeight="1">
      <c r="A33" s="250"/>
      <c r="B33" s="9" t="s">
        <v>98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237" t="s">
        <v>99</v>
      </c>
      <c r="O33" s="238"/>
      <c r="P33" s="239"/>
      <c r="Q33" s="237" t="s">
        <v>73</v>
      </c>
      <c r="R33" s="238"/>
      <c r="S33" s="239"/>
      <c r="T33" s="237" t="s">
        <v>33</v>
      </c>
      <c r="U33" s="238"/>
      <c r="V33" s="239"/>
      <c r="W33" s="237" t="s">
        <v>100</v>
      </c>
      <c r="X33" s="238"/>
      <c r="Y33" s="239"/>
      <c r="Z33" s="245"/>
    </row>
    <row r="34" spans="1:26" ht="15" customHeight="1">
      <c r="A34" s="250"/>
      <c r="B34" s="9" t="s">
        <v>101</v>
      </c>
      <c r="C34" s="10"/>
      <c r="D34" s="11"/>
      <c r="E34" s="9" t="s">
        <v>94</v>
      </c>
      <c r="F34" s="10"/>
      <c r="G34" s="11"/>
      <c r="H34" s="9" t="s">
        <v>24</v>
      </c>
      <c r="I34" s="10"/>
      <c r="J34" s="11"/>
      <c r="K34" s="9" t="s">
        <v>95</v>
      </c>
      <c r="L34" s="10"/>
      <c r="M34" s="11"/>
      <c r="N34" s="240"/>
      <c r="O34" s="241"/>
      <c r="P34" s="242"/>
      <c r="Q34" s="240"/>
      <c r="R34" s="241"/>
      <c r="S34" s="242"/>
      <c r="T34" s="240"/>
      <c r="U34" s="241"/>
      <c r="V34" s="242"/>
      <c r="W34" s="240"/>
      <c r="X34" s="241"/>
      <c r="Y34" s="242"/>
      <c r="Z34" s="245"/>
    </row>
    <row r="35" spans="1:26" ht="15" customHeight="1">
      <c r="A35" s="251"/>
      <c r="B35" s="27" t="s">
        <v>26</v>
      </c>
      <c r="C35" s="27" t="s">
        <v>27</v>
      </c>
      <c r="D35" s="27" t="s">
        <v>28</v>
      </c>
      <c r="E35" s="27" t="s">
        <v>46</v>
      </c>
      <c r="F35" s="27" t="s">
        <v>96</v>
      </c>
      <c r="G35" s="27" t="s">
        <v>28</v>
      </c>
      <c r="H35" s="27" t="s">
        <v>46</v>
      </c>
      <c r="I35" s="27" t="s">
        <v>96</v>
      </c>
      <c r="J35" s="27" t="s">
        <v>28</v>
      </c>
      <c r="K35" s="27" t="s">
        <v>26</v>
      </c>
      <c r="L35" s="27" t="s">
        <v>27</v>
      </c>
      <c r="M35" s="27" t="s">
        <v>28</v>
      </c>
      <c r="N35" s="27" t="s">
        <v>46</v>
      </c>
      <c r="O35" s="27" t="s">
        <v>29</v>
      </c>
      <c r="P35" s="27" t="s">
        <v>28</v>
      </c>
      <c r="Q35" s="27" t="s">
        <v>30</v>
      </c>
      <c r="R35" s="27" t="s">
        <v>148</v>
      </c>
      <c r="S35" s="27" t="s">
        <v>28</v>
      </c>
      <c r="T35" s="27" t="s">
        <v>46</v>
      </c>
      <c r="U35" s="27" t="s">
        <v>96</v>
      </c>
      <c r="V35" s="27" t="s">
        <v>28</v>
      </c>
      <c r="W35" s="27" t="s">
        <v>26</v>
      </c>
      <c r="X35" s="27" t="s">
        <v>133</v>
      </c>
      <c r="Y35" s="27" t="s">
        <v>28</v>
      </c>
      <c r="Z35" s="246"/>
    </row>
    <row r="36" spans="1:26" ht="15.75" customHeight="1">
      <c r="A36" s="17" t="s">
        <v>3</v>
      </c>
      <c r="B36" s="35">
        <v>6</v>
      </c>
      <c r="C36" s="35">
        <v>131</v>
      </c>
      <c r="D36" s="35">
        <v>5958080</v>
      </c>
      <c r="E36" s="35">
        <v>128</v>
      </c>
      <c r="F36" s="35">
        <v>234</v>
      </c>
      <c r="G36" s="35">
        <v>1584660</v>
      </c>
      <c r="H36" s="35">
        <v>29</v>
      </c>
      <c r="I36" s="35">
        <v>51</v>
      </c>
      <c r="J36" s="35">
        <v>210700</v>
      </c>
      <c r="K36" s="67">
        <f>SUM(B36,E36,H36)</f>
        <v>163</v>
      </c>
      <c r="L36" s="67">
        <f>SUM(C36,F36,I36)</f>
        <v>416</v>
      </c>
      <c r="M36" s="67">
        <f>SUM(D36,G36,J36)</f>
        <v>7753440</v>
      </c>
      <c r="N36" s="35">
        <v>52</v>
      </c>
      <c r="O36" s="35">
        <v>59</v>
      </c>
      <c r="P36" s="35">
        <v>811990</v>
      </c>
      <c r="Q36" s="35">
        <v>3</v>
      </c>
      <c r="R36" s="35">
        <v>233</v>
      </c>
      <c r="S36" s="35">
        <v>154535</v>
      </c>
      <c r="T36" s="35">
        <v>0</v>
      </c>
      <c r="U36" s="35">
        <v>-4</v>
      </c>
      <c r="V36" s="35">
        <v>-32520</v>
      </c>
      <c r="W36" s="67">
        <f>SUM(K36,N36,T36)</f>
        <v>215</v>
      </c>
      <c r="X36" s="67">
        <f>SUM(L36+U36)</f>
        <v>412</v>
      </c>
      <c r="Y36" s="67">
        <f>SUM(M36,P36,S36,V36)</f>
        <v>8687445</v>
      </c>
      <c r="Z36" s="50" t="s">
        <v>3</v>
      </c>
    </row>
    <row r="37" spans="1:26" ht="15.75" customHeight="1">
      <c r="A37" s="17" t="s">
        <v>4</v>
      </c>
      <c r="B37" s="35">
        <v>1</v>
      </c>
      <c r="C37" s="35">
        <v>9</v>
      </c>
      <c r="D37" s="35">
        <v>708200</v>
      </c>
      <c r="E37" s="35">
        <v>5</v>
      </c>
      <c r="F37" s="35">
        <v>15</v>
      </c>
      <c r="G37" s="35">
        <v>1429140</v>
      </c>
      <c r="H37" s="35">
        <v>6</v>
      </c>
      <c r="I37" s="35">
        <v>10</v>
      </c>
      <c r="J37" s="35">
        <v>49790</v>
      </c>
      <c r="K37" s="67">
        <f aca="true" t="shared" si="6" ref="K37:M52">SUM(B37,E37,H37)</f>
        <v>12</v>
      </c>
      <c r="L37" s="67">
        <f t="shared" si="6"/>
        <v>34</v>
      </c>
      <c r="M37" s="67">
        <f t="shared" si="6"/>
        <v>2187130</v>
      </c>
      <c r="N37" s="35">
        <v>6</v>
      </c>
      <c r="O37" s="35">
        <v>11</v>
      </c>
      <c r="P37" s="35">
        <v>39200</v>
      </c>
      <c r="Q37" s="35">
        <v>1</v>
      </c>
      <c r="R37" s="35">
        <v>23</v>
      </c>
      <c r="S37" s="35">
        <v>15170</v>
      </c>
      <c r="T37" s="35">
        <v>0</v>
      </c>
      <c r="U37" s="35">
        <v>0</v>
      </c>
      <c r="V37" s="35">
        <v>0</v>
      </c>
      <c r="W37" s="67">
        <f>SUM(K37,N37,T37)</f>
        <v>18</v>
      </c>
      <c r="X37" s="67">
        <f aca="true" t="shared" si="7" ref="X37:X52">SUM(L37+U37)</f>
        <v>34</v>
      </c>
      <c r="Y37" s="67">
        <f aca="true" t="shared" si="8" ref="Y37:Y52">SUM(M37,P37,S37,V37)</f>
        <v>2241500</v>
      </c>
      <c r="Z37" s="50" t="s">
        <v>4</v>
      </c>
    </row>
    <row r="38" spans="1:26" ht="15.75" customHeight="1">
      <c r="A38" s="17" t="s">
        <v>5</v>
      </c>
      <c r="B38" s="35">
        <v>0</v>
      </c>
      <c r="C38" s="35">
        <v>0</v>
      </c>
      <c r="D38" s="35">
        <v>-20600</v>
      </c>
      <c r="E38" s="35">
        <v>10</v>
      </c>
      <c r="F38" s="35">
        <v>12</v>
      </c>
      <c r="G38" s="35">
        <v>96510</v>
      </c>
      <c r="H38" s="35">
        <v>13</v>
      </c>
      <c r="I38" s="35">
        <v>31</v>
      </c>
      <c r="J38" s="35">
        <v>337030</v>
      </c>
      <c r="K38" s="67">
        <f t="shared" si="6"/>
        <v>23</v>
      </c>
      <c r="L38" s="67">
        <f t="shared" si="6"/>
        <v>43</v>
      </c>
      <c r="M38" s="67">
        <f t="shared" si="6"/>
        <v>412940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67">
        <f>SUM(K38,N38,T38)</f>
        <v>23</v>
      </c>
      <c r="X38" s="67">
        <f t="shared" si="7"/>
        <v>43</v>
      </c>
      <c r="Y38" s="67">
        <f t="shared" si="8"/>
        <v>412940</v>
      </c>
      <c r="Z38" s="50" t="s">
        <v>5</v>
      </c>
    </row>
    <row r="39" spans="1:26" ht="15.75" customHeight="1">
      <c r="A39" s="17" t="s">
        <v>6</v>
      </c>
      <c r="B39" s="35">
        <v>0</v>
      </c>
      <c r="C39" s="35">
        <v>0</v>
      </c>
      <c r="D39" s="35">
        <v>0</v>
      </c>
      <c r="E39" s="35">
        <v>9</v>
      </c>
      <c r="F39" s="35">
        <v>10</v>
      </c>
      <c r="G39" s="35">
        <v>74070</v>
      </c>
      <c r="H39" s="35">
        <v>6</v>
      </c>
      <c r="I39" s="35">
        <v>24</v>
      </c>
      <c r="J39" s="35">
        <v>168970</v>
      </c>
      <c r="K39" s="67">
        <f t="shared" si="6"/>
        <v>15</v>
      </c>
      <c r="L39" s="67">
        <f t="shared" si="6"/>
        <v>34</v>
      </c>
      <c r="M39" s="67">
        <f t="shared" si="6"/>
        <v>243040</v>
      </c>
      <c r="N39" s="35">
        <v>4</v>
      </c>
      <c r="O39" s="35">
        <v>7</v>
      </c>
      <c r="P39" s="35">
        <v>41890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67">
        <f>SUM(K39,N39,T39)</f>
        <v>19</v>
      </c>
      <c r="X39" s="67">
        <f t="shared" si="7"/>
        <v>34</v>
      </c>
      <c r="Y39" s="67">
        <f t="shared" si="8"/>
        <v>284930</v>
      </c>
      <c r="Z39" s="50" t="s">
        <v>6</v>
      </c>
    </row>
    <row r="40" spans="1:26" ht="15.75" customHeight="1">
      <c r="A40" s="19" t="s">
        <v>7</v>
      </c>
      <c r="B40" s="36">
        <v>0</v>
      </c>
      <c r="C40" s="36">
        <v>0</v>
      </c>
      <c r="D40" s="36">
        <v>0</v>
      </c>
      <c r="E40" s="36">
        <v>3</v>
      </c>
      <c r="F40" s="36">
        <v>27</v>
      </c>
      <c r="G40" s="36">
        <v>777490</v>
      </c>
      <c r="H40" s="36">
        <v>3</v>
      </c>
      <c r="I40" s="36">
        <v>8</v>
      </c>
      <c r="J40" s="36">
        <v>55070</v>
      </c>
      <c r="K40" s="68">
        <f t="shared" si="6"/>
        <v>6</v>
      </c>
      <c r="L40" s="68">
        <f t="shared" si="6"/>
        <v>35</v>
      </c>
      <c r="M40" s="68">
        <f t="shared" si="6"/>
        <v>832560</v>
      </c>
      <c r="N40" s="36">
        <v>2</v>
      </c>
      <c r="O40" s="36">
        <v>3</v>
      </c>
      <c r="P40" s="36">
        <v>7760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74">
        <f aca="true" t="shared" si="9" ref="W40:W52">SUM(K40,N40,T40)</f>
        <v>8</v>
      </c>
      <c r="X40" s="68">
        <f t="shared" si="7"/>
        <v>35</v>
      </c>
      <c r="Y40" s="68">
        <f t="shared" si="8"/>
        <v>840320</v>
      </c>
      <c r="Z40" s="51" t="s">
        <v>7</v>
      </c>
    </row>
    <row r="41" spans="1:26" ht="15.75" customHeight="1">
      <c r="A41" s="17" t="s">
        <v>8</v>
      </c>
      <c r="B41" s="35">
        <v>0</v>
      </c>
      <c r="C41" s="35">
        <v>0</v>
      </c>
      <c r="D41" s="35">
        <v>0</v>
      </c>
      <c r="E41" s="35">
        <v>34</v>
      </c>
      <c r="F41" s="35">
        <v>37</v>
      </c>
      <c r="G41" s="35">
        <v>535350</v>
      </c>
      <c r="H41" s="35">
        <v>2</v>
      </c>
      <c r="I41" s="35">
        <v>5</v>
      </c>
      <c r="J41" s="35">
        <v>33300</v>
      </c>
      <c r="K41" s="67">
        <f t="shared" si="6"/>
        <v>36</v>
      </c>
      <c r="L41" s="67">
        <f t="shared" si="6"/>
        <v>42</v>
      </c>
      <c r="M41" s="67">
        <f t="shared" si="6"/>
        <v>568650</v>
      </c>
      <c r="N41" s="35">
        <v>20</v>
      </c>
      <c r="O41" s="35">
        <v>22</v>
      </c>
      <c r="P41" s="35">
        <v>475270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67">
        <f t="shared" si="9"/>
        <v>56</v>
      </c>
      <c r="X41" s="67">
        <f t="shared" si="7"/>
        <v>42</v>
      </c>
      <c r="Y41" s="67">
        <f t="shared" si="8"/>
        <v>1043920</v>
      </c>
      <c r="Z41" s="50" t="s">
        <v>8</v>
      </c>
    </row>
    <row r="42" spans="1:26" ht="15.75" customHeight="1">
      <c r="A42" s="17" t="s">
        <v>112</v>
      </c>
      <c r="B42" s="35">
        <v>1</v>
      </c>
      <c r="C42" s="35">
        <v>31</v>
      </c>
      <c r="D42" s="35">
        <v>973970</v>
      </c>
      <c r="E42" s="35">
        <v>10</v>
      </c>
      <c r="F42" s="35">
        <v>15</v>
      </c>
      <c r="G42" s="35">
        <v>88670</v>
      </c>
      <c r="H42" s="35">
        <v>16</v>
      </c>
      <c r="I42" s="35">
        <v>33</v>
      </c>
      <c r="J42" s="35">
        <v>204500</v>
      </c>
      <c r="K42" s="67">
        <f t="shared" si="6"/>
        <v>27</v>
      </c>
      <c r="L42" s="67">
        <f t="shared" si="6"/>
        <v>79</v>
      </c>
      <c r="M42" s="67">
        <f t="shared" si="6"/>
        <v>1267140</v>
      </c>
      <c r="N42" s="35">
        <v>2</v>
      </c>
      <c r="O42" s="35">
        <v>3</v>
      </c>
      <c r="P42" s="35">
        <v>22220</v>
      </c>
      <c r="Q42" s="35">
        <v>1</v>
      </c>
      <c r="R42" s="35">
        <v>86</v>
      </c>
      <c r="S42" s="35">
        <v>56590</v>
      </c>
      <c r="T42" s="35">
        <v>0</v>
      </c>
      <c r="U42" s="35">
        <v>0</v>
      </c>
      <c r="V42" s="35">
        <v>0</v>
      </c>
      <c r="W42" s="67">
        <f t="shared" si="9"/>
        <v>29</v>
      </c>
      <c r="X42" s="67">
        <f t="shared" si="7"/>
        <v>79</v>
      </c>
      <c r="Y42" s="67">
        <f t="shared" si="8"/>
        <v>1345950</v>
      </c>
      <c r="Z42" s="50" t="s">
        <v>61</v>
      </c>
    </row>
    <row r="43" spans="1:26" ht="15.75" customHeight="1">
      <c r="A43" s="17" t="s">
        <v>113</v>
      </c>
      <c r="B43" s="35">
        <v>3</v>
      </c>
      <c r="C43" s="35">
        <v>62</v>
      </c>
      <c r="D43" s="35">
        <v>418890</v>
      </c>
      <c r="E43" s="35">
        <v>20</v>
      </c>
      <c r="F43" s="35">
        <v>30</v>
      </c>
      <c r="G43" s="35">
        <v>180080</v>
      </c>
      <c r="H43" s="35">
        <v>2</v>
      </c>
      <c r="I43" s="35">
        <v>2</v>
      </c>
      <c r="J43" s="35">
        <v>26500</v>
      </c>
      <c r="K43" s="67">
        <f t="shared" si="6"/>
        <v>25</v>
      </c>
      <c r="L43" s="67">
        <f t="shared" si="6"/>
        <v>94</v>
      </c>
      <c r="M43" s="67">
        <f t="shared" si="6"/>
        <v>625470</v>
      </c>
      <c r="N43" s="35">
        <v>21</v>
      </c>
      <c r="O43" s="35">
        <v>31</v>
      </c>
      <c r="P43" s="35">
        <v>204350</v>
      </c>
      <c r="Q43" s="35">
        <v>3</v>
      </c>
      <c r="R43" s="35">
        <v>174</v>
      </c>
      <c r="S43" s="35">
        <v>88044</v>
      </c>
      <c r="T43" s="35">
        <v>0</v>
      </c>
      <c r="U43" s="35">
        <v>0</v>
      </c>
      <c r="V43" s="35">
        <v>0</v>
      </c>
      <c r="W43" s="67">
        <f t="shared" si="9"/>
        <v>46</v>
      </c>
      <c r="X43" s="67">
        <f t="shared" si="7"/>
        <v>94</v>
      </c>
      <c r="Y43" s="67">
        <f t="shared" si="8"/>
        <v>917864</v>
      </c>
      <c r="Z43" s="50" t="s">
        <v>62</v>
      </c>
    </row>
    <row r="44" spans="1:26" ht="15.75" customHeight="1">
      <c r="A44" s="17" t="s">
        <v>114</v>
      </c>
      <c r="B44" s="35">
        <v>2</v>
      </c>
      <c r="C44" s="35">
        <v>43</v>
      </c>
      <c r="D44" s="35">
        <v>2419090</v>
      </c>
      <c r="E44" s="35">
        <v>27</v>
      </c>
      <c r="F44" s="35">
        <v>35</v>
      </c>
      <c r="G44" s="35">
        <v>290230</v>
      </c>
      <c r="H44" s="35">
        <v>20</v>
      </c>
      <c r="I44" s="35">
        <v>26</v>
      </c>
      <c r="J44" s="35">
        <v>243810</v>
      </c>
      <c r="K44" s="67">
        <f t="shared" si="6"/>
        <v>49</v>
      </c>
      <c r="L44" s="67">
        <f t="shared" si="6"/>
        <v>104</v>
      </c>
      <c r="M44" s="67">
        <f t="shared" si="6"/>
        <v>2953130</v>
      </c>
      <c r="N44" s="35">
        <v>17</v>
      </c>
      <c r="O44" s="35">
        <v>19</v>
      </c>
      <c r="P44" s="35">
        <v>201260</v>
      </c>
      <c r="Q44" s="35">
        <v>2</v>
      </c>
      <c r="R44" s="35">
        <v>123</v>
      </c>
      <c r="S44" s="35">
        <v>80820</v>
      </c>
      <c r="T44" s="35">
        <v>0</v>
      </c>
      <c r="U44" s="35">
        <v>0</v>
      </c>
      <c r="V44" s="35">
        <v>0</v>
      </c>
      <c r="W44" s="67">
        <f t="shared" si="9"/>
        <v>66</v>
      </c>
      <c r="X44" s="67">
        <f t="shared" si="7"/>
        <v>104</v>
      </c>
      <c r="Y44" s="67">
        <f t="shared" si="8"/>
        <v>3235210</v>
      </c>
      <c r="Z44" s="50" t="s">
        <v>63</v>
      </c>
    </row>
    <row r="45" spans="1:26" ht="15.75" customHeight="1">
      <c r="A45" s="19" t="s">
        <v>9</v>
      </c>
      <c r="B45" s="36">
        <v>0</v>
      </c>
      <c r="C45" s="36">
        <v>0</v>
      </c>
      <c r="D45" s="36">
        <v>0</v>
      </c>
      <c r="E45" s="36">
        <v>8</v>
      </c>
      <c r="F45" s="36">
        <v>10</v>
      </c>
      <c r="G45" s="36">
        <v>76120</v>
      </c>
      <c r="H45" s="36">
        <v>0</v>
      </c>
      <c r="I45" s="36">
        <v>0</v>
      </c>
      <c r="J45" s="36">
        <v>0</v>
      </c>
      <c r="K45" s="68">
        <f t="shared" si="6"/>
        <v>8</v>
      </c>
      <c r="L45" s="68">
        <f t="shared" si="6"/>
        <v>10</v>
      </c>
      <c r="M45" s="68">
        <f t="shared" si="6"/>
        <v>76120</v>
      </c>
      <c r="N45" s="36">
        <v>1</v>
      </c>
      <c r="O45" s="36">
        <v>1</v>
      </c>
      <c r="P45" s="36">
        <v>2710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74">
        <f t="shared" si="9"/>
        <v>9</v>
      </c>
      <c r="X45" s="68">
        <f t="shared" si="7"/>
        <v>10</v>
      </c>
      <c r="Y45" s="68">
        <f t="shared" si="8"/>
        <v>78830</v>
      </c>
      <c r="Z45" s="51" t="s">
        <v>9</v>
      </c>
    </row>
    <row r="46" spans="1:26" ht="15.75" customHeight="1">
      <c r="A46" s="17" t="s">
        <v>10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67">
        <f t="shared" si="6"/>
        <v>0</v>
      </c>
      <c r="L46" s="67">
        <f t="shared" si="6"/>
        <v>0</v>
      </c>
      <c r="M46" s="67">
        <f t="shared" si="6"/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67">
        <f t="shared" si="9"/>
        <v>0</v>
      </c>
      <c r="X46" s="67">
        <f t="shared" si="7"/>
        <v>0</v>
      </c>
      <c r="Y46" s="67">
        <f t="shared" si="8"/>
        <v>0</v>
      </c>
      <c r="Z46" s="50" t="s">
        <v>10</v>
      </c>
    </row>
    <row r="47" spans="1:26" ht="15.75" customHeight="1">
      <c r="A47" s="17" t="s">
        <v>115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6</v>
      </c>
      <c r="I47" s="35">
        <v>10</v>
      </c>
      <c r="J47" s="35">
        <v>66250</v>
      </c>
      <c r="K47" s="67">
        <f t="shared" si="6"/>
        <v>6</v>
      </c>
      <c r="L47" s="67">
        <f t="shared" si="6"/>
        <v>10</v>
      </c>
      <c r="M47" s="67">
        <f t="shared" si="6"/>
        <v>66250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73">
        <f t="shared" si="9"/>
        <v>6</v>
      </c>
      <c r="X47" s="67">
        <f t="shared" si="7"/>
        <v>10</v>
      </c>
      <c r="Y47" s="67">
        <f t="shared" si="8"/>
        <v>66250</v>
      </c>
      <c r="Z47" s="50" t="s">
        <v>64</v>
      </c>
    </row>
    <row r="48" spans="1:26" ht="15.75" customHeight="1">
      <c r="A48" s="17" t="s">
        <v>116</v>
      </c>
      <c r="B48" s="35">
        <v>0</v>
      </c>
      <c r="C48" s="35">
        <v>0</v>
      </c>
      <c r="D48" s="35">
        <v>0</v>
      </c>
      <c r="E48" s="35">
        <v>15</v>
      </c>
      <c r="F48" s="35">
        <v>19</v>
      </c>
      <c r="G48" s="35">
        <v>286680</v>
      </c>
      <c r="H48" s="35">
        <v>1</v>
      </c>
      <c r="I48" s="35">
        <v>1</v>
      </c>
      <c r="J48" s="35">
        <v>11580</v>
      </c>
      <c r="K48" s="67">
        <f t="shared" si="6"/>
        <v>16</v>
      </c>
      <c r="L48" s="67">
        <f t="shared" si="6"/>
        <v>20</v>
      </c>
      <c r="M48" s="67">
        <f t="shared" si="6"/>
        <v>298260</v>
      </c>
      <c r="N48" s="35">
        <v>1</v>
      </c>
      <c r="O48" s="35">
        <v>1</v>
      </c>
      <c r="P48" s="35">
        <v>1260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73">
        <f t="shared" si="9"/>
        <v>17</v>
      </c>
      <c r="X48" s="67">
        <f t="shared" si="7"/>
        <v>20</v>
      </c>
      <c r="Y48" s="67">
        <f t="shared" si="8"/>
        <v>299520</v>
      </c>
      <c r="Z48" s="50" t="s">
        <v>65</v>
      </c>
    </row>
    <row r="49" spans="1:26" ht="15.75" customHeight="1">
      <c r="A49" s="17" t="s">
        <v>11</v>
      </c>
      <c r="B49" s="35">
        <v>0</v>
      </c>
      <c r="C49" s="35">
        <v>0</v>
      </c>
      <c r="D49" s="35">
        <v>0</v>
      </c>
      <c r="E49" s="35">
        <v>1</v>
      </c>
      <c r="F49" s="35">
        <v>1</v>
      </c>
      <c r="G49" s="35">
        <v>5920</v>
      </c>
      <c r="H49" s="35">
        <v>0</v>
      </c>
      <c r="I49" s="35">
        <v>0</v>
      </c>
      <c r="J49" s="35">
        <v>0</v>
      </c>
      <c r="K49" s="67">
        <f t="shared" si="6"/>
        <v>1</v>
      </c>
      <c r="L49" s="67">
        <f t="shared" si="6"/>
        <v>1</v>
      </c>
      <c r="M49" s="67">
        <f t="shared" si="6"/>
        <v>5920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73">
        <f t="shared" si="9"/>
        <v>1</v>
      </c>
      <c r="X49" s="67">
        <f t="shared" si="7"/>
        <v>1</v>
      </c>
      <c r="Y49" s="67">
        <f t="shared" si="8"/>
        <v>5920</v>
      </c>
      <c r="Z49" s="50" t="s">
        <v>11</v>
      </c>
    </row>
    <row r="50" spans="1:26" ht="15.75" customHeight="1">
      <c r="A50" s="19" t="s">
        <v>12</v>
      </c>
      <c r="B50" s="36">
        <v>0</v>
      </c>
      <c r="C50" s="36">
        <v>0</v>
      </c>
      <c r="D50" s="36">
        <v>-3600</v>
      </c>
      <c r="E50" s="36">
        <v>7</v>
      </c>
      <c r="F50" s="36">
        <v>12</v>
      </c>
      <c r="G50" s="36">
        <v>76660</v>
      </c>
      <c r="H50" s="36">
        <v>1</v>
      </c>
      <c r="I50" s="36">
        <v>5</v>
      </c>
      <c r="J50" s="36">
        <v>24710</v>
      </c>
      <c r="K50" s="68">
        <f t="shared" si="6"/>
        <v>8</v>
      </c>
      <c r="L50" s="68">
        <f t="shared" si="6"/>
        <v>17</v>
      </c>
      <c r="M50" s="68">
        <f t="shared" si="6"/>
        <v>97770</v>
      </c>
      <c r="N50" s="36">
        <v>7</v>
      </c>
      <c r="O50" s="36">
        <v>9</v>
      </c>
      <c r="P50" s="36">
        <v>31090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74">
        <f t="shared" si="9"/>
        <v>15</v>
      </c>
      <c r="X50" s="68">
        <f t="shared" si="7"/>
        <v>17</v>
      </c>
      <c r="Y50" s="68">
        <f t="shared" si="8"/>
        <v>128860</v>
      </c>
      <c r="Z50" s="51" t="s">
        <v>12</v>
      </c>
    </row>
    <row r="51" spans="1:26" ht="15.75" customHeight="1">
      <c r="A51" s="17" t="s">
        <v>117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67">
        <f t="shared" si="6"/>
        <v>0</v>
      </c>
      <c r="L51" s="67">
        <f t="shared" si="6"/>
        <v>0</v>
      </c>
      <c r="M51" s="67">
        <f t="shared" si="6"/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67">
        <f t="shared" si="9"/>
        <v>0</v>
      </c>
      <c r="X51" s="67">
        <f t="shared" si="7"/>
        <v>0</v>
      </c>
      <c r="Y51" s="67">
        <f t="shared" si="8"/>
        <v>0</v>
      </c>
      <c r="Z51" s="50" t="s">
        <v>66</v>
      </c>
    </row>
    <row r="52" spans="1:26" ht="15.75" customHeight="1">
      <c r="A52" s="17" t="s">
        <v>69</v>
      </c>
      <c r="B52" s="35">
        <v>0</v>
      </c>
      <c r="C52" s="35">
        <v>0</v>
      </c>
      <c r="D52" s="35">
        <v>-1800</v>
      </c>
      <c r="E52" s="35">
        <v>1</v>
      </c>
      <c r="F52" s="35">
        <v>1</v>
      </c>
      <c r="G52" s="35">
        <v>21300</v>
      </c>
      <c r="H52" s="35">
        <v>2</v>
      </c>
      <c r="I52" s="35">
        <v>3</v>
      </c>
      <c r="J52" s="35">
        <v>13870</v>
      </c>
      <c r="K52" s="67">
        <f t="shared" si="6"/>
        <v>3</v>
      </c>
      <c r="L52" s="67">
        <f t="shared" si="6"/>
        <v>4</v>
      </c>
      <c r="M52" s="67">
        <f t="shared" si="6"/>
        <v>33370</v>
      </c>
      <c r="N52" s="35">
        <v>3</v>
      </c>
      <c r="O52" s="35">
        <v>3</v>
      </c>
      <c r="P52" s="35">
        <v>9610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67">
        <f t="shared" si="9"/>
        <v>6</v>
      </c>
      <c r="X52" s="67">
        <f t="shared" si="7"/>
        <v>4</v>
      </c>
      <c r="Y52" s="67">
        <f t="shared" si="8"/>
        <v>42980</v>
      </c>
      <c r="Z52" s="50" t="s">
        <v>67</v>
      </c>
    </row>
    <row r="53" spans="1:26" ht="15.75" customHeight="1">
      <c r="A53" s="123" t="s">
        <v>59</v>
      </c>
      <c r="B53" s="111">
        <f>SUM(B36:B52)</f>
        <v>13</v>
      </c>
      <c r="C53" s="111">
        <f aca="true" t="shared" si="10" ref="C53:Y53">SUM(C36:C52)</f>
        <v>276</v>
      </c>
      <c r="D53" s="111">
        <f>SUM(D36:D52)</f>
        <v>10452230</v>
      </c>
      <c r="E53" s="111">
        <f t="shared" si="10"/>
        <v>278</v>
      </c>
      <c r="F53" s="111">
        <f t="shared" si="10"/>
        <v>458</v>
      </c>
      <c r="G53" s="111">
        <f t="shared" si="10"/>
        <v>5522880</v>
      </c>
      <c r="H53" s="111">
        <f t="shared" si="10"/>
        <v>107</v>
      </c>
      <c r="I53" s="111">
        <f t="shared" si="10"/>
        <v>209</v>
      </c>
      <c r="J53" s="111">
        <f t="shared" si="10"/>
        <v>1446080</v>
      </c>
      <c r="K53" s="111">
        <f t="shared" si="10"/>
        <v>398</v>
      </c>
      <c r="L53" s="111">
        <f t="shared" si="10"/>
        <v>943</v>
      </c>
      <c r="M53" s="111">
        <f t="shared" si="10"/>
        <v>17421190</v>
      </c>
      <c r="N53" s="111">
        <f t="shared" si="10"/>
        <v>136</v>
      </c>
      <c r="O53" s="111">
        <f t="shared" si="10"/>
        <v>169</v>
      </c>
      <c r="P53" s="111">
        <f t="shared" si="10"/>
        <v>1848610</v>
      </c>
      <c r="Q53" s="111">
        <f t="shared" si="10"/>
        <v>10</v>
      </c>
      <c r="R53" s="111">
        <f t="shared" si="10"/>
        <v>639</v>
      </c>
      <c r="S53" s="111">
        <f t="shared" si="10"/>
        <v>395159</v>
      </c>
      <c r="T53" s="111">
        <f t="shared" si="10"/>
        <v>0</v>
      </c>
      <c r="U53" s="111">
        <f t="shared" si="10"/>
        <v>-4</v>
      </c>
      <c r="V53" s="111">
        <f t="shared" si="10"/>
        <v>-32520</v>
      </c>
      <c r="W53" s="111">
        <f t="shared" si="10"/>
        <v>534</v>
      </c>
      <c r="X53" s="111">
        <f t="shared" si="10"/>
        <v>939</v>
      </c>
      <c r="Y53" s="111">
        <f t="shared" si="10"/>
        <v>19632439</v>
      </c>
      <c r="Z53" s="134" t="s">
        <v>140</v>
      </c>
    </row>
    <row r="54" spans="1:26" ht="15.75" customHeight="1">
      <c r="A54" s="17" t="s">
        <v>13</v>
      </c>
      <c r="B54" s="52" t="s">
        <v>132</v>
      </c>
      <c r="C54" s="52" t="s">
        <v>132</v>
      </c>
      <c r="D54" s="52" t="s">
        <v>132</v>
      </c>
      <c r="E54" s="52" t="s">
        <v>132</v>
      </c>
      <c r="F54" s="52" t="s">
        <v>132</v>
      </c>
      <c r="G54" s="52" t="s">
        <v>132</v>
      </c>
      <c r="H54" s="52" t="s">
        <v>132</v>
      </c>
      <c r="I54" s="52" t="s">
        <v>132</v>
      </c>
      <c r="J54" s="52" t="s">
        <v>132</v>
      </c>
      <c r="K54" s="52" t="s">
        <v>132</v>
      </c>
      <c r="L54" s="52" t="s">
        <v>132</v>
      </c>
      <c r="M54" s="52" t="s">
        <v>132</v>
      </c>
      <c r="N54" s="52" t="s">
        <v>132</v>
      </c>
      <c r="O54" s="52" t="s">
        <v>132</v>
      </c>
      <c r="P54" s="52" t="s">
        <v>132</v>
      </c>
      <c r="Q54" s="52" t="s">
        <v>132</v>
      </c>
      <c r="R54" s="52" t="s">
        <v>132</v>
      </c>
      <c r="S54" s="52" t="s">
        <v>132</v>
      </c>
      <c r="T54" s="52" t="s">
        <v>132</v>
      </c>
      <c r="U54" s="52" t="s">
        <v>132</v>
      </c>
      <c r="V54" s="52" t="s">
        <v>132</v>
      </c>
      <c r="W54" s="52" t="s">
        <v>132</v>
      </c>
      <c r="X54" s="52" t="s">
        <v>132</v>
      </c>
      <c r="Y54" s="52" t="s">
        <v>132</v>
      </c>
      <c r="Z54" s="54" t="s">
        <v>13</v>
      </c>
    </row>
    <row r="55" spans="1:26" ht="15.75" customHeight="1">
      <c r="A55" s="17" t="s">
        <v>14</v>
      </c>
      <c r="B55" s="52" t="s">
        <v>132</v>
      </c>
      <c r="C55" s="52" t="s">
        <v>132</v>
      </c>
      <c r="D55" s="52" t="s">
        <v>132</v>
      </c>
      <c r="E55" s="52" t="s">
        <v>132</v>
      </c>
      <c r="F55" s="52" t="s">
        <v>132</v>
      </c>
      <c r="G55" s="52" t="s">
        <v>132</v>
      </c>
      <c r="H55" s="52" t="s">
        <v>132</v>
      </c>
      <c r="I55" s="52" t="s">
        <v>132</v>
      </c>
      <c r="J55" s="52" t="s">
        <v>132</v>
      </c>
      <c r="K55" s="52" t="s">
        <v>132</v>
      </c>
      <c r="L55" s="52" t="s">
        <v>132</v>
      </c>
      <c r="M55" s="52" t="s">
        <v>132</v>
      </c>
      <c r="N55" s="52" t="s">
        <v>132</v>
      </c>
      <c r="O55" s="52" t="s">
        <v>132</v>
      </c>
      <c r="P55" s="52" t="s">
        <v>132</v>
      </c>
      <c r="Q55" s="52" t="s">
        <v>132</v>
      </c>
      <c r="R55" s="52" t="s">
        <v>132</v>
      </c>
      <c r="S55" s="52" t="s">
        <v>132</v>
      </c>
      <c r="T55" s="52" t="s">
        <v>132</v>
      </c>
      <c r="U55" s="52" t="s">
        <v>132</v>
      </c>
      <c r="V55" s="52" t="s">
        <v>132</v>
      </c>
      <c r="W55" s="52" t="s">
        <v>132</v>
      </c>
      <c r="X55" s="52" t="s">
        <v>132</v>
      </c>
      <c r="Y55" s="52" t="s">
        <v>132</v>
      </c>
      <c r="Z55" s="54" t="s">
        <v>14</v>
      </c>
    </row>
    <row r="56" spans="1:26" ht="15.75" customHeight="1">
      <c r="A56" s="19" t="s">
        <v>15</v>
      </c>
      <c r="B56" s="53" t="s">
        <v>132</v>
      </c>
      <c r="C56" s="53" t="s">
        <v>132</v>
      </c>
      <c r="D56" s="53" t="s">
        <v>132</v>
      </c>
      <c r="E56" s="53" t="s">
        <v>132</v>
      </c>
      <c r="F56" s="53" t="s">
        <v>132</v>
      </c>
      <c r="G56" s="53" t="s">
        <v>132</v>
      </c>
      <c r="H56" s="53" t="s">
        <v>132</v>
      </c>
      <c r="I56" s="53" t="s">
        <v>132</v>
      </c>
      <c r="J56" s="53" t="s">
        <v>132</v>
      </c>
      <c r="K56" s="53" t="s">
        <v>132</v>
      </c>
      <c r="L56" s="53" t="s">
        <v>132</v>
      </c>
      <c r="M56" s="53" t="s">
        <v>132</v>
      </c>
      <c r="N56" s="53" t="s">
        <v>132</v>
      </c>
      <c r="O56" s="53" t="s">
        <v>132</v>
      </c>
      <c r="P56" s="53" t="s">
        <v>132</v>
      </c>
      <c r="Q56" s="53" t="s">
        <v>132</v>
      </c>
      <c r="R56" s="53" t="s">
        <v>132</v>
      </c>
      <c r="S56" s="53" t="s">
        <v>132</v>
      </c>
      <c r="T56" s="53" t="s">
        <v>132</v>
      </c>
      <c r="U56" s="53" t="s">
        <v>132</v>
      </c>
      <c r="V56" s="53" t="s">
        <v>132</v>
      </c>
      <c r="W56" s="53" t="s">
        <v>132</v>
      </c>
      <c r="X56" s="53" t="s">
        <v>132</v>
      </c>
      <c r="Y56" s="53" t="s">
        <v>132</v>
      </c>
      <c r="Z56" s="55" t="s">
        <v>15</v>
      </c>
    </row>
    <row r="57" spans="1:26" ht="15.75" customHeight="1" thickBot="1">
      <c r="A57" s="125" t="s">
        <v>16</v>
      </c>
      <c r="B57" s="137" t="s">
        <v>132</v>
      </c>
      <c r="C57" s="137" t="s">
        <v>132</v>
      </c>
      <c r="D57" s="137" t="s">
        <v>132</v>
      </c>
      <c r="E57" s="137" t="s">
        <v>132</v>
      </c>
      <c r="F57" s="137" t="s">
        <v>132</v>
      </c>
      <c r="G57" s="137" t="s">
        <v>132</v>
      </c>
      <c r="H57" s="137" t="s">
        <v>132</v>
      </c>
      <c r="I57" s="137" t="s">
        <v>132</v>
      </c>
      <c r="J57" s="137" t="s">
        <v>132</v>
      </c>
      <c r="K57" s="137" t="s">
        <v>132</v>
      </c>
      <c r="L57" s="137" t="s">
        <v>132</v>
      </c>
      <c r="M57" s="137" t="s">
        <v>132</v>
      </c>
      <c r="N57" s="137" t="s">
        <v>132</v>
      </c>
      <c r="O57" s="137" t="s">
        <v>132</v>
      </c>
      <c r="P57" s="137" t="s">
        <v>132</v>
      </c>
      <c r="Q57" s="137" t="s">
        <v>132</v>
      </c>
      <c r="R57" s="137" t="s">
        <v>132</v>
      </c>
      <c r="S57" s="137" t="s">
        <v>132</v>
      </c>
      <c r="T57" s="137" t="s">
        <v>132</v>
      </c>
      <c r="U57" s="137" t="s">
        <v>132</v>
      </c>
      <c r="V57" s="137" t="s">
        <v>132</v>
      </c>
      <c r="W57" s="137" t="s">
        <v>132</v>
      </c>
      <c r="X57" s="137" t="s">
        <v>132</v>
      </c>
      <c r="Y57" s="137" t="s">
        <v>132</v>
      </c>
      <c r="Z57" s="138" t="s">
        <v>141</v>
      </c>
    </row>
    <row r="58" spans="1:26" ht="15.75" customHeight="1" thickBot="1" thickTop="1">
      <c r="A58" s="124" t="s">
        <v>17</v>
      </c>
      <c r="B58" s="135">
        <f>B53</f>
        <v>13</v>
      </c>
      <c r="C58" s="135">
        <f aca="true" t="shared" si="11" ref="C58:Y58">C53</f>
        <v>276</v>
      </c>
      <c r="D58" s="135">
        <f t="shared" si="11"/>
        <v>10452230</v>
      </c>
      <c r="E58" s="135">
        <f t="shared" si="11"/>
        <v>278</v>
      </c>
      <c r="F58" s="135">
        <f t="shared" si="11"/>
        <v>458</v>
      </c>
      <c r="G58" s="135">
        <f t="shared" si="11"/>
        <v>5522880</v>
      </c>
      <c r="H58" s="135">
        <f t="shared" si="11"/>
        <v>107</v>
      </c>
      <c r="I58" s="135">
        <f t="shared" si="11"/>
        <v>209</v>
      </c>
      <c r="J58" s="135">
        <f t="shared" si="11"/>
        <v>1446080</v>
      </c>
      <c r="K58" s="135">
        <f t="shared" si="11"/>
        <v>398</v>
      </c>
      <c r="L58" s="135">
        <f t="shared" si="11"/>
        <v>943</v>
      </c>
      <c r="M58" s="135">
        <f t="shared" si="11"/>
        <v>17421190</v>
      </c>
      <c r="N58" s="135">
        <f t="shared" si="11"/>
        <v>136</v>
      </c>
      <c r="O58" s="135">
        <f t="shared" si="11"/>
        <v>169</v>
      </c>
      <c r="P58" s="135">
        <f t="shared" si="11"/>
        <v>1848610</v>
      </c>
      <c r="Q58" s="135">
        <f t="shared" si="11"/>
        <v>10</v>
      </c>
      <c r="R58" s="135">
        <f t="shared" si="11"/>
        <v>639</v>
      </c>
      <c r="S58" s="135">
        <f t="shared" si="11"/>
        <v>395159</v>
      </c>
      <c r="T58" s="135">
        <f t="shared" si="11"/>
        <v>0</v>
      </c>
      <c r="U58" s="135">
        <f t="shared" si="11"/>
        <v>-4</v>
      </c>
      <c r="V58" s="135">
        <f t="shared" si="11"/>
        <v>-32520</v>
      </c>
      <c r="W58" s="135">
        <f t="shared" si="11"/>
        <v>534</v>
      </c>
      <c r="X58" s="135">
        <f>X53</f>
        <v>939</v>
      </c>
      <c r="Y58" s="135">
        <f t="shared" si="11"/>
        <v>19632439</v>
      </c>
      <c r="Z58" s="136" t="s">
        <v>138</v>
      </c>
    </row>
  </sheetData>
  <sheetProtection/>
  <mergeCells count="12">
    <mergeCell ref="A2:A5"/>
    <mergeCell ref="N3:P4"/>
    <mergeCell ref="A32:A35"/>
    <mergeCell ref="Q3:S4"/>
    <mergeCell ref="T3:V4"/>
    <mergeCell ref="W3:Y4"/>
    <mergeCell ref="Z2:Z5"/>
    <mergeCell ref="W33:Y34"/>
    <mergeCell ref="Z32:Z35"/>
    <mergeCell ref="N33:P34"/>
    <mergeCell ref="Q33:S34"/>
    <mergeCell ref="T33:V34"/>
  </mergeCells>
  <printOptions/>
  <pageMargins left="0.7874015748031497" right="0.5905511811023623" top="0.8267716535433072" bottom="0.7480314960629921" header="0.5118110236220472" footer="0.5118110236220472"/>
  <pageSetup fitToHeight="1" fitToWidth="1" horizontalDpi="600" verticalDpi="600" orientation="landscape" paperSize="9" scale="51" r:id="rId1"/>
  <headerFooter alignWithMargins="0">
    <oddFooter>&amp;C56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86"/>
  <sheetViews>
    <sheetView view="pageBreakPreview" zoomScale="75" zoomScaleSheetLayoutView="75" workbookViewId="0" topLeftCell="C1">
      <selection activeCell="L6" sqref="L6:M6"/>
    </sheetView>
  </sheetViews>
  <sheetFormatPr defaultColWidth="8.796875" defaultRowHeight="14.25"/>
  <cols>
    <col min="1" max="1" width="10.8984375" style="0" customWidth="1"/>
    <col min="2" max="2" width="8.19921875" style="0" customWidth="1"/>
    <col min="3" max="3" width="11.5" style="0" customWidth="1"/>
    <col min="4" max="4" width="8.59765625" style="0" customWidth="1"/>
    <col min="5" max="5" width="7.19921875" style="0" customWidth="1"/>
    <col min="6" max="6" width="5.09765625" style="0" customWidth="1"/>
    <col min="7" max="7" width="8" style="0" customWidth="1"/>
    <col min="9" max="9" width="4.3984375" style="0" customWidth="1"/>
    <col min="10" max="10" width="9.09765625" style="0" customWidth="1"/>
    <col min="11" max="11" width="14.19921875" style="0" bestFit="1" customWidth="1"/>
    <col min="12" max="12" width="9" style="0" customWidth="1"/>
    <col min="13" max="13" width="5.19921875" style="0" customWidth="1"/>
    <col min="16" max="16" width="5.69921875" style="0" customWidth="1"/>
    <col min="17" max="17" width="7.09765625" style="0" customWidth="1"/>
    <col min="18" max="18" width="7.8984375" style="0" customWidth="1"/>
    <col min="19" max="19" width="10.8984375" style="0" customWidth="1"/>
    <col min="20" max="20" width="5.19921875" style="0" customWidth="1"/>
    <col min="21" max="21" width="10.3984375" style="0" customWidth="1"/>
    <col min="22" max="22" width="15.69921875" style="0" customWidth="1"/>
    <col min="23" max="23" width="8.8984375" style="0" customWidth="1"/>
    <col min="24" max="24" width="5.59765625" style="0" customWidth="1"/>
    <col min="25" max="25" width="4.3984375" style="0" customWidth="1"/>
    <col min="26" max="26" width="12.09765625" style="0" customWidth="1"/>
    <col min="27" max="27" width="12.19921875" style="0" customWidth="1"/>
  </cols>
  <sheetData>
    <row r="1" spans="1:27" ht="26.25" thickBot="1">
      <c r="A1" s="46" t="s">
        <v>120</v>
      </c>
      <c r="C1" s="56"/>
      <c r="N1" s="5"/>
      <c r="O1" s="5"/>
      <c r="P1" s="5"/>
      <c r="W1" t="s">
        <v>88</v>
      </c>
      <c r="AA1" s="23" t="s">
        <v>0</v>
      </c>
    </row>
    <row r="2" spans="1:27" ht="15" customHeight="1">
      <c r="A2" s="249" t="s">
        <v>1</v>
      </c>
      <c r="B2" s="253" t="s">
        <v>102</v>
      </c>
      <c r="C2" s="254"/>
      <c r="D2" s="254"/>
      <c r="E2" s="255"/>
      <c r="F2" s="24" t="s">
        <v>32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7" t="s">
        <v>123</v>
      </c>
      <c r="T2" s="268"/>
      <c r="U2" s="269"/>
      <c r="V2" s="24" t="s">
        <v>41</v>
      </c>
      <c r="W2" s="24"/>
      <c r="X2" s="24"/>
      <c r="Y2" s="24"/>
      <c r="Z2" s="25"/>
      <c r="AA2" s="244" t="s">
        <v>121</v>
      </c>
    </row>
    <row r="3" spans="1:27" ht="15" customHeight="1">
      <c r="A3" s="250"/>
      <c r="B3" s="237" t="s">
        <v>103</v>
      </c>
      <c r="C3" s="238"/>
      <c r="D3" s="238"/>
      <c r="E3" s="239"/>
      <c r="F3" s="29" t="s">
        <v>122</v>
      </c>
      <c r="G3" s="4"/>
      <c r="H3" s="326" t="s">
        <v>104</v>
      </c>
      <c r="I3" s="327"/>
      <c r="J3" s="327"/>
      <c r="K3" s="327"/>
      <c r="L3" s="327"/>
      <c r="M3" s="327"/>
      <c r="N3" s="327"/>
      <c r="O3" s="327"/>
      <c r="P3" s="328"/>
      <c r="Q3" s="237" t="s">
        <v>35</v>
      </c>
      <c r="R3" s="239"/>
      <c r="S3" s="256"/>
      <c r="T3" s="270"/>
      <c r="U3" s="257"/>
      <c r="V3" s="247" t="s">
        <v>44</v>
      </c>
      <c r="W3" s="237" t="s">
        <v>45</v>
      </c>
      <c r="X3" s="239"/>
      <c r="Y3" s="237" t="s">
        <v>75</v>
      </c>
      <c r="Z3" s="239"/>
      <c r="AA3" s="245"/>
    </row>
    <row r="4" spans="1:27" ht="15" customHeight="1">
      <c r="A4" s="250"/>
      <c r="B4" s="240"/>
      <c r="C4" s="241"/>
      <c r="D4" s="241"/>
      <c r="E4" s="242"/>
      <c r="F4" s="339" t="s">
        <v>124</v>
      </c>
      <c r="G4" s="351"/>
      <c r="H4" s="9" t="s">
        <v>38</v>
      </c>
      <c r="I4" s="10"/>
      <c r="J4" s="11"/>
      <c r="K4" s="10" t="s">
        <v>39</v>
      </c>
      <c r="L4" s="10"/>
      <c r="M4" s="10"/>
      <c r="N4" s="199" t="s">
        <v>25</v>
      </c>
      <c r="O4" s="243"/>
      <c r="P4" s="200"/>
      <c r="Q4" s="240"/>
      <c r="R4" s="242"/>
      <c r="S4" s="240"/>
      <c r="T4" s="241"/>
      <c r="U4" s="242"/>
      <c r="V4" s="252"/>
      <c r="W4" s="256"/>
      <c r="X4" s="257"/>
      <c r="Y4" s="256"/>
      <c r="Z4" s="257"/>
      <c r="AA4" s="245"/>
    </row>
    <row r="5" spans="1:27" ht="15" customHeight="1">
      <c r="A5" s="251"/>
      <c r="B5" s="27" t="s">
        <v>26</v>
      </c>
      <c r="C5" s="199" t="s">
        <v>28</v>
      </c>
      <c r="D5" s="243"/>
      <c r="E5" s="200"/>
      <c r="F5" s="27" t="s">
        <v>46</v>
      </c>
      <c r="G5" s="27" t="s">
        <v>28</v>
      </c>
      <c r="H5" s="27" t="s">
        <v>26</v>
      </c>
      <c r="I5" s="199" t="s">
        <v>28</v>
      </c>
      <c r="J5" s="200"/>
      <c r="K5" s="27" t="s">
        <v>26</v>
      </c>
      <c r="L5" s="199" t="s">
        <v>28</v>
      </c>
      <c r="M5" s="200"/>
      <c r="N5" s="27" t="s">
        <v>26</v>
      </c>
      <c r="O5" s="199" t="s">
        <v>28</v>
      </c>
      <c r="P5" s="200"/>
      <c r="Q5" s="27" t="s">
        <v>26</v>
      </c>
      <c r="R5" s="27" t="s">
        <v>28</v>
      </c>
      <c r="S5" s="27" t="s">
        <v>26</v>
      </c>
      <c r="T5" s="199" t="s">
        <v>28</v>
      </c>
      <c r="U5" s="200"/>
      <c r="V5" s="248"/>
      <c r="W5" s="240"/>
      <c r="X5" s="242"/>
      <c r="Y5" s="240"/>
      <c r="Z5" s="242"/>
      <c r="AA5" s="246"/>
    </row>
    <row r="6" spans="1:27" ht="15" customHeight="1">
      <c r="A6" s="17" t="s">
        <v>3</v>
      </c>
      <c r="B6" s="67">
        <f>'第３表（その２）'!W6+'第３表（その２）'!W36</f>
        <v>1756</v>
      </c>
      <c r="C6" s="86"/>
      <c r="D6" s="290">
        <f>'第３表（その２）'!Y6+'第３表（その２）'!Y36</f>
        <v>45578593</v>
      </c>
      <c r="E6" s="219" t="e">
        <f>'第３表（その２）'!Z6+'第３表（その２）'!Z36</f>
        <v>#VALUE!</v>
      </c>
      <c r="F6" s="35">
        <v>0</v>
      </c>
      <c r="G6" s="43" t="s">
        <v>132</v>
      </c>
      <c r="H6">
        <v>0</v>
      </c>
      <c r="I6" s="318">
        <v>0</v>
      </c>
      <c r="J6" s="319">
        <v>0</v>
      </c>
      <c r="K6" s="189">
        <v>48</v>
      </c>
      <c r="L6" s="318">
        <v>268640</v>
      </c>
      <c r="M6" s="319">
        <v>48</v>
      </c>
      <c r="N6" s="67">
        <f aca="true" t="shared" si="0" ref="N6:P22">SUM(H6,K6)</f>
        <v>48</v>
      </c>
      <c r="O6" s="218">
        <f t="shared" si="0"/>
        <v>268640</v>
      </c>
      <c r="P6" s="219">
        <f t="shared" si="0"/>
        <v>48</v>
      </c>
      <c r="Q6" s="57">
        <v>0</v>
      </c>
      <c r="R6" s="57">
        <v>0</v>
      </c>
      <c r="S6" s="67">
        <f aca="true" t="shared" si="1" ref="S6:S22">SUM(B6,F6,N6,Q6)</f>
        <v>1804</v>
      </c>
      <c r="T6" s="218">
        <f aca="true" t="shared" si="2" ref="T6:T22">SUM(D6,O6,R6)</f>
        <v>45847233</v>
      </c>
      <c r="U6" s="297"/>
      <c r="V6" s="189">
        <v>31822526</v>
      </c>
      <c r="W6" s="318">
        <v>13463352</v>
      </c>
      <c r="X6" s="319">
        <v>0</v>
      </c>
      <c r="Y6" s="344">
        <v>561355</v>
      </c>
      <c r="Z6" s="345">
        <v>0</v>
      </c>
      <c r="AA6" s="50" t="s">
        <v>3</v>
      </c>
    </row>
    <row r="7" spans="1:27" ht="15" customHeight="1">
      <c r="A7" s="17" t="s">
        <v>4</v>
      </c>
      <c r="B7" s="67">
        <f>'第３表（その２）'!W7+'第３表（その２）'!W37</f>
        <v>416</v>
      </c>
      <c r="C7" s="87"/>
      <c r="D7" s="265">
        <f>'第３表（その２）'!Y7+'第３表（その２）'!Y37</f>
        <v>15729262</v>
      </c>
      <c r="E7" s="221" t="e">
        <f>'第３表（その２）'!Z7+'第３表（その２）'!Z37</f>
        <v>#VALUE!</v>
      </c>
      <c r="F7" s="35">
        <v>0</v>
      </c>
      <c r="G7" s="43" t="s">
        <v>132</v>
      </c>
      <c r="H7">
        <v>0</v>
      </c>
      <c r="I7" s="371">
        <v>0</v>
      </c>
      <c r="J7" s="273">
        <v>0</v>
      </c>
      <c r="K7" s="189">
        <v>1</v>
      </c>
      <c r="L7" s="272">
        <v>3200</v>
      </c>
      <c r="M7" s="273">
        <v>1</v>
      </c>
      <c r="N7" s="67">
        <f t="shared" si="0"/>
        <v>1</v>
      </c>
      <c r="O7" s="220">
        <f t="shared" si="0"/>
        <v>3200</v>
      </c>
      <c r="P7" s="221">
        <f t="shared" si="0"/>
        <v>1</v>
      </c>
      <c r="Q7" s="57">
        <v>0</v>
      </c>
      <c r="R7" s="57">
        <v>0</v>
      </c>
      <c r="S7" s="67">
        <f t="shared" si="1"/>
        <v>417</v>
      </c>
      <c r="T7" s="220">
        <f t="shared" si="2"/>
        <v>15732462</v>
      </c>
      <c r="U7" s="282"/>
      <c r="V7" s="189">
        <v>10948312</v>
      </c>
      <c r="W7" s="272">
        <v>3740897</v>
      </c>
      <c r="X7" s="273">
        <v>0</v>
      </c>
      <c r="Y7" s="346">
        <v>1043253</v>
      </c>
      <c r="Z7" s="347">
        <v>0</v>
      </c>
      <c r="AA7" s="50" t="s">
        <v>4</v>
      </c>
    </row>
    <row r="8" spans="1:27" ht="15" customHeight="1">
      <c r="A8" s="17" t="s">
        <v>5</v>
      </c>
      <c r="B8" s="67">
        <f>'第３表（その２）'!W8+'第３表（その２）'!W38</f>
        <v>305</v>
      </c>
      <c r="C8" s="87"/>
      <c r="D8" s="265">
        <f>'第３表（その２）'!Y8+'第３表（その２）'!Y38</f>
        <v>9411890</v>
      </c>
      <c r="E8" s="221" t="e">
        <f>'第３表（その２）'!Z8+'第３表（その２）'!Z38</f>
        <v>#VALUE!</v>
      </c>
      <c r="F8" s="35">
        <v>0</v>
      </c>
      <c r="G8" s="43" t="s">
        <v>132</v>
      </c>
      <c r="H8">
        <v>0</v>
      </c>
      <c r="I8" s="371">
        <v>0</v>
      </c>
      <c r="J8" s="273">
        <v>0</v>
      </c>
      <c r="K8" s="189">
        <v>19</v>
      </c>
      <c r="L8" s="272">
        <v>83370</v>
      </c>
      <c r="M8" s="273">
        <v>19</v>
      </c>
      <c r="N8" s="67">
        <f t="shared" si="0"/>
        <v>19</v>
      </c>
      <c r="O8" s="220">
        <f t="shared" si="0"/>
        <v>83370</v>
      </c>
      <c r="P8" s="221">
        <f t="shared" si="0"/>
        <v>19</v>
      </c>
      <c r="Q8" s="57">
        <v>0</v>
      </c>
      <c r="R8" s="57">
        <v>0</v>
      </c>
      <c r="S8" s="67">
        <f t="shared" si="1"/>
        <v>324</v>
      </c>
      <c r="T8" s="220">
        <f t="shared" si="2"/>
        <v>9495260</v>
      </c>
      <c r="U8" s="282"/>
      <c r="V8" s="189">
        <v>6646679</v>
      </c>
      <c r="W8" s="272">
        <v>2587455</v>
      </c>
      <c r="X8" s="273">
        <v>0</v>
      </c>
      <c r="Y8" s="346">
        <v>261126</v>
      </c>
      <c r="Z8" s="347">
        <v>0</v>
      </c>
      <c r="AA8" s="50" t="s">
        <v>5</v>
      </c>
    </row>
    <row r="9" spans="1:27" ht="15" customHeight="1">
      <c r="A9" s="17" t="s">
        <v>6</v>
      </c>
      <c r="B9" s="67">
        <f>'第３表（その２）'!W9+'第３表（その２）'!W39</f>
        <v>242</v>
      </c>
      <c r="C9" s="87"/>
      <c r="D9" s="265">
        <f>'第３表（その２）'!Y9+'第３表（その２）'!Y39</f>
        <v>11074900</v>
      </c>
      <c r="E9" s="221" t="e">
        <f>'第３表（その２）'!Z9+'第３表（その２）'!Z39</f>
        <v>#VALUE!</v>
      </c>
      <c r="F9" s="35">
        <v>0</v>
      </c>
      <c r="G9" s="43" t="s">
        <v>132</v>
      </c>
      <c r="H9">
        <v>0</v>
      </c>
      <c r="I9" s="371">
        <v>0</v>
      </c>
      <c r="J9" s="273">
        <v>0</v>
      </c>
      <c r="K9" s="189">
        <v>5</v>
      </c>
      <c r="L9" s="272">
        <v>76588</v>
      </c>
      <c r="M9" s="273">
        <v>5</v>
      </c>
      <c r="N9" s="67">
        <f t="shared" si="0"/>
        <v>5</v>
      </c>
      <c r="O9" s="220">
        <f t="shared" si="0"/>
        <v>76588</v>
      </c>
      <c r="P9" s="221">
        <f t="shared" si="0"/>
        <v>5</v>
      </c>
      <c r="Q9" s="57">
        <v>0</v>
      </c>
      <c r="R9" s="57">
        <v>0</v>
      </c>
      <c r="S9" s="67">
        <f t="shared" si="1"/>
        <v>247</v>
      </c>
      <c r="T9" s="220">
        <f t="shared" si="2"/>
        <v>11151488</v>
      </c>
      <c r="U9" s="282"/>
      <c r="V9" s="189">
        <v>7805213</v>
      </c>
      <c r="W9" s="272">
        <v>3326783</v>
      </c>
      <c r="X9" s="273">
        <v>0</v>
      </c>
      <c r="Y9" s="346">
        <v>19492</v>
      </c>
      <c r="Z9" s="347">
        <v>0</v>
      </c>
      <c r="AA9" s="50" t="s">
        <v>6</v>
      </c>
    </row>
    <row r="10" spans="1:27" ht="15" customHeight="1">
      <c r="A10" s="19" t="s">
        <v>7</v>
      </c>
      <c r="B10" s="68">
        <f>'第３表（その２）'!W10+'第３表（その２）'!W40</f>
        <v>244</v>
      </c>
      <c r="C10" s="88"/>
      <c r="D10" s="291">
        <f>'第３表（その２）'!Y10+'第３表（その２）'!Y40</f>
        <v>3725640</v>
      </c>
      <c r="E10" s="223" t="e">
        <f>'第３表（その２）'!Z10+'第３表（その２）'!Z40</f>
        <v>#VALUE!</v>
      </c>
      <c r="F10" s="36">
        <v>0</v>
      </c>
      <c r="G10" s="44" t="s">
        <v>132</v>
      </c>
      <c r="H10">
        <v>0</v>
      </c>
      <c r="I10" s="372">
        <v>0</v>
      </c>
      <c r="J10" s="321">
        <v>0</v>
      </c>
      <c r="K10" s="190">
        <v>15</v>
      </c>
      <c r="L10" s="320">
        <v>110501</v>
      </c>
      <c r="M10" s="321">
        <v>15</v>
      </c>
      <c r="N10" s="68">
        <f t="shared" si="0"/>
        <v>15</v>
      </c>
      <c r="O10" s="220">
        <f t="shared" si="0"/>
        <v>110501</v>
      </c>
      <c r="P10" s="221">
        <f t="shared" si="0"/>
        <v>15</v>
      </c>
      <c r="Q10" s="58">
        <v>0</v>
      </c>
      <c r="R10" s="58">
        <v>0</v>
      </c>
      <c r="S10" s="68">
        <f t="shared" si="1"/>
        <v>259</v>
      </c>
      <c r="T10" s="222">
        <f t="shared" si="2"/>
        <v>3836141</v>
      </c>
      <c r="U10" s="296"/>
      <c r="V10" s="190">
        <v>2685296</v>
      </c>
      <c r="W10" s="320">
        <v>1138641</v>
      </c>
      <c r="X10" s="321">
        <v>0</v>
      </c>
      <c r="Y10" s="352">
        <v>12204</v>
      </c>
      <c r="Z10" s="353">
        <v>0</v>
      </c>
      <c r="AA10" s="51" t="s">
        <v>7</v>
      </c>
    </row>
    <row r="11" spans="1:27" s="5" customFormat="1" ht="15" customHeight="1">
      <c r="A11" s="17" t="s">
        <v>8</v>
      </c>
      <c r="B11" s="67">
        <f>'第３表（その２）'!W11+'第３表（その２）'!W41</f>
        <v>698</v>
      </c>
      <c r="C11" s="87"/>
      <c r="D11" s="290">
        <f>'第３表（その２）'!Y11+'第３表（その２）'!Y41</f>
        <v>21900778</v>
      </c>
      <c r="E11" s="219" t="e">
        <f>'第３表（その２）'!Z11+'第３表（その２）'!Z41</f>
        <v>#VALUE!</v>
      </c>
      <c r="F11" s="35">
        <v>0</v>
      </c>
      <c r="G11" s="43" t="s">
        <v>132</v>
      </c>
      <c r="H11" s="1">
        <v>0</v>
      </c>
      <c r="I11" s="318">
        <v>0</v>
      </c>
      <c r="J11" s="319">
        <v>0</v>
      </c>
      <c r="K11" s="189">
        <v>18</v>
      </c>
      <c r="L11" s="318">
        <v>158192</v>
      </c>
      <c r="M11" s="319">
        <v>18</v>
      </c>
      <c r="N11" s="67">
        <f t="shared" si="0"/>
        <v>18</v>
      </c>
      <c r="O11" s="218">
        <f t="shared" si="0"/>
        <v>158192</v>
      </c>
      <c r="P11" s="219">
        <f t="shared" si="0"/>
        <v>18</v>
      </c>
      <c r="Q11" s="57">
        <v>0</v>
      </c>
      <c r="R11" s="57">
        <v>0</v>
      </c>
      <c r="S11" s="67">
        <f t="shared" si="1"/>
        <v>716</v>
      </c>
      <c r="T11" s="218">
        <f t="shared" si="2"/>
        <v>22058970</v>
      </c>
      <c r="U11" s="297"/>
      <c r="V11" s="189">
        <v>15365187</v>
      </c>
      <c r="W11" s="318">
        <v>6020365</v>
      </c>
      <c r="X11" s="319">
        <v>0</v>
      </c>
      <c r="Y11" s="346">
        <v>673418</v>
      </c>
      <c r="Z11" s="347">
        <v>0</v>
      </c>
      <c r="AA11" s="50" t="s">
        <v>8</v>
      </c>
    </row>
    <row r="12" spans="1:27" s="5" customFormat="1" ht="15" customHeight="1">
      <c r="A12" s="17" t="s">
        <v>112</v>
      </c>
      <c r="B12" s="73">
        <f>'第３表（その２）'!W12+'第３表（その２）'!W42</f>
        <v>161</v>
      </c>
      <c r="C12" s="87"/>
      <c r="D12" s="265">
        <f>'第３表（その２）'!Y12+'第３表（その２）'!Y42</f>
        <v>11231520</v>
      </c>
      <c r="E12" s="282" t="e">
        <f>'第３表（その２）'!Z12+'第３表（その２）'!Z42</f>
        <v>#VALUE!</v>
      </c>
      <c r="F12" s="35">
        <v>0</v>
      </c>
      <c r="G12" s="43" t="s">
        <v>132</v>
      </c>
      <c r="H12" s="59">
        <v>0</v>
      </c>
      <c r="I12" s="371">
        <v>0</v>
      </c>
      <c r="J12" s="273">
        <v>0</v>
      </c>
      <c r="K12" s="189">
        <v>10</v>
      </c>
      <c r="L12" s="272">
        <v>47665</v>
      </c>
      <c r="M12" s="273">
        <v>10</v>
      </c>
      <c r="N12" s="67">
        <f t="shared" si="0"/>
        <v>10</v>
      </c>
      <c r="O12" s="220">
        <f t="shared" si="0"/>
        <v>47665</v>
      </c>
      <c r="P12" s="221">
        <f t="shared" si="0"/>
        <v>10</v>
      </c>
      <c r="Q12" s="57">
        <v>0</v>
      </c>
      <c r="R12" s="57">
        <v>0</v>
      </c>
      <c r="S12" s="67">
        <f t="shared" si="1"/>
        <v>171</v>
      </c>
      <c r="T12" s="220">
        <f t="shared" si="2"/>
        <v>11279185</v>
      </c>
      <c r="U12" s="282"/>
      <c r="V12" s="189">
        <v>7833434</v>
      </c>
      <c r="W12" s="272">
        <v>3411351</v>
      </c>
      <c r="X12" s="273">
        <v>0</v>
      </c>
      <c r="Y12" s="346">
        <v>34400</v>
      </c>
      <c r="Z12" s="347">
        <v>0</v>
      </c>
      <c r="AA12" s="50" t="s">
        <v>61</v>
      </c>
    </row>
    <row r="13" spans="1:27" s="5" customFormat="1" ht="15" customHeight="1">
      <c r="A13" s="17" t="s">
        <v>113</v>
      </c>
      <c r="B13" s="73">
        <f>'第３表（その２）'!W13+'第３表（その２）'!W43</f>
        <v>452</v>
      </c>
      <c r="C13" s="87"/>
      <c r="D13" s="265">
        <f>'第３表（その２）'!Y13+'第３表（その２）'!Y43</f>
        <v>7569862</v>
      </c>
      <c r="E13" s="282" t="e">
        <f>'第３表（その２）'!Z13+'第３表（その２）'!Z43</f>
        <v>#VALUE!</v>
      </c>
      <c r="F13" s="35">
        <v>0</v>
      </c>
      <c r="G13" s="43" t="s">
        <v>132</v>
      </c>
      <c r="H13" s="59">
        <v>0</v>
      </c>
      <c r="I13" s="371">
        <v>0</v>
      </c>
      <c r="J13" s="273">
        <v>0</v>
      </c>
      <c r="K13" s="189">
        <v>19</v>
      </c>
      <c r="L13" s="272">
        <v>116050</v>
      </c>
      <c r="M13" s="273">
        <v>19</v>
      </c>
      <c r="N13" s="67">
        <f t="shared" si="0"/>
        <v>19</v>
      </c>
      <c r="O13" s="220">
        <f t="shared" si="0"/>
        <v>116050</v>
      </c>
      <c r="P13" s="221">
        <f t="shared" si="0"/>
        <v>19</v>
      </c>
      <c r="Q13" s="57">
        <v>0</v>
      </c>
      <c r="R13" s="57">
        <v>0</v>
      </c>
      <c r="S13" s="67">
        <f t="shared" si="1"/>
        <v>471</v>
      </c>
      <c r="T13" s="220">
        <f t="shared" si="2"/>
        <v>7685912</v>
      </c>
      <c r="U13" s="221"/>
      <c r="V13" s="189">
        <v>5364285</v>
      </c>
      <c r="W13" s="272">
        <v>2299497</v>
      </c>
      <c r="X13" s="273">
        <v>0</v>
      </c>
      <c r="Y13" s="346">
        <v>22130</v>
      </c>
      <c r="Z13" s="347">
        <v>0</v>
      </c>
      <c r="AA13" s="50" t="s">
        <v>62</v>
      </c>
    </row>
    <row r="14" spans="1:27" s="5" customFormat="1" ht="15" customHeight="1">
      <c r="A14" s="17" t="s">
        <v>114</v>
      </c>
      <c r="B14" s="73">
        <f>'第３表（その２）'!W14+'第３表（その２）'!W44</f>
        <v>597</v>
      </c>
      <c r="C14" s="87"/>
      <c r="D14" s="265">
        <f>'第３表（その２）'!Y14+'第３表（その２）'!Y44</f>
        <v>33631534</v>
      </c>
      <c r="E14" s="282" t="e">
        <f>'第３表（その２）'!Z14+'第３表（その２）'!Z44</f>
        <v>#VALUE!</v>
      </c>
      <c r="F14" s="35">
        <v>0</v>
      </c>
      <c r="G14" s="43" t="s">
        <v>132</v>
      </c>
      <c r="H14" s="59">
        <v>0</v>
      </c>
      <c r="I14" s="371">
        <v>0</v>
      </c>
      <c r="J14" s="273">
        <v>0</v>
      </c>
      <c r="K14" s="189">
        <v>5</v>
      </c>
      <c r="L14" s="272">
        <v>30190</v>
      </c>
      <c r="M14" s="273">
        <v>5</v>
      </c>
      <c r="N14" s="67">
        <f t="shared" si="0"/>
        <v>5</v>
      </c>
      <c r="O14" s="220">
        <f t="shared" si="0"/>
        <v>30190</v>
      </c>
      <c r="P14" s="221">
        <f t="shared" si="0"/>
        <v>5</v>
      </c>
      <c r="Q14" s="57">
        <v>0</v>
      </c>
      <c r="R14" s="57">
        <v>0</v>
      </c>
      <c r="S14" s="67">
        <f t="shared" si="1"/>
        <v>602</v>
      </c>
      <c r="T14" s="220">
        <f t="shared" si="2"/>
        <v>33661724</v>
      </c>
      <c r="U14" s="221"/>
      <c r="V14" s="189">
        <v>23493697</v>
      </c>
      <c r="W14" s="272">
        <v>10045354</v>
      </c>
      <c r="X14" s="273">
        <v>0</v>
      </c>
      <c r="Y14" s="346">
        <v>122673</v>
      </c>
      <c r="Z14" s="347">
        <v>0</v>
      </c>
      <c r="AA14" s="50" t="s">
        <v>63</v>
      </c>
    </row>
    <row r="15" spans="1:27" ht="15" customHeight="1">
      <c r="A15" s="19" t="s">
        <v>9</v>
      </c>
      <c r="B15" s="74">
        <f>'第３表（その２）'!W15+'第３表（その２）'!W45</f>
        <v>139</v>
      </c>
      <c r="C15" s="88"/>
      <c r="D15" s="291">
        <f>'第３表（その２）'!Y15+'第３表（その２）'!Y45</f>
        <v>1902420</v>
      </c>
      <c r="E15" s="296" t="e">
        <f>'第３表（その２）'!Z15+'第３表（その２）'!Z45</f>
        <v>#VALUE!</v>
      </c>
      <c r="F15" s="36">
        <v>0</v>
      </c>
      <c r="G15" s="44" t="s">
        <v>132</v>
      </c>
      <c r="H15" s="60">
        <v>0</v>
      </c>
      <c r="I15" s="372">
        <v>0</v>
      </c>
      <c r="J15" s="321">
        <v>0</v>
      </c>
      <c r="K15" s="190">
        <v>0</v>
      </c>
      <c r="L15" s="320">
        <v>0</v>
      </c>
      <c r="M15" s="321">
        <v>0</v>
      </c>
      <c r="N15" s="68">
        <f t="shared" si="0"/>
        <v>0</v>
      </c>
      <c r="O15" s="222">
        <f t="shared" si="0"/>
        <v>0</v>
      </c>
      <c r="P15" s="223">
        <f t="shared" si="0"/>
        <v>0</v>
      </c>
      <c r="Q15" s="58">
        <v>0</v>
      </c>
      <c r="R15" s="58">
        <v>0</v>
      </c>
      <c r="S15" s="68">
        <f t="shared" si="1"/>
        <v>139</v>
      </c>
      <c r="T15" s="222">
        <f t="shared" si="2"/>
        <v>1902420</v>
      </c>
      <c r="U15" s="296"/>
      <c r="V15" s="190">
        <v>1330920</v>
      </c>
      <c r="W15" s="320">
        <v>571500</v>
      </c>
      <c r="X15" s="321">
        <v>0</v>
      </c>
      <c r="Y15" s="346">
        <v>0</v>
      </c>
      <c r="Z15" s="347">
        <v>0</v>
      </c>
      <c r="AA15" s="51" t="s">
        <v>9</v>
      </c>
    </row>
    <row r="16" spans="1:27" ht="15" customHeight="1">
      <c r="A16" s="17" t="s">
        <v>10</v>
      </c>
      <c r="B16" s="73">
        <f>'第３表（その２）'!W16+'第３表（その２）'!W46</f>
        <v>3</v>
      </c>
      <c r="C16" s="87"/>
      <c r="D16" s="290">
        <f>'第３表（その２）'!Y16+'第３表（その２）'!Y46</f>
        <v>30880</v>
      </c>
      <c r="E16" s="297" t="e">
        <f>'第３表（その２）'!Z16+'第３表（その２）'!Z46</f>
        <v>#VALUE!</v>
      </c>
      <c r="F16" s="35">
        <v>0</v>
      </c>
      <c r="G16" s="43" t="s">
        <v>132</v>
      </c>
      <c r="H16">
        <v>0</v>
      </c>
      <c r="I16" s="373">
        <v>0</v>
      </c>
      <c r="J16" s="319">
        <v>0</v>
      </c>
      <c r="K16" s="189">
        <v>0</v>
      </c>
      <c r="L16" s="318">
        <v>0</v>
      </c>
      <c r="M16" s="319">
        <v>0</v>
      </c>
      <c r="N16" s="67">
        <f t="shared" si="0"/>
        <v>0</v>
      </c>
      <c r="O16" s="218">
        <f t="shared" si="0"/>
        <v>0</v>
      </c>
      <c r="P16" s="219">
        <f t="shared" si="0"/>
        <v>0</v>
      </c>
      <c r="Q16" s="57">
        <v>0</v>
      </c>
      <c r="R16" s="57">
        <v>0</v>
      </c>
      <c r="S16" s="67">
        <f t="shared" si="1"/>
        <v>3</v>
      </c>
      <c r="T16" s="218">
        <f t="shared" si="2"/>
        <v>30880</v>
      </c>
      <c r="U16" s="297"/>
      <c r="V16" s="189">
        <v>21616</v>
      </c>
      <c r="W16" s="318">
        <v>9264</v>
      </c>
      <c r="X16" s="319">
        <v>0</v>
      </c>
      <c r="Y16" s="344">
        <v>0</v>
      </c>
      <c r="Z16" s="345">
        <v>0</v>
      </c>
      <c r="AA16" s="50" t="s">
        <v>10</v>
      </c>
    </row>
    <row r="17" spans="1:27" ht="15" customHeight="1">
      <c r="A17" s="17" t="s">
        <v>115</v>
      </c>
      <c r="B17" s="73">
        <f>'第３表（その２）'!W17+'第３表（その２）'!W47</f>
        <v>124</v>
      </c>
      <c r="C17" s="87"/>
      <c r="D17" s="265">
        <f>'第３表（その２）'!Y17+'第３表（その２）'!Y47</f>
        <v>1697880</v>
      </c>
      <c r="E17" s="282" t="e">
        <f>'第３表（その２）'!Z17+'第３表（その２）'!Z47</f>
        <v>#VALUE!</v>
      </c>
      <c r="F17" s="35">
        <v>0</v>
      </c>
      <c r="G17" s="43" t="s">
        <v>132</v>
      </c>
      <c r="H17">
        <v>0</v>
      </c>
      <c r="I17" s="371">
        <v>0</v>
      </c>
      <c r="J17" s="273">
        <v>0</v>
      </c>
      <c r="K17" s="189">
        <v>0</v>
      </c>
      <c r="L17" s="272">
        <v>0</v>
      </c>
      <c r="M17" s="273">
        <v>0</v>
      </c>
      <c r="N17" s="67">
        <f t="shared" si="0"/>
        <v>0</v>
      </c>
      <c r="O17" s="220">
        <f t="shared" si="0"/>
        <v>0</v>
      </c>
      <c r="P17" s="221">
        <f t="shared" si="0"/>
        <v>0</v>
      </c>
      <c r="Q17" s="57">
        <v>0</v>
      </c>
      <c r="R17" s="57">
        <v>0</v>
      </c>
      <c r="S17" s="67">
        <f t="shared" si="1"/>
        <v>124</v>
      </c>
      <c r="T17" s="220">
        <f t="shared" si="2"/>
        <v>1697880</v>
      </c>
      <c r="U17" s="282"/>
      <c r="V17" s="189">
        <v>1183008</v>
      </c>
      <c r="W17" s="272">
        <v>514872</v>
      </c>
      <c r="X17" s="273">
        <v>0</v>
      </c>
      <c r="Y17" s="346">
        <v>0</v>
      </c>
      <c r="Z17" s="347">
        <v>0</v>
      </c>
      <c r="AA17" s="50" t="s">
        <v>64</v>
      </c>
    </row>
    <row r="18" spans="1:27" ht="15" customHeight="1">
      <c r="A18" s="17" t="s">
        <v>116</v>
      </c>
      <c r="B18" s="73">
        <f>'第３表（その２）'!W18+'第３表（その２）'!W48</f>
        <v>212</v>
      </c>
      <c r="C18" s="87"/>
      <c r="D18" s="265">
        <f>'第３表（その２）'!Y18+'第３表（その２）'!Y48</f>
        <v>8959144</v>
      </c>
      <c r="E18" s="282" t="e">
        <f>'第３表（その２）'!Z18+'第３表（その２）'!Z48</f>
        <v>#VALUE!</v>
      </c>
      <c r="F18" s="35">
        <v>0</v>
      </c>
      <c r="G18" s="43" t="s">
        <v>132</v>
      </c>
      <c r="H18">
        <v>0</v>
      </c>
      <c r="I18" s="371">
        <v>0</v>
      </c>
      <c r="J18" s="273">
        <v>0</v>
      </c>
      <c r="K18" s="189">
        <v>0</v>
      </c>
      <c r="L18" s="272">
        <v>0</v>
      </c>
      <c r="M18" s="273">
        <v>0</v>
      </c>
      <c r="N18" s="67">
        <f t="shared" si="0"/>
        <v>0</v>
      </c>
      <c r="O18" s="220">
        <f t="shared" si="0"/>
        <v>0</v>
      </c>
      <c r="P18" s="221">
        <f t="shared" si="0"/>
        <v>0</v>
      </c>
      <c r="Q18" s="57">
        <v>0</v>
      </c>
      <c r="R18" s="57">
        <v>0</v>
      </c>
      <c r="S18" s="67">
        <f t="shared" si="1"/>
        <v>212</v>
      </c>
      <c r="T18" s="220">
        <f t="shared" si="2"/>
        <v>8959144</v>
      </c>
      <c r="U18" s="282"/>
      <c r="V18" s="189">
        <v>6240136</v>
      </c>
      <c r="W18" s="272">
        <v>2690615</v>
      </c>
      <c r="X18" s="273">
        <v>0</v>
      </c>
      <c r="Y18" s="346">
        <v>28393</v>
      </c>
      <c r="Z18" s="347">
        <v>0</v>
      </c>
      <c r="AA18" s="50" t="s">
        <v>65</v>
      </c>
    </row>
    <row r="19" spans="1:27" ht="15" customHeight="1">
      <c r="A19" s="17" t="s">
        <v>11</v>
      </c>
      <c r="B19" s="73">
        <f>'第３表（その２）'!W19+'第３表（その２）'!W49</f>
        <v>11</v>
      </c>
      <c r="C19" s="87"/>
      <c r="D19" s="265">
        <f>'第３表（その２）'!Y19+'第３表（その２）'!Y49</f>
        <v>2585900</v>
      </c>
      <c r="E19" s="282" t="e">
        <f>'第３表（その２）'!Z19+'第３表（その２）'!Z49</f>
        <v>#VALUE!</v>
      </c>
      <c r="F19" s="35">
        <v>0</v>
      </c>
      <c r="G19" s="43" t="s">
        <v>132</v>
      </c>
      <c r="H19">
        <v>0</v>
      </c>
      <c r="I19" s="371">
        <v>0</v>
      </c>
      <c r="J19" s="273">
        <v>0</v>
      </c>
      <c r="K19" s="189">
        <v>0</v>
      </c>
      <c r="L19" s="272">
        <v>0</v>
      </c>
      <c r="M19" s="273">
        <v>0</v>
      </c>
      <c r="N19" s="67">
        <f t="shared" si="0"/>
        <v>0</v>
      </c>
      <c r="O19" s="220">
        <f t="shared" si="0"/>
        <v>0</v>
      </c>
      <c r="P19" s="221">
        <f t="shared" si="0"/>
        <v>0</v>
      </c>
      <c r="Q19" s="57">
        <v>0</v>
      </c>
      <c r="R19" s="57">
        <v>0</v>
      </c>
      <c r="S19" s="67">
        <f t="shared" si="1"/>
        <v>11</v>
      </c>
      <c r="T19" s="220">
        <f t="shared" si="2"/>
        <v>2585900</v>
      </c>
      <c r="U19" s="282"/>
      <c r="V19" s="189">
        <v>1827794</v>
      </c>
      <c r="W19" s="272">
        <v>758106</v>
      </c>
      <c r="X19" s="273">
        <v>0</v>
      </c>
      <c r="Y19" s="346">
        <v>0</v>
      </c>
      <c r="Z19" s="347">
        <v>0</v>
      </c>
      <c r="AA19" s="50" t="s">
        <v>11</v>
      </c>
    </row>
    <row r="20" spans="1:27" ht="15" customHeight="1">
      <c r="A20" s="19" t="s">
        <v>12</v>
      </c>
      <c r="B20" s="74">
        <f>'第３表（その２）'!W20+'第３表（その２）'!W50</f>
        <v>28</v>
      </c>
      <c r="C20" s="88"/>
      <c r="D20" s="291">
        <f>'第３表（その２）'!Y20+'第３表（その２）'!Y50</f>
        <v>284990</v>
      </c>
      <c r="E20" s="296" t="e">
        <f>'第３表（その２）'!Z20+'第３表（その２）'!Z50</f>
        <v>#VALUE!</v>
      </c>
      <c r="F20" s="36">
        <v>0</v>
      </c>
      <c r="G20" s="44" t="s">
        <v>132</v>
      </c>
      <c r="H20">
        <v>0</v>
      </c>
      <c r="I20" s="372">
        <v>0</v>
      </c>
      <c r="J20" s="321">
        <v>0</v>
      </c>
      <c r="K20" s="190">
        <v>0</v>
      </c>
      <c r="L20" s="320">
        <v>0</v>
      </c>
      <c r="M20" s="321">
        <v>0</v>
      </c>
      <c r="N20" s="68">
        <f t="shared" si="0"/>
        <v>0</v>
      </c>
      <c r="O20" s="222">
        <f t="shared" si="0"/>
        <v>0</v>
      </c>
      <c r="P20" s="223">
        <f t="shared" si="0"/>
        <v>0</v>
      </c>
      <c r="Q20" s="58">
        <v>0</v>
      </c>
      <c r="R20" s="58">
        <v>0</v>
      </c>
      <c r="S20" s="68">
        <f t="shared" si="1"/>
        <v>28</v>
      </c>
      <c r="T20" s="222">
        <f t="shared" si="2"/>
        <v>284990</v>
      </c>
      <c r="U20" s="296"/>
      <c r="V20" s="190">
        <v>199493</v>
      </c>
      <c r="W20" s="320">
        <v>87717</v>
      </c>
      <c r="X20" s="321">
        <v>0</v>
      </c>
      <c r="Y20" s="352">
        <v>-2220</v>
      </c>
      <c r="Z20" s="353">
        <v>0</v>
      </c>
      <c r="AA20" s="51" t="s">
        <v>12</v>
      </c>
    </row>
    <row r="21" spans="1:27" ht="15" customHeight="1">
      <c r="A21" s="17" t="s">
        <v>117</v>
      </c>
      <c r="B21" s="73">
        <f>'第３表（その２）'!W21+'第３表（その２）'!W51</f>
        <v>22</v>
      </c>
      <c r="C21" s="87"/>
      <c r="D21" s="290">
        <f>'第３表（その２）'!Y21+'第３表（その２）'!Y51</f>
        <v>706400</v>
      </c>
      <c r="E21" s="297" t="e">
        <f>'第３表（その２）'!Z21+'第３表（その２）'!Z51</f>
        <v>#VALUE!</v>
      </c>
      <c r="F21" s="35">
        <v>0</v>
      </c>
      <c r="G21" s="43" t="s">
        <v>132</v>
      </c>
      <c r="H21" s="1">
        <v>0</v>
      </c>
      <c r="I21" s="373">
        <v>0</v>
      </c>
      <c r="J21" s="319">
        <v>0</v>
      </c>
      <c r="K21" s="189">
        <v>0</v>
      </c>
      <c r="L21" s="318">
        <v>0</v>
      </c>
      <c r="M21" s="319">
        <v>0</v>
      </c>
      <c r="N21" s="67">
        <f t="shared" si="0"/>
        <v>0</v>
      </c>
      <c r="O21" s="218">
        <f t="shared" si="0"/>
        <v>0</v>
      </c>
      <c r="P21" s="219">
        <f t="shared" si="0"/>
        <v>0</v>
      </c>
      <c r="Q21" s="57">
        <v>0</v>
      </c>
      <c r="R21" s="57">
        <v>0</v>
      </c>
      <c r="S21" s="67">
        <f t="shared" si="1"/>
        <v>22</v>
      </c>
      <c r="T21" s="218">
        <f t="shared" si="2"/>
        <v>706400</v>
      </c>
      <c r="U21" s="297"/>
      <c r="V21" s="189">
        <v>494480</v>
      </c>
      <c r="W21" s="318">
        <v>211920</v>
      </c>
      <c r="X21" s="319">
        <v>0</v>
      </c>
      <c r="Y21" s="346">
        <v>0</v>
      </c>
      <c r="Z21" s="347">
        <v>0</v>
      </c>
      <c r="AA21" s="50" t="s">
        <v>66</v>
      </c>
    </row>
    <row r="22" spans="1:27" ht="15" customHeight="1">
      <c r="A22" s="17" t="s">
        <v>69</v>
      </c>
      <c r="B22" s="73">
        <f>'第３表（その２）'!W22+'第３表（その２）'!W52</f>
        <v>126</v>
      </c>
      <c r="C22" s="87"/>
      <c r="D22" s="265">
        <f>'第３表（その２）'!Y22+'第３表（その２）'!Y52</f>
        <v>4308808</v>
      </c>
      <c r="E22" s="282" t="e">
        <f>'第３表（その２）'!Z22+'第３表（その２）'!Z52</f>
        <v>#VALUE!</v>
      </c>
      <c r="F22" s="35">
        <v>0</v>
      </c>
      <c r="G22" s="43" t="s">
        <v>132</v>
      </c>
      <c r="H22" s="59">
        <v>0</v>
      </c>
      <c r="I22" s="371">
        <v>0</v>
      </c>
      <c r="J22" s="273">
        <v>0</v>
      </c>
      <c r="K22" s="189">
        <v>0</v>
      </c>
      <c r="L22" s="272">
        <v>0</v>
      </c>
      <c r="M22" s="273">
        <v>0</v>
      </c>
      <c r="N22" s="67">
        <f t="shared" si="0"/>
        <v>0</v>
      </c>
      <c r="O22" s="220">
        <f t="shared" si="0"/>
        <v>0</v>
      </c>
      <c r="P22" s="221">
        <f t="shared" si="0"/>
        <v>0</v>
      </c>
      <c r="Q22" s="61">
        <v>0</v>
      </c>
      <c r="R22" s="61">
        <v>0</v>
      </c>
      <c r="S22" s="67">
        <f t="shared" si="1"/>
        <v>126</v>
      </c>
      <c r="T22" s="220">
        <f t="shared" si="2"/>
        <v>4308808</v>
      </c>
      <c r="U22" s="282"/>
      <c r="V22" s="189">
        <v>3017230</v>
      </c>
      <c r="W22" s="272">
        <v>1292118</v>
      </c>
      <c r="X22" s="273">
        <v>0</v>
      </c>
      <c r="Y22" s="346">
        <v>-540</v>
      </c>
      <c r="Z22" s="347">
        <v>0</v>
      </c>
      <c r="AA22" s="50" t="s">
        <v>67</v>
      </c>
    </row>
    <row r="23" spans="1:27" s="5" customFormat="1" ht="15" customHeight="1">
      <c r="A23" s="148" t="s">
        <v>59</v>
      </c>
      <c r="B23" s="111">
        <f>SUM(B6:B22)</f>
        <v>5536</v>
      </c>
      <c r="C23" s="149"/>
      <c r="D23" s="283">
        <f>SUM(D6:D22)</f>
        <v>180330401</v>
      </c>
      <c r="E23" s="284"/>
      <c r="F23" s="111">
        <v>0</v>
      </c>
      <c r="G23" s="150" t="s">
        <v>132</v>
      </c>
      <c r="H23" s="111">
        <f>SUM(H6:H22)</f>
        <v>0</v>
      </c>
      <c r="I23" s="293">
        <f aca="true" t="shared" si="3" ref="I23:Z23">SUM(I6:I22)</f>
        <v>0</v>
      </c>
      <c r="J23" s="294">
        <f t="shared" si="3"/>
        <v>0</v>
      </c>
      <c r="K23" s="111">
        <f t="shared" si="3"/>
        <v>140</v>
      </c>
      <c r="L23" s="293">
        <f t="shared" si="3"/>
        <v>894396</v>
      </c>
      <c r="M23" s="322">
        <f t="shared" si="3"/>
        <v>140</v>
      </c>
      <c r="N23" s="111">
        <f t="shared" si="3"/>
        <v>140</v>
      </c>
      <c r="O23" s="293">
        <f t="shared" si="3"/>
        <v>894396</v>
      </c>
      <c r="P23" s="322">
        <f t="shared" si="3"/>
        <v>140</v>
      </c>
      <c r="Q23" s="111">
        <f t="shared" si="3"/>
        <v>0</v>
      </c>
      <c r="R23" s="151">
        <f t="shared" si="3"/>
        <v>0</v>
      </c>
      <c r="S23" s="151">
        <f t="shared" si="3"/>
        <v>5676</v>
      </c>
      <c r="T23" s="293">
        <f t="shared" si="3"/>
        <v>181224797</v>
      </c>
      <c r="U23" s="294">
        <f t="shared" si="3"/>
        <v>0</v>
      </c>
      <c r="V23" s="111">
        <f t="shared" si="3"/>
        <v>126279306</v>
      </c>
      <c r="W23" s="354">
        <f t="shared" si="3"/>
        <v>52169807</v>
      </c>
      <c r="X23" s="284">
        <f t="shared" si="3"/>
        <v>0</v>
      </c>
      <c r="Y23" s="283">
        <f t="shared" si="3"/>
        <v>2775684</v>
      </c>
      <c r="Z23" s="284">
        <f t="shared" si="3"/>
        <v>0</v>
      </c>
      <c r="AA23" s="152" t="s">
        <v>140</v>
      </c>
    </row>
    <row r="24" spans="1:27" ht="15" customHeight="1">
      <c r="A24" s="21" t="s">
        <v>13</v>
      </c>
      <c r="B24" s="140" t="s">
        <v>132</v>
      </c>
      <c r="C24" s="112"/>
      <c r="D24" s="285" t="s">
        <v>132</v>
      </c>
      <c r="E24" s="286"/>
      <c r="F24" s="140" t="s">
        <v>132</v>
      </c>
      <c r="G24" s="154" t="s">
        <v>132</v>
      </c>
      <c r="H24" s="140" t="s">
        <v>132</v>
      </c>
      <c r="I24" s="295" t="s">
        <v>132</v>
      </c>
      <c r="J24" s="266"/>
      <c r="K24" s="146" t="s">
        <v>132</v>
      </c>
      <c r="L24" s="314" t="s">
        <v>132</v>
      </c>
      <c r="M24" s="315"/>
      <c r="N24" s="146" t="s">
        <v>132</v>
      </c>
      <c r="O24" s="314" t="s">
        <v>132</v>
      </c>
      <c r="P24" s="315"/>
      <c r="Q24" s="146" t="s">
        <v>132</v>
      </c>
      <c r="R24" s="146" t="s">
        <v>132</v>
      </c>
      <c r="S24" s="146" t="s">
        <v>132</v>
      </c>
      <c r="T24" s="314" t="s">
        <v>132</v>
      </c>
      <c r="U24" s="315"/>
      <c r="V24" s="146" t="s">
        <v>132</v>
      </c>
      <c r="W24" s="314" t="s">
        <v>132</v>
      </c>
      <c r="X24" s="315"/>
      <c r="Y24" s="314" t="s">
        <v>132</v>
      </c>
      <c r="Z24" s="333"/>
      <c r="AA24" s="110" t="s">
        <v>13</v>
      </c>
    </row>
    <row r="25" spans="1:27" ht="15" customHeight="1">
      <c r="A25" s="17" t="s">
        <v>14</v>
      </c>
      <c r="B25" s="52" t="s">
        <v>132</v>
      </c>
      <c r="C25" s="83"/>
      <c r="D25" s="278" t="s">
        <v>132</v>
      </c>
      <c r="E25" s="279"/>
      <c r="F25" s="52" t="s">
        <v>132</v>
      </c>
      <c r="G25" s="91" t="s">
        <v>132</v>
      </c>
      <c r="H25" s="52" t="s">
        <v>132</v>
      </c>
      <c r="I25" s="299" t="s">
        <v>132</v>
      </c>
      <c r="J25" s="271"/>
      <c r="K25" s="64" t="s">
        <v>132</v>
      </c>
      <c r="L25" s="316" t="s">
        <v>132</v>
      </c>
      <c r="M25" s="317"/>
      <c r="N25" s="64" t="s">
        <v>132</v>
      </c>
      <c r="O25" s="316" t="s">
        <v>132</v>
      </c>
      <c r="P25" s="317"/>
      <c r="Q25" s="64" t="s">
        <v>132</v>
      </c>
      <c r="R25" s="64" t="s">
        <v>132</v>
      </c>
      <c r="S25" s="64" t="s">
        <v>132</v>
      </c>
      <c r="T25" s="316" t="s">
        <v>132</v>
      </c>
      <c r="U25" s="317"/>
      <c r="V25" s="64" t="s">
        <v>132</v>
      </c>
      <c r="W25" s="316" t="s">
        <v>132</v>
      </c>
      <c r="X25" s="317"/>
      <c r="Y25" s="316" t="s">
        <v>132</v>
      </c>
      <c r="Z25" s="331"/>
      <c r="AA25" s="50" t="s">
        <v>14</v>
      </c>
    </row>
    <row r="26" spans="1:27" ht="15" customHeight="1">
      <c r="A26" s="19" t="s">
        <v>15</v>
      </c>
      <c r="B26" s="53" t="s">
        <v>132</v>
      </c>
      <c r="C26" s="84"/>
      <c r="D26" s="280" t="s">
        <v>132</v>
      </c>
      <c r="E26" s="281"/>
      <c r="F26" s="53" t="s">
        <v>132</v>
      </c>
      <c r="G26" s="92" t="s">
        <v>132</v>
      </c>
      <c r="H26" s="53" t="s">
        <v>132</v>
      </c>
      <c r="I26" s="300" t="s">
        <v>132</v>
      </c>
      <c r="J26" s="289"/>
      <c r="K26" s="65" t="s">
        <v>132</v>
      </c>
      <c r="L26" s="308" t="s">
        <v>132</v>
      </c>
      <c r="M26" s="309"/>
      <c r="N26" s="65" t="s">
        <v>132</v>
      </c>
      <c r="O26" s="308" t="s">
        <v>132</v>
      </c>
      <c r="P26" s="309"/>
      <c r="Q26" s="65" t="s">
        <v>132</v>
      </c>
      <c r="R26" s="65" t="s">
        <v>132</v>
      </c>
      <c r="S26" s="65" t="s">
        <v>132</v>
      </c>
      <c r="T26" s="308" t="s">
        <v>132</v>
      </c>
      <c r="U26" s="309"/>
      <c r="V26" s="65" t="s">
        <v>132</v>
      </c>
      <c r="W26" s="308" t="s">
        <v>132</v>
      </c>
      <c r="X26" s="309"/>
      <c r="Y26" s="308" t="s">
        <v>132</v>
      </c>
      <c r="Z26" s="332"/>
      <c r="AA26" s="51" t="s">
        <v>15</v>
      </c>
    </row>
    <row r="27" spans="1:27" ht="15" customHeight="1" thickBot="1">
      <c r="A27" s="141" t="s">
        <v>16</v>
      </c>
      <c r="B27" s="143" t="s">
        <v>132</v>
      </c>
      <c r="C27" s="155"/>
      <c r="D27" s="260" t="s">
        <v>132</v>
      </c>
      <c r="E27" s="261"/>
      <c r="F27" s="143" t="s">
        <v>132</v>
      </c>
      <c r="G27" s="143" t="s">
        <v>132</v>
      </c>
      <c r="H27" s="143" t="s">
        <v>132</v>
      </c>
      <c r="I27" s="301" t="s">
        <v>132</v>
      </c>
      <c r="J27" s="311"/>
      <c r="K27" s="143" t="s">
        <v>132</v>
      </c>
      <c r="L27" s="301" t="s">
        <v>132</v>
      </c>
      <c r="M27" s="261"/>
      <c r="N27" s="143" t="s">
        <v>132</v>
      </c>
      <c r="O27" s="301" t="s">
        <v>132</v>
      </c>
      <c r="P27" s="261"/>
      <c r="Q27" s="143" t="s">
        <v>132</v>
      </c>
      <c r="R27" s="143" t="s">
        <v>132</v>
      </c>
      <c r="S27" s="143" t="s">
        <v>132</v>
      </c>
      <c r="T27" s="301" t="s">
        <v>132</v>
      </c>
      <c r="U27" s="261"/>
      <c r="V27" s="143" t="s">
        <v>132</v>
      </c>
      <c r="W27" s="301" t="s">
        <v>132</v>
      </c>
      <c r="X27" s="261"/>
      <c r="Y27" s="301" t="s">
        <v>132</v>
      </c>
      <c r="Z27" s="311"/>
      <c r="AA27" s="144" t="s">
        <v>141</v>
      </c>
    </row>
    <row r="28" spans="1:27" ht="15" customHeight="1" thickBot="1" thickTop="1">
      <c r="A28" s="124" t="s">
        <v>17</v>
      </c>
      <c r="B28" s="135">
        <f>B23</f>
        <v>5536</v>
      </c>
      <c r="C28" s="153"/>
      <c r="D28" s="262">
        <f>D23</f>
        <v>180330401</v>
      </c>
      <c r="E28" s="263">
        <v>0</v>
      </c>
      <c r="F28" s="135">
        <v>0</v>
      </c>
      <c r="G28" s="147" t="s">
        <v>132</v>
      </c>
      <c r="H28" s="135">
        <f>H23</f>
        <v>0</v>
      </c>
      <c r="I28" s="312">
        <f>I23</f>
        <v>0</v>
      </c>
      <c r="J28" s="313">
        <v>0</v>
      </c>
      <c r="K28" s="135">
        <f>K23</f>
        <v>140</v>
      </c>
      <c r="L28" s="258">
        <f>L23</f>
        <v>894396</v>
      </c>
      <c r="M28" s="259"/>
      <c r="N28" s="135">
        <f>N23</f>
        <v>140</v>
      </c>
      <c r="O28" s="323">
        <f>O23</f>
        <v>894396</v>
      </c>
      <c r="P28" s="324">
        <v>0</v>
      </c>
      <c r="Q28" s="135">
        <f>Q23</f>
        <v>0</v>
      </c>
      <c r="R28" s="135">
        <v>0</v>
      </c>
      <c r="S28" s="135">
        <f>S23</f>
        <v>5676</v>
      </c>
      <c r="T28" s="323">
        <f>T23</f>
        <v>181224797</v>
      </c>
      <c r="U28" s="324">
        <f>U23</f>
        <v>0</v>
      </c>
      <c r="V28" s="135">
        <f>V23</f>
        <v>126279306</v>
      </c>
      <c r="W28" s="323">
        <f>W23</f>
        <v>52169807</v>
      </c>
      <c r="X28" s="324">
        <v>0</v>
      </c>
      <c r="Y28" s="258">
        <f>Y23</f>
        <v>2775684</v>
      </c>
      <c r="Z28" s="259"/>
      <c r="AA28" s="120" t="s">
        <v>138</v>
      </c>
    </row>
    <row r="31" spans="1:27" ht="24.75" thickBot="1">
      <c r="A31" s="56" t="s">
        <v>125</v>
      </c>
      <c r="R31" s="5"/>
      <c r="S31" s="5"/>
      <c r="T31" s="5"/>
      <c r="W31" s="13"/>
      <c r="X31" s="13"/>
      <c r="Z31" s="48" t="s">
        <v>0</v>
      </c>
      <c r="AA31" s="23"/>
    </row>
    <row r="32" spans="1:27" ht="15" customHeight="1">
      <c r="A32" s="249" t="s">
        <v>1</v>
      </c>
      <c r="B32" s="253" t="s">
        <v>126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64"/>
      <c r="Y32" s="264"/>
      <c r="Z32" s="62"/>
      <c r="AA32" s="63"/>
    </row>
    <row r="33" spans="1:26" ht="15" customHeight="1">
      <c r="A33" s="250"/>
      <c r="B33" s="199" t="s">
        <v>76</v>
      </c>
      <c r="C33" s="243"/>
      <c r="D33" s="243"/>
      <c r="E33" s="243"/>
      <c r="F33" s="243"/>
      <c r="G33" s="356" t="s">
        <v>77</v>
      </c>
      <c r="H33" s="357"/>
      <c r="I33" s="357"/>
      <c r="J33" s="357"/>
      <c r="K33" s="357"/>
      <c r="L33" s="357"/>
      <c r="M33" s="357"/>
      <c r="N33" s="357"/>
      <c r="O33" s="357"/>
      <c r="P33" s="357"/>
      <c r="Q33" s="358"/>
      <c r="R33" s="237" t="s">
        <v>84</v>
      </c>
      <c r="S33" s="238"/>
      <c r="T33" s="239"/>
      <c r="U33" s="237" t="s">
        <v>43</v>
      </c>
      <c r="V33" s="238"/>
      <c r="W33" s="239"/>
      <c r="X33" s="237" t="s">
        <v>1</v>
      </c>
      <c r="Y33" s="238"/>
      <c r="Z33" s="359"/>
    </row>
    <row r="34" spans="1:26" ht="15" customHeight="1">
      <c r="A34" s="250"/>
      <c r="B34" s="237" t="s">
        <v>78</v>
      </c>
      <c r="C34" s="239"/>
      <c r="D34" s="237" t="s">
        <v>81</v>
      </c>
      <c r="E34" s="238"/>
      <c r="F34" s="238"/>
      <c r="G34" s="355" t="s">
        <v>78</v>
      </c>
      <c r="H34" s="355"/>
      <c r="I34" s="355"/>
      <c r="J34" s="355" t="s">
        <v>79</v>
      </c>
      <c r="K34" s="355"/>
      <c r="L34" s="355" t="s">
        <v>80</v>
      </c>
      <c r="M34" s="355"/>
      <c r="N34" s="355"/>
      <c r="O34" s="355" t="s">
        <v>81</v>
      </c>
      <c r="P34" s="355"/>
      <c r="Q34" s="355"/>
      <c r="R34" s="256"/>
      <c r="S34" s="298"/>
      <c r="T34" s="257"/>
      <c r="U34" s="256"/>
      <c r="V34" s="298"/>
      <c r="W34" s="257"/>
      <c r="X34" s="256"/>
      <c r="Y34" s="298"/>
      <c r="Z34" s="360"/>
    </row>
    <row r="35" spans="1:26" ht="15" customHeight="1">
      <c r="A35" s="250"/>
      <c r="B35" s="240"/>
      <c r="C35" s="242"/>
      <c r="D35" s="240"/>
      <c r="E35" s="241"/>
      <c r="F35" s="241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240"/>
      <c r="S35" s="241"/>
      <c r="T35" s="242"/>
      <c r="U35" s="240"/>
      <c r="V35" s="241"/>
      <c r="W35" s="242"/>
      <c r="X35" s="256"/>
      <c r="Y35" s="298"/>
      <c r="Z35" s="360"/>
    </row>
    <row r="36" spans="1:26" ht="15" customHeight="1">
      <c r="A36" s="251"/>
      <c r="B36" s="27" t="s">
        <v>127</v>
      </c>
      <c r="C36" s="27" t="s">
        <v>128</v>
      </c>
      <c r="D36" s="27" t="s">
        <v>127</v>
      </c>
      <c r="E36" s="199" t="s">
        <v>128</v>
      </c>
      <c r="F36" s="243"/>
      <c r="G36" s="27" t="s">
        <v>127</v>
      </c>
      <c r="H36" s="292" t="s">
        <v>128</v>
      </c>
      <c r="I36" s="292"/>
      <c r="J36" s="27" t="s">
        <v>127</v>
      </c>
      <c r="K36" s="27" t="s">
        <v>128</v>
      </c>
      <c r="L36" s="27" t="s">
        <v>127</v>
      </c>
      <c r="M36" s="292" t="s">
        <v>128</v>
      </c>
      <c r="N36" s="292"/>
      <c r="O36" s="27" t="s">
        <v>127</v>
      </c>
      <c r="P36" s="292" t="s">
        <v>128</v>
      </c>
      <c r="Q36" s="292"/>
      <c r="R36" s="27" t="s">
        <v>127</v>
      </c>
      <c r="S36" s="199" t="s">
        <v>128</v>
      </c>
      <c r="T36" s="200"/>
      <c r="U36" s="27" t="s">
        <v>127</v>
      </c>
      <c r="V36" s="199" t="s">
        <v>128</v>
      </c>
      <c r="W36" s="200"/>
      <c r="X36" s="240"/>
      <c r="Y36" s="241"/>
      <c r="Z36" s="361"/>
    </row>
    <row r="37" spans="1:26" ht="15" customHeight="1">
      <c r="A37" s="17" t="s">
        <v>3</v>
      </c>
      <c r="B37" s="191">
        <v>3</v>
      </c>
      <c r="C37" s="191">
        <v>102843</v>
      </c>
      <c r="D37" s="191">
        <v>4</v>
      </c>
      <c r="E37" s="276">
        <v>130930</v>
      </c>
      <c r="F37" s="277">
        <v>0</v>
      </c>
      <c r="G37" s="191">
        <v>29</v>
      </c>
      <c r="H37" s="201">
        <v>3025563</v>
      </c>
      <c r="I37" s="266">
        <v>0</v>
      </c>
      <c r="J37" s="189">
        <v>26</v>
      </c>
      <c r="K37" s="189">
        <v>1465633</v>
      </c>
      <c r="L37" s="189">
        <v>12</v>
      </c>
      <c r="M37" s="201">
        <v>1779424</v>
      </c>
      <c r="N37" s="266">
        <v>0</v>
      </c>
      <c r="O37" s="189">
        <v>4</v>
      </c>
      <c r="P37" s="201">
        <v>270605</v>
      </c>
      <c r="Q37" s="266">
        <v>0</v>
      </c>
      <c r="R37" s="189">
        <v>1</v>
      </c>
      <c r="S37" s="201">
        <v>565599</v>
      </c>
      <c r="T37" s="266">
        <v>0</v>
      </c>
      <c r="U37" s="71">
        <f aca="true" t="shared" si="4" ref="U37:W53">SUM(B37,D37,G37,J37,L37,O37,R37)</f>
        <v>79</v>
      </c>
      <c r="V37" s="218">
        <f t="shared" si="4"/>
        <v>7340597</v>
      </c>
      <c r="W37" s="297">
        <f t="shared" si="4"/>
        <v>16</v>
      </c>
      <c r="X37" s="326" t="s">
        <v>3</v>
      </c>
      <c r="Y37" s="327"/>
      <c r="Z37" s="348"/>
    </row>
    <row r="38" spans="1:26" ht="15" customHeight="1">
      <c r="A38" s="17" t="s">
        <v>4</v>
      </c>
      <c r="B38" s="191">
        <v>9</v>
      </c>
      <c r="C38" s="191">
        <v>66348</v>
      </c>
      <c r="D38" s="191">
        <v>1</v>
      </c>
      <c r="E38" s="274">
        <v>13536</v>
      </c>
      <c r="F38" s="275">
        <v>0</v>
      </c>
      <c r="G38" s="191">
        <v>6</v>
      </c>
      <c r="H38" s="193">
        <v>579732</v>
      </c>
      <c r="I38" s="271">
        <v>0</v>
      </c>
      <c r="J38" s="189">
        <v>0</v>
      </c>
      <c r="K38" s="189">
        <v>0</v>
      </c>
      <c r="L38" s="189">
        <v>4</v>
      </c>
      <c r="M38" s="193">
        <v>1494835</v>
      </c>
      <c r="N38" s="271">
        <v>0</v>
      </c>
      <c r="O38" s="189">
        <v>0</v>
      </c>
      <c r="P38" s="193">
        <v>0</v>
      </c>
      <c r="Q38" s="271">
        <v>0</v>
      </c>
      <c r="R38" s="189">
        <v>11</v>
      </c>
      <c r="S38" s="193">
        <v>220401</v>
      </c>
      <c r="T38" s="271">
        <v>0</v>
      </c>
      <c r="U38" s="73">
        <f t="shared" si="4"/>
        <v>31</v>
      </c>
      <c r="V38" s="220">
        <f t="shared" si="4"/>
        <v>2374852</v>
      </c>
      <c r="W38" s="282">
        <f t="shared" si="4"/>
        <v>5</v>
      </c>
      <c r="X38" s="336" t="s">
        <v>4</v>
      </c>
      <c r="Y38" s="337"/>
      <c r="Z38" s="338"/>
    </row>
    <row r="39" spans="1:26" ht="15" customHeight="1">
      <c r="A39" s="17" t="s">
        <v>5</v>
      </c>
      <c r="B39" s="191">
        <v>7</v>
      </c>
      <c r="C39" s="191">
        <v>241938</v>
      </c>
      <c r="D39" s="191">
        <v>6</v>
      </c>
      <c r="E39" s="274">
        <v>328933</v>
      </c>
      <c r="F39" s="275">
        <v>0</v>
      </c>
      <c r="G39" s="191">
        <v>3</v>
      </c>
      <c r="H39" s="193">
        <v>32400</v>
      </c>
      <c r="I39" s="271">
        <v>0</v>
      </c>
      <c r="J39" s="189">
        <v>1</v>
      </c>
      <c r="K39" s="189">
        <v>96272</v>
      </c>
      <c r="L39" s="189">
        <v>0</v>
      </c>
      <c r="M39" s="193">
        <v>0</v>
      </c>
      <c r="N39" s="271">
        <v>0</v>
      </c>
      <c r="O39" s="189">
        <v>10</v>
      </c>
      <c r="P39" s="193">
        <v>1196559</v>
      </c>
      <c r="Q39" s="271">
        <v>0</v>
      </c>
      <c r="R39" s="189">
        <v>0</v>
      </c>
      <c r="S39" s="193">
        <v>0</v>
      </c>
      <c r="T39" s="271">
        <v>0</v>
      </c>
      <c r="U39" s="73">
        <f t="shared" si="4"/>
        <v>27</v>
      </c>
      <c r="V39" s="220">
        <f t="shared" si="4"/>
        <v>1896102</v>
      </c>
      <c r="W39" s="282">
        <f t="shared" si="4"/>
        <v>6</v>
      </c>
      <c r="X39" s="336" t="s">
        <v>5</v>
      </c>
      <c r="Y39" s="337"/>
      <c r="Z39" s="338"/>
    </row>
    <row r="40" spans="1:26" ht="15" customHeight="1">
      <c r="A40" s="17" t="s">
        <v>6</v>
      </c>
      <c r="B40" s="191">
        <v>11</v>
      </c>
      <c r="C40" s="191">
        <v>62157</v>
      </c>
      <c r="D40" s="191">
        <v>1</v>
      </c>
      <c r="E40" s="274">
        <v>38520</v>
      </c>
      <c r="F40" s="275">
        <v>0</v>
      </c>
      <c r="G40" s="191">
        <v>11</v>
      </c>
      <c r="H40" s="193">
        <v>2208045</v>
      </c>
      <c r="I40" s="271">
        <v>0</v>
      </c>
      <c r="J40" s="189">
        <v>3</v>
      </c>
      <c r="K40" s="189">
        <v>255588</v>
      </c>
      <c r="L40" s="189">
        <v>0</v>
      </c>
      <c r="M40" s="193">
        <v>-720</v>
      </c>
      <c r="N40" s="271">
        <v>0</v>
      </c>
      <c r="O40" s="189">
        <v>0</v>
      </c>
      <c r="P40" s="193">
        <v>0</v>
      </c>
      <c r="Q40" s="271">
        <v>0</v>
      </c>
      <c r="R40" s="189">
        <v>0</v>
      </c>
      <c r="S40" s="193">
        <v>0</v>
      </c>
      <c r="T40" s="271">
        <v>0</v>
      </c>
      <c r="U40" s="73">
        <f t="shared" si="4"/>
        <v>26</v>
      </c>
      <c r="V40" s="220">
        <f t="shared" si="4"/>
        <v>2563590</v>
      </c>
      <c r="W40" s="282">
        <f t="shared" si="4"/>
        <v>1</v>
      </c>
      <c r="X40" s="336" t="s">
        <v>6</v>
      </c>
      <c r="Y40" s="337"/>
      <c r="Z40" s="338"/>
    </row>
    <row r="41" spans="1:26" ht="15" customHeight="1">
      <c r="A41" s="19" t="s">
        <v>7</v>
      </c>
      <c r="B41" s="192">
        <v>2</v>
      </c>
      <c r="C41" s="192">
        <v>2055</v>
      </c>
      <c r="D41" s="192">
        <v>2</v>
      </c>
      <c r="E41" s="287">
        <v>21660</v>
      </c>
      <c r="F41" s="288">
        <v>0</v>
      </c>
      <c r="G41" s="192">
        <v>0</v>
      </c>
      <c r="H41" s="195">
        <v>0</v>
      </c>
      <c r="I41" s="289">
        <v>0</v>
      </c>
      <c r="J41" s="190">
        <v>3</v>
      </c>
      <c r="K41" s="190">
        <v>217053</v>
      </c>
      <c r="L41" s="190">
        <v>0</v>
      </c>
      <c r="M41" s="195">
        <v>-540</v>
      </c>
      <c r="N41" s="289">
        <v>0</v>
      </c>
      <c r="O41" s="190">
        <v>0</v>
      </c>
      <c r="P41" s="195">
        <v>0</v>
      </c>
      <c r="Q41" s="289">
        <v>0</v>
      </c>
      <c r="R41" s="190">
        <v>0</v>
      </c>
      <c r="S41" s="195">
        <v>0</v>
      </c>
      <c r="T41" s="289">
        <v>0</v>
      </c>
      <c r="U41" s="74">
        <f t="shared" si="4"/>
        <v>7</v>
      </c>
      <c r="V41" s="222">
        <f t="shared" si="4"/>
        <v>240228</v>
      </c>
      <c r="W41" s="296">
        <f t="shared" si="4"/>
        <v>2</v>
      </c>
      <c r="X41" s="339" t="s">
        <v>7</v>
      </c>
      <c r="Y41" s="340"/>
      <c r="Z41" s="341"/>
    </row>
    <row r="42" spans="1:26" ht="15" customHeight="1">
      <c r="A42" s="17" t="s">
        <v>8</v>
      </c>
      <c r="B42" s="191">
        <v>0</v>
      </c>
      <c r="C42" s="191">
        <v>0</v>
      </c>
      <c r="D42" s="191">
        <v>0</v>
      </c>
      <c r="E42" s="201">
        <v>0</v>
      </c>
      <c r="F42" s="266">
        <v>0</v>
      </c>
      <c r="G42" s="191">
        <v>3</v>
      </c>
      <c r="H42" s="201">
        <v>253563</v>
      </c>
      <c r="I42" s="266">
        <v>0</v>
      </c>
      <c r="J42" s="189">
        <v>0</v>
      </c>
      <c r="K42" s="189">
        <v>0</v>
      </c>
      <c r="L42" s="189">
        <v>9</v>
      </c>
      <c r="M42" s="201">
        <v>2098286</v>
      </c>
      <c r="N42" s="266">
        <v>0</v>
      </c>
      <c r="O42" s="189">
        <v>3</v>
      </c>
      <c r="P42" s="201">
        <v>48687</v>
      </c>
      <c r="Q42" s="266">
        <v>0</v>
      </c>
      <c r="R42" s="189">
        <v>8</v>
      </c>
      <c r="S42" s="201">
        <v>814824</v>
      </c>
      <c r="T42" s="266">
        <v>0</v>
      </c>
      <c r="U42" s="71">
        <f t="shared" si="4"/>
        <v>23</v>
      </c>
      <c r="V42" s="349">
        <f t="shared" si="4"/>
        <v>3215360</v>
      </c>
      <c r="W42" s="350">
        <f t="shared" si="4"/>
        <v>9</v>
      </c>
      <c r="X42" s="326" t="s">
        <v>8</v>
      </c>
      <c r="Y42" s="327"/>
      <c r="Z42" s="348"/>
    </row>
    <row r="43" spans="1:26" ht="15" customHeight="1">
      <c r="A43" s="17" t="s">
        <v>112</v>
      </c>
      <c r="B43" s="191">
        <v>10</v>
      </c>
      <c r="C43" s="191">
        <v>110035</v>
      </c>
      <c r="D43" s="191">
        <v>1</v>
      </c>
      <c r="E43" s="193">
        <v>2371</v>
      </c>
      <c r="F43" s="271">
        <v>0</v>
      </c>
      <c r="G43" s="191">
        <v>10</v>
      </c>
      <c r="H43" s="193">
        <v>2113573</v>
      </c>
      <c r="I43" s="271">
        <v>0</v>
      </c>
      <c r="J43" s="189">
        <v>0</v>
      </c>
      <c r="K43" s="189">
        <v>0</v>
      </c>
      <c r="L43" s="189">
        <v>2</v>
      </c>
      <c r="M43" s="193">
        <v>161088</v>
      </c>
      <c r="N43" s="271">
        <v>0</v>
      </c>
      <c r="O43" s="189">
        <v>0</v>
      </c>
      <c r="P43" s="193">
        <v>0</v>
      </c>
      <c r="Q43" s="271">
        <v>0</v>
      </c>
      <c r="R43" s="189">
        <v>1</v>
      </c>
      <c r="S43" s="193">
        <v>93066</v>
      </c>
      <c r="T43" s="271">
        <v>0</v>
      </c>
      <c r="U43" s="73">
        <f t="shared" si="4"/>
        <v>24</v>
      </c>
      <c r="V43" s="334">
        <f t="shared" si="4"/>
        <v>2480133</v>
      </c>
      <c r="W43" s="335">
        <f t="shared" si="4"/>
        <v>3</v>
      </c>
      <c r="X43" s="336" t="s">
        <v>61</v>
      </c>
      <c r="Y43" s="337"/>
      <c r="Z43" s="338"/>
    </row>
    <row r="44" spans="1:26" ht="15" customHeight="1">
      <c r="A44" s="17" t="s">
        <v>113</v>
      </c>
      <c r="B44" s="191">
        <v>4</v>
      </c>
      <c r="C44" s="191">
        <v>20128</v>
      </c>
      <c r="D44" s="191">
        <v>1</v>
      </c>
      <c r="E44" s="193">
        <v>54933</v>
      </c>
      <c r="F44" s="271">
        <v>0</v>
      </c>
      <c r="G44" s="191">
        <v>4</v>
      </c>
      <c r="H44" s="193">
        <v>120831</v>
      </c>
      <c r="I44" s="271">
        <v>0</v>
      </c>
      <c r="J44" s="189">
        <v>0</v>
      </c>
      <c r="K44" s="189">
        <v>72</v>
      </c>
      <c r="L44" s="189">
        <v>6</v>
      </c>
      <c r="M44" s="193">
        <v>495407</v>
      </c>
      <c r="N44" s="271">
        <v>0</v>
      </c>
      <c r="O44" s="189">
        <v>1</v>
      </c>
      <c r="P44" s="193">
        <v>13875</v>
      </c>
      <c r="Q44" s="271">
        <v>0</v>
      </c>
      <c r="R44" s="189">
        <v>0</v>
      </c>
      <c r="S44" s="193">
        <v>0</v>
      </c>
      <c r="T44" s="271">
        <v>0</v>
      </c>
      <c r="U44" s="73">
        <f t="shared" si="4"/>
        <v>16</v>
      </c>
      <c r="V44" s="334">
        <f t="shared" si="4"/>
        <v>705246</v>
      </c>
      <c r="W44" s="335">
        <f t="shared" si="4"/>
        <v>7</v>
      </c>
      <c r="X44" s="336" t="s">
        <v>62</v>
      </c>
      <c r="Y44" s="337"/>
      <c r="Z44" s="338"/>
    </row>
    <row r="45" spans="1:26" ht="15" customHeight="1">
      <c r="A45" s="17" t="s">
        <v>114</v>
      </c>
      <c r="B45" s="191">
        <v>11</v>
      </c>
      <c r="C45" s="191">
        <v>56472</v>
      </c>
      <c r="D45" s="191">
        <v>5</v>
      </c>
      <c r="E45" s="193">
        <v>68552</v>
      </c>
      <c r="F45" s="271">
        <v>0</v>
      </c>
      <c r="G45" s="191">
        <v>11</v>
      </c>
      <c r="H45" s="193">
        <v>2597220</v>
      </c>
      <c r="I45" s="271">
        <v>0</v>
      </c>
      <c r="J45" s="189">
        <v>16</v>
      </c>
      <c r="K45" s="189">
        <v>3275846</v>
      </c>
      <c r="L45" s="189">
        <v>6</v>
      </c>
      <c r="M45" s="193">
        <v>1669515</v>
      </c>
      <c r="N45" s="271">
        <v>0</v>
      </c>
      <c r="O45" s="189">
        <v>1</v>
      </c>
      <c r="P45" s="193">
        <v>2889</v>
      </c>
      <c r="Q45" s="271">
        <v>0</v>
      </c>
      <c r="R45" s="189">
        <v>0</v>
      </c>
      <c r="S45" s="193">
        <v>0</v>
      </c>
      <c r="T45" s="271">
        <v>0</v>
      </c>
      <c r="U45" s="73">
        <f t="shared" si="4"/>
        <v>50</v>
      </c>
      <c r="V45" s="334">
        <f t="shared" si="4"/>
        <v>7670494</v>
      </c>
      <c r="W45" s="335">
        <f t="shared" si="4"/>
        <v>11</v>
      </c>
      <c r="X45" s="336" t="s">
        <v>63</v>
      </c>
      <c r="Y45" s="337"/>
      <c r="Z45" s="338"/>
    </row>
    <row r="46" spans="1:26" ht="15" customHeight="1">
      <c r="A46" s="19" t="s">
        <v>9</v>
      </c>
      <c r="B46" s="192">
        <v>0</v>
      </c>
      <c r="C46" s="192">
        <v>0</v>
      </c>
      <c r="D46" s="192">
        <v>0</v>
      </c>
      <c r="E46" s="195">
        <v>0</v>
      </c>
      <c r="F46" s="289">
        <v>0</v>
      </c>
      <c r="G46" s="192">
        <v>0</v>
      </c>
      <c r="H46" s="195">
        <v>0</v>
      </c>
      <c r="I46" s="289">
        <v>0</v>
      </c>
      <c r="J46" s="190">
        <v>0</v>
      </c>
      <c r="K46" s="190">
        <v>0</v>
      </c>
      <c r="L46" s="190">
        <v>1</v>
      </c>
      <c r="M46" s="195">
        <v>35961</v>
      </c>
      <c r="N46" s="289">
        <v>0</v>
      </c>
      <c r="O46" s="190">
        <v>0</v>
      </c>
      <c r="P46" s="195">
        <v>0</v>
      </c>
      <c r="Q46" s="289">
        <v>0</v>
      </c>
      <c r="R46" s="190">
        <v>0</v>
      </c>
      <c r="S46" s="195">
        <v>0</v>
      </c>
      <c r="T46" s="289">
        <v>0</v>
      </c>
      <c r="U46" s="74">
        <f t="shared" si="4"/>
        <v>1</v>
      </c>
      <c r="V46" s="342">
        <f t="shared" si="4"/>
        <v>35961</v>
      </c>
      <c r="W46" s="343">
        <f t="shared" si="4"/>
        <v>1</v>
      </c>
      <c r="X46" s="339" t="s">
        <v>9</v>
      </c>
      <c r="Y46" s="340"/>
      <c r="Z46" s="341"/>
    </row>
    <row r="47" spans="1:26" ht="15" customHeight="1">
      <c r="A47" s="17" t="s">
        <v>10</v>
      </c>
      <c r="B47" s="191">
        <v>0</v>
      </c>
      <c r="C47" s="191">
        <v>0</v>
      </c>
      <c r="D47" s="191">
        <v>0</v>
      </c>
      <c r="E47" s="201">
        <v>0</v>
      </c>
      <c r="F47" s="266">
        <v>0</v>
      </c>
      <c r="G47" s="191">
        <v>0</v>
      </c>
      <c r="H47" s="201">
        <v>0</v>
      </c>
      <c r="I47" s="266">
        <v>0</v>
      </c>
      <c r="J47" s="189">
        <v>0</v>
      </c>
      <c r="K47" s="189">
        <v>0</v>
      </c>
      <c r="L47" s="189">
        <v>0</v>
      </c>
      <c r="M47" s="201">
        <v>0</v>
      </c>
      <c r="N47" s="266">
        <v>0</v>
      </c>
      <c r="O47" s="189">
        <v>0</v>
      </c>
      <c r="P47" s="201">
        <v>0</v>
      </c>
      <c r="Q47" s="266">
        <v>0</v>
      </c>
      <c r="R47" s="189">
        <v>0</v>
      </c>
      <c r="S47" s="201">
        <v>0</v>
      </c>
      <c r="T47" s="266">
        <v>0</v>
      </c>
      <c r="U47" s="71">
        <f t="shared" si="4"/>
        <v>0</v>
      </c>
      <c r="V47" s="218">
        <f t="shared" si="4"/>
        <v>0</v>
      </c>
      <c r="W47" s="297">
        <f t="shared" si="4"/>
        <v>0</v>
      </c>
      <c r="X47" s="326" t="s">
        <v>10</v>
      </c>
      <c r="Y47" s="327"/>
      <c r="Z47" s="348"/>
    </row>
    <row r="48" spans="1:26" ht="15" customHeight="1">
      <c r="A48" s="17" t="s">
        <v>115</v>
      </c>
      <c r="B48" s="191">
        <v>0</v>
      </c>
      <c r="C48" s="191">
        <v>0</v>
      </c>
      <c r="D48" s="191">
        <v>0</v>
      </c>
      <c r="E48" s="193">
        <v>0</v>
      </c>
      <c r="F48" s="271">
        <v>0</v>
      </c>
      <c r="G48" s="191">
        <v>0</v>
      </c>
      <c r="H48" s="193">
        <v>0</v>
      </c>
      <c r="I48" s="271">
        <v>0</v>
      </c>
      <c r="J48" s="189">
        <v>0</v>
      </c>
      <c r="K48" s="189">
        <v>0</v>
      </c>
      <c r="L48" s="189">
        <v>1</v>
      </c>
      <c r="M48" s="193">
        <v>71369</v>
      </c>
      <c r="N48" s="271">
        <v>0</v>
      </c>
      <c r="O48" s="189">
        <v>0</v>
      </c>
      <c r="P48" s="193">
        <v>0</v>
      </c>
      <c r="Q48" s="271">
        <v>0</v>
      </c>
      <c r="R48" s="189">
        <v>0</v>
      </c>
      <c r="S48" s="193">
        <v>0</v>
      </c>
      <c r="T48" s="271">
        <v>0</v>
      </c>
      <c r="U48" s="73">
        <f t="shared" si="4"/>
        <v>1</v>
      </c>
      <c r="V48" s="220">
        <f t="shared" si="4"/>
        <v>71369</v>
      </c>
      <c r="W48" s="282">
        <f t="shared" si="4"/>
        <v>1</v>
      </c>
      <c r="X48" s="336" t="s">
        <v>64</v>
      </c>
      <c r="Y48" s="337"/>
      <c r="Z48" s="338"/>
    </row>
    <row r="49" spans="1:26" ht="15" customHeight="1">
      <c r="A49" s="17" t="s">
        <v>116</v>
      </c>
      <c r="B49" s="191">
        <v>6</v>
      </c>
      <c r="C49" s="191">
        <v>161922</v>
      </c>
      <c r="D49" s="191">
        <v>2</v>
      </c>
      <c r="E49" s="193">
        <v>4837</v>
      </c>
      <c r="F49" s="271">
        <v>0</v>
      </c>
      <c r="G49" s="191">
        <v>7</v>
      </c>
      <c r="H49" s="193">
        <v>57789</v>
      </c>
      <c r="I49" s="271">
        <v>0</v>
      </c>
      <c r="J49" s="189">
        <v>0</v>
      </c>
      <c r="K49" s="189">
        <v>0</v>
      </c>
      <c r="L49" s="189">
        <v>9</v>
      </c>
      <c r="M49" s="193">
        <v>1579803</v>
      </c>
      <c r="N49" s="271">
        <v>0</v>
      </c>
      <c r="O49" s="189">
        <v>8</v>
      </c>
      <c r="P49" s="193">
        <v>46800</v>
      </c>
      <c r="Q49" s="271">
        <v>0</v>
      </c>
      <c r="R49" s="189">
        <v>0</v>
      </c>
      <c r="S49" s="193">
        <v>0</v>
      </c>
      <c r="T49" s="271">
        <v>0</v>
      </c>
      <c r="U49" s="73">
        <f t="shared" si="4"/>
        <v>32</v>
      </c>
      <c r="V49" s="220">
        <f t="shared" si="4"/>
        <v>1851151</v>
      </c>
      <c r="W49" s="282">
        <f t="shared" si="4"/>
        <v>11</v>
      </c>
      <c r="X49" s="336" t="s">
        <v>65</v>
      </c>
      <c r="Y49" s="337"/>
      <c r="Z49" s="338"/>
    </row>
    <row r="50" spans="1:26" ht="15" customHeight="1">
      <c r="A50" s="17" t="s">
        <v>11</v>
      </c>
      <c r="B50" s="191">
        <v>0</v>
      </c>
      <c r="C50" s="191">
        <v>0</v>
      </c>
      <c r="D50" s="191">
        <v>0</v>
      </c>
      <c r="E50" s="193">
        <v>0</v>
      </c>
      <c r="F50" s="271">
        <v>0</v>
      </c>
      <c r="G50" s="191">
        <v>7</v>
      </c>
      <c r="H50" s="193">
        <v>570426</v>
      </c>
      <c r="I50" s="271">
        <v>0</v>
      </c>
      <c r="J50" s="189">
        <v>0</v>
      </c>
      <c r="K50" s="189">
        <v>0</v>
      </c>
      <c r="L50" s="189">
        <v>0</v>
      </c>
      <c r="M50" s="193">
        <v>0</v>
      </c>
      <c r="N50" s="271">
        <v>0</v>
      </c>
      <c r="O50" s="189">
        <v>0</v>
      </c>
      <c r="P50" s="193">
        <v>0</v>
      </c>
      <c r="Q50" s="271">
        <v>0</v>
      </c>
      <c r="R50" s="189">
        <v>0</v>
      </c>
      <c r="S50" s="193">
        <v>0</v>
      </c>
      <c r="T50" s="271">
        <v>0</v>
      </c>
      <c r="U50" s="73">
        <f t="shared" si="4"/>
        <v>7</v>
      </c>
      <c r="V50" s="220">
        <f t="shared" si="4"/>
        <v>570426</v>
      </c>
      <c r="W50" s="282">
        <f t="shared" si="4"/>
        <v>0</v>
      </c>
      <c r="X50" s="336" t="s">
        <v>11</v>
      </c>
      <c r="Y50" s="337"/>
      <c r="Z50" s="338"/>
    </row>
    <row r="51" spans="1:26" ht="15" customHeight="1">
      <c r="A51" s="19" t="s">
        <v>12</v>
      </c>
      <c r="B51" s="192">
        <v>0</v>
      </c>
      <c r="C51" s="192">
        <v>0</v>
      </c>
      <c r="D51" s="192">
        <v>0</v>
      </c>
      <c r="E51" s="195">
        <v>0</v>
      </c>
      <c r="F51" s="289">
        <v>0</v>
      </c>
      <c r="G51" s="192">
        <v>0</v>
      </c>
      <c r="H51" s="195">
        <v>0</v>
      </c>
      <c r="I51" s="289">
        <v>0</v>
      </c>
      <c r="J51" s="190">
        <v>0</v>
      </c>
      <c r="K51" s="190">
        <v>0</v>
      </c>
      <c r="L51" s="190">
        <v>0</v>
      </c>
      <c r="M51" s="195">
        <v>0</v>
      </c>
      <c r="N51" s="289">
        <v>0</v>
      </c>
      <c r="O51" s="190">
        <v>0</v>
      </c>
      <c r="P51" s="195">
        <v>0</v>
      </c>
      <c r="Q51" s="289">
        <v>0</v>
      </c>
      <c r="R51" s="190">
        <v>0</v>
      </c>
      <c r="S51" s="195">
        <v>0</v>
      </c>
      <c r="T51" s="289">
        <v>0</v>
      </c>
      <c r="U51" s="74">
        <f t="shared" si="4"/>
        <v>0</v>
      </c>
      <c r="V51" s="222">
        <f t="shared" si="4"/>
        <v>0</v>
      </c>
      <c r="W51" s="296">
        <f t="shared" si="4"/>
        <v>0</v>
      </c>
      <c r="X51" s="339" t="s">
        <v>12</v>
      </c>
      <c r="Y51" s="340"/>
      <c r="Z51" s="341"/>
    </row>
    <row r="52" spans="1:26" ht="15" customHeight="1">
      <c r="A52" s="17" t="s">
        <v>117</v>
      </c>
      <c r="B52" s="191">
        <v>0</v>
      </c>
      <c r="C52" s="191">
        <v>0</v>
      </c>
      <c r="D52" s="191">
        <v>0</v>
      </c>
      <c r="E52" s="276">
        <v>0</v>
      </c>
      <c r="F52" s="277">
        <v>0</v>
      </c>
      <c r="G52" s="191">
        <v>2</v>
      </c>
      <c r="H52" s="201">
        <v>1931</v>
      </c>
      <c r="I52" s="266">
        <v>0</v>
      </c>
      <c r="J52" s="189">
        <v>0</v>
      </c>
      <c r="K52" s="189">
        <v>0</v>
      </c>
      <c r="L52" s="189">
        <v>0</v>
      </c>
      <c r="M52" s="201">
        <v>0</v>
      </c>
      <c r="N52" s="266">
        <v>0</v>
      </c>
      <c r="O52" s="189">
        <v>4</v>
      </c>
      <c r="P52" s="201">
        <v>3270</v>
      </c>
      <c r="Q52" s="266">
        <v>0</v>
      </c>
      <c r="R52" s="189">
        <v>0</v>
      </c>
      <c r="S52" s="201">
        <v>0</v>
      </c>
      <c r="T52" s="266">
        <v>0</v>
      </c>
      <c r="U52" s="86">
        <f t="shared" si="4"/>
        <v>6</v>
      </c>
      <c r="V52" s="218">
        <f t="shared" si="4"/>
        <v>5201</v>
      </c>
      <c r="W52" s="297">
        <f t="shared" si="4"/>
        <v>0</v>
      </c>
      <c r="X52" s="327" t="s">
        <v>66</v>
      </c>
      <c r="Y52" s="327"/>
      <c r="Z52" s="348"/>
    </row>
    <row r="53" spans="1:26" ht="15" customHeight="1">
      <c r="A53" s="17" t="s">
        <v>69</v>
      </c>
      <c r="B53" s="191">
        <v>13</v>
      </c>
      <c r="C53" s="191">
        <v>132204</v>
      </c>
      <c r="D53" s="191">
        <v>0</v>
      </c>
      <c r="E53" s="287">
        <v>0</v>
      </c>
      <c r="F53" s="288">
        <v>0</v>
      </c>
      <c r="G53" s="191">
        <v>3</v>
      </c>
      <c r="H53" s="195">
        <v>71400</v>
      </c>
      <c r="I53" s="289">
        <v>0</v>
      </c>
      <c r="J53" s="189">
        <v>0</v>
      </c>
      <c r="K53" s="189">
        <v>7500</v>
      </c>
      <c r="L53" s="189">
        <v>2</v>
      </c>
      <c r="M53" s="195">
        <v>626388</v>
      </c>
      <c r="N53" s="289">
        <v>0</v>
      </c>
      <c r="O53" s="189">
        <v>3</v>
      </c>
      <c r="P53" s="195">
        <v>25296</v>
      </c>
      <c r="Q53" s="289">
        <v>0</v>
      </c>
      <c r="R53" s="189">
        <v>0</v>
      </c>
      <c r="S53" s="195">
        <v>0</v>
      </c>
      <c r="T53" s="289">
        <v>0</v>
      </c>
      <c r="U53" s="88">
        <f t="shared" si="4"/>
        <v>21</v>
      </c>
      <c r="V53" s="222">
        <f t="shared" si="4"/>
        <v>862788</v>
      </c>
      <c r="W53" s="296">
        <f t="shared" si="4"/>
        <v>2</v>
      </c>
      <c r="X53" s="340" t="s">
        <v>67</v>
      </c>
      <c r="Y53" s="340"/>
      <c r="Z53" s="341"/>
    </row>
    <row r="54" spans="1:26" ht="15" customHeight="1">
      <c r="A54" s="123" t="s">
        <v>59</v>
      </c>
      <c r="B54" s="81">
        <f>SUM(B37:B53)</f>
        <v>76</v>
      </c>
      <c r="C54" s="81">
        <f aca="true" t="shared" si="5" ref="C54:W54">SUM(C37:C53)</f>
        <v>956102</v>
      </c>
      <c r="D54" s="81">
        <f t="shared" si="5"/>
        <v>23</v>
      </c>
      <c r="E54" s="306">
        <f t="shared" si="5"/>
        <v>664272</v>
      </c>
      <c r="F54" s="307">
        <f t="shared" si="5"/>
        <v>0</v>
      </c>
      <c r="G54" s="81">
        <f t="shared" si="5"/>
        <v>96</v>
      </c>
      <c r="H54" s="304">
        <f t="shared" si="5"/>
        <v>11632473</v>
      </c>
      <c r="I54" s="305">
        <f t="shared" si="5"/>
        <v>0</v>
      </c>
      <c r="J54" s="78">
        <f t="shared" si="5"/>
        <v>49</v>
      </c>
      <c r="K54" s="78">
        <f t="shared" si="5"/>
        <v>5317964</v>
      </c>
      <c r="L54" s="78">
        <f t="shared" si="5"/>
        <v>52</v>
      </c>
      <c r="M54" s="306">
        <f t="shared" si="5"/>
        <v>10010816</v>
      </c>
      <c r="N54" s="325">
        <f t="shared" si="5"/>
        <v>0</v>
      </c>
      <c r="O54" s="78">
        <f t="shared" si="5"/>
        <v>34</v>
      </c>
      <c r="P54" s="306">
        <f t="shared" si="5"/>
        <v>1607981</v>
      </c>
      <c r="Q54" s="307">
        <f t="shared" si="5"/>
        <v>0</v>
      </c>
      <c r="R54" s="78">
        <f t="shared" si="5"/>
        <v>21</v>
      </c>
      <c r="S54" s="306">
        <f t="shared" si="5"/>
        <v>1693890</v>
      </c>
      <c r="T54" s="325">
        <f t="shared" si="5"/>
        <v>0</v>
      </c>
      <c r="U54" s="78">
        <f t="shared" si="5"/>
        <v>351</v>
      </c>
      <c r="V54" s="222">
        <f>SUM(V37:V53)</f>
        <v>31883498</v>
      </c>
      <c r="W54" s="296">
        <f t="shared" si="5"/>
        <v>75</v>
      </c>
      <c r="X54" s="368" t="s">
        <v>140</v>
      </c>
      <c r="Y54" s="369"/>
      <c r="Z54" s="370"/>
    </row>
    <row r="55" spans="1:26" ht="15" customHeight="1">
      <c r="A55" s="21" t="s">
        <v>13</v>
      </c>
      <c r="B55" s="140" t="s">
        <v>132</v>
      </c>
      <c r="C55" s="140" t="s">
        <v>132</v>
      </c>
      <c r="D55" s="140" t="s">
        <v>132</v>
      </c>
      <c r="E55" s="295" t="s">
        <v>132</v>
      </c>
      <c r="F55" s="286"/>
      <c r="G55" s="146" t="s">
        <v>132</v>
      </c>
      <c r="H55" s="314" t="s">
        <v>132</v>
      </c>
      <c r="I55" s="315"/>
      <c r="J55" s="146" t="s">
        <v>132</v>
      </c>
      <c r="K55" s="146" t="s">
        <v>132</v>
      </c>
      <c r="L55" s="146" t="s">
        <v>132</v>
      </c>
      <c r="M55" s="314" t="s">
        <v>132</v>
      </c>
      <c r="N55" s="315"/>
      <c r="O55" s="146" t="s">
        <v>132</v>
      </c>
      <c r="P55" s="314" t="s">
        <v>132</v>
      </c>
      <c r="Q55" s="333"/>
      <c r="R55" s="146" t="s">
        <v>132</v>
      </c>
      <c r="S55" s="314" t="s">
        <v>132</v>
      </c>
      <c r="T55" s="315"/>
      <c r="U55" s="146" t="s">
        <v>132</v>
      </c>
      <c r="V55" s="314" t="s">
        <v>132</v>
      </c>
      <c r="W55" s="315"/>
      <c r="X55" s="326" t="s">
        <v>13</v>
      </c>
      <c r="Y55" s="327"/>
      <c r="Z55" s="348"/>
    </row>
    <row r="56" spans="1:26" ht="15" customHeight="1">
      <c r="A56" s="17" t="s">
        <v>14</v>
      </c>
      <c r="B56" s="52" t="s">
        <v>132</v>
      </c>
      <c r="C56" s="52" t="s">
        <v>132</v>
      </c>
      <c r="D56" s="52" t="s">
        <v>132</v>
      </c>
      <c r="E56" s="299" t="s">
        <v>132</v>
      </c>
      <c r="F56" s="279"/>
      <c r="G56" s="64" t="s">
        <v>132</v>
      </c>
      <c r="H56" s="316" t="s">
        <v>132</v>
      </c>
      <c r="I56" s="317"/>
      <c r="J56" s="64" t="s">
        <v>132</v>
      </c>
      <c r="K56" s="64" t="s">
        <v>132</v>
      </c>
      <c r="L56" s="64" t="s">
        <v>132</v>
      </c>
      <c r="M56" s="316" t="s">
        <v>132</v>
      </c>
      <c r="N56" s="317"/>
      <c r="O56" s="64" t="s">
        <v>132</v>
      </c>
      <c r="P56" s="316" t="s">
        <v>132</v>
      </c>
      <c r="Q56" s="331"/>
      <c r="R56" s="64" t="s">
        <v>132</v>
      </c>
      <c r="S56" s="316" t="s">
        <v>132</v>
      </c>
      <c r="T56" s="317"/>
      <c r="U56" s="64" t="s">
        <v>132</v>
      </c>
      <c r="V56" s="316" t="s">
        <v>132</v>
      </c>
      <c r="W56" s="317"/>
      <c r="X56" s="336" t="s">
        <v>14</v>
      </c>
      <c r="Y56" s="337"/>
      <c r="Z56" s="338"/>
    </row>
    <row r="57" spans="1:26" ht="15" customHeight="1">
      <c r="A57" s="19" t="s">
        <v>15</v>
      </c>
      <c r="B57" s="53" t="s">
        <v>132</v>
      </c>
      <c r="C57" s="53" t="s">
        <v>132</v>
      </c>
      <c r="D57" s="53" t="s">
        <v>132</v>
      </c>
      <c r="E57" s="300" t="s">
        <v>132</v>
      </c>
      <c r="F57" s="281"/>
      <c r="G57" s="65" t="s">
        <v>132</v>
      </c>
      <c r="H57" s="308" t="s">
        <v>132</v>
      </c>
      <c r="I57" s="309"/>
      <c r="J57" s="65" t="s">
        <v>132</v>
      </c>
      <c r="K57" s="65" t="s">
        <v>132</v>
      </c>
      <c r="L57" s="65" t="s">
        <v>132</v>
      </c>
      <c r="M57" s="308" t="s">
        <v>132</v>
      </c>
      <c r="N57" s="309"/>
      <c r="O57" s="65" t="s">
        <v>132</v>
      </c>
      <c r="P57" s="308" t="s">
        <v>132</v>
      </c>
      <c r="Q57" s="332"/>
      <c r="R57" s="65" t="s">
        <v>132</v>
      </c>
      <c r="S57" s="308" t="s">
        <v>132</v>
      </c>
      <c r="T57" s="309"/>
      <c r="U57" s="65" t="s">
        <v>132</v>
      </c>
      <c r="V57" s="308" t="s">
        <v>132</v>
      </c>
      <c r="W57" s="309"/>
      <c r="X57" s="339" t="s">
        <v>15</v>
      </c>
      <c r="Y57" s="340"/>
      <c r="Z57" s="341"/>
    </row>
    <row r="58" spans="1:26" ht="15" customHeight="1" thickBot="1">
      <c r="A58" s="141" t="s">
        <v>16</v>
      </c>
      <c r="B58" s="142" t="s">
        <v>132</v>
      </c>
      <c r="C58" s="142" t="s">
        <v>132</v>
      </c>
      <c r="D58" s="142" t="s">
        <v>132</v>
      </c>
      <c r="E58" s="301" t="s">
        <v>132</v>
      </c>
      <c r="F58" s="261"/>
      <c r="G58" s="142" t="s">
        <v>132</v>
      </c>
      <c r="H58" s="301" t="s">
        <v>132</v>
      </c>
      <c r="I58" s="261"/>
      <c r="J58" s="142" t="s">
        <v>132</v>
      </c>
      <c r="K58" s="142" t="s">
        <v>132</v>
      </c>
      <c r="L58" s="142" t="s">
        <v>132</v>
      </c>
      <c r="M58" s="329" t="s">
        <v>132</v>
      </c>
      <c r="N58" s="330"/>
      <c r="O58" s="142" t="s">
        <v>132</v>
      </c>
      <c r="P58" s="301" t="s">
        <v>132</v>
      </c>
      <c r="Q58" s="311"/>
      <c r="R58" s="142" t="s">
        <v>132</v>
      </c>
      <c r="S58" s="301" t="s">
        <v>132</v>
      </c>
      <c r="T58" s="261"/>
      <c r="U58" s="143" t="s">
        <v>132</v>
      </c>
      <c r="V58" s="301" t="s">
        <v>132</v>
      </c>
      <c r="W58" s="261"/>
      <c r="X58" s="362" t="s">
        <v>141</v>
      </c>
      <c r="Y58" s="363"/>
      <c r="Z58" s="364"/>
    </row>
    <row r="59" spans="1:26" ht="15" customHeight="1" thickBot="1" thickTop="1">
      <c r="A59" s="124" t="s">
        <v>17</v>
      </c>
      <c r="B59" s="145">
        <f>B54</f>
        <v>76</v>
      </c>
      <c r="C59" s="145">
        <f aca="true" t="shared" si="6" ref="C59:W59">C54</f>
        <v>956102</v>
      </c>
      <c r="D59" s="145">
        <f t="shared" si="6"/>
        <v>23</v>
      </c>
      <c r="E59" s="302">
        <f t="shared" si="6"/>
        <v>664272</v>
      </c>
      <c r="F59" s="303">
        <f t="shared" si="6"/>
        <v>0</v>
      </c>
      <c r="G59" s="145">
        <f t="shared" si="6"/>
        <v>96</v>
      </c>
      <c r="H59" s="302">
        <f t="shared" si="6"/>
        <v>11632473</v>
      </c>
      <c r="I59" s="310">
        <f t="shared" si="6"/>
        <v>0</v>
      </c>
      <c r="J59" s="135">
        <f t="shared" si="6"/>
        <v>49</v>
      </c>
      <c r="K59" s="135">
        <f t="shared" si="6"/>
        <v>5317964</v>
      </c>
      <c r="L59" s="135">
        <f t="shared" si="6"/>
        <v>52</v>
      </c>
      <c r="M59" s="312">
        <f t="shared" si="6"/>
        <v>10010816</v>
      </c>
      <c r="N59" s="313">
        <f t="shared" si="6"/>
        <v>0</v>
      </c>
      <c r="O59" s="135">
        <f t="shared" si="6"/>
        <v>34</v>
      </c>
      <c r="P59" s="312">
        <f t="shared" si="6"/>
        <v>1607981</v>
      </c>
      <c r="Q59" s="313">
        <f t="shared" si="6"/>
        <v>0</v>
      </c>
      <c r="R59" s="135">
        <f t="shared" si="6"/>
        <v>21</v>
      </c>
      <c r="S59" s="312">
        <f t="shared" si="6"/>
        <v>1693890</v>
      </c>
      <c r="T59" s="263">
        <f t="shared" si="6"/>
        <v>0</v>
      </c>
      <c r="U59" s="135">
        <f>U54</f>
        <v>351</v>
      </c>
      <c r="V59" s="312">
        <f>V54</f>
        <v>31883498</v>
      </c>
      <c r="W59" s="313">
        <f t="shared" si="6"/>
        <v>75</v>
      </c>
      <c r="X59" s="365" t="s">
        <v>138</v>
      </c>
      <c r="Y59" s="366"/>
      <c r="Z59" s="367"/>
    </row>
    <row r="69" spans="13:14" ht="13.5">
      <c r="M69" s="374"/>
      <c r="N69" s="374"/>
    </row>
    <row r="70" spans="13:14" ht="13.5">
      <c r="M70" s="374"/>
      <c r="N70" s="374"/>
    </row>
    <row r="71" spans="13:14" ht="13.5">
      <c r="M71" s="374"/>
      <c r="N71" s="374"/>
    </row>
    <row r="72" spans="13:14" ht="13.5">
      <c r="M72" s="374"/>
      <c r="N72" s="374"/>
    </row>
    <row r="73" spans="13:14" ht="13.5">
      <c r="M73" s="374"/>
      <c r="N73" s="374"/>
    </row>
    <row r="74" spans="13:14" ht="13.5">
      <c r="M74" s="374"/>
      <c r="N74" s="374"/>
    </row>
    <row r="75" spans="13:14" ht="13.5">
      <c r="M75" s="374"/>
      <c r="N75" s="374"/>
    </row>
    <row r="76" spans="13:14" ht="13.5">
      <c r="M76" s="374"/>
      <c r="N76" s="374"/>
    </row>
    <row r="77" spans="13:14" ht="13.5">
      <c r="M77" s="374"/>
      <c r="N77" s="374"/>
    </row>
    <row r="78" spans="13:14" ht="13.5">
      <c r="M78" s="374"/>
      <c r="N78" s="374"/>
    </row>
    <row r="79" spans="13:14" ht="13.5">
      <c r="M79" s="374"/>
      <c r="N79" s="374"/>
    </row>
    <row r="80" spans="13:14" ht="13.5">
      <c r="M80" s="374"/>
      <c r="N80" s="374"/>
    </row>
    <row r="81" spans="13:14" ht="13.5">
      <c r="M81" s="374"/>
      <c r="N81" s="374"/>
    </row>
    <row r="82" spans="13:14" ht="13.5">
      <c r="M82" s="374"/>
      <c r="N82" s="374"/>
    </row>
    <row r="83" spans="13:14" ht="13.5">
      <c r="M83" s="374"/>
      <c r="N83" s="374"/>
    </row>
    <row r="84" spans="13:14" ht="13.5">
      <c r="M84" s="374"/>
      <c r="N84" s="374"/>
    </row>
    <row r="85" spans="13:14" ht="13.5">
      <c r="M85" s="374"/>
      <c r="N85" s="374"/>
    </row>
    <row r="86" spans="13:18" ht="13.5">
      <c r="M86" s="374"/>
      <c r="N86" s="374"/>
      <c r="P86" s="374"/>
      <c r="Q86" s="374"/>
      <c r="R86" s="374"/>
    </row>
  </sheetData>
  <sheetProtection/>
  <mergeCells count="377">
    <mergeCell ref="P86:R8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M71:N71"/>
    <mergeCell ref="M72:N72"/>
    <mergeCell ref="M73:N73"/>
    <mergeCell ref="M74:N74"/>
    <mergeCell ref="I20:J20"/>
    <mergeCell ref="I21:J21"/>
    <mergeCell ref="I22:J22"/>
    <mergeCell ref="I16:J16"/>
    <mergeCell ref="I17:J17"/>
    <mergeCell ref="I18:J18"/>
    <mergeCell ref="I19:J19"/>
    <mergeCell ref="I12:J12"/>
    <mergeCell ref="I13:J13"/>
    <mergeCell ref="I14:J14"/>
    <mergeCell ref="I15:J15"/>
    <mergeCell ref="I7:J7"/>
    <mergeCell ref="I8:J8"/>
    <mergeCell ref="I9:J9"/>
    <mergeCell ref="I10:J10"/>
    <mergeCell ref="X58:Z58"/>
    <mergeCell ref="X59:Z59"/>
    <mergeCell ref="X54:Z54"/>
    <mergeCell ref="X55:Z55"/>
    <mergeCell ref="X56:Z56"/>
    <mergeCell ref="X57:Z57"/>
    <mergeCell ref="X50:Z50"/>
    <mergeCell ref="X51:Z51"/>
    <mergeCell ref="X52:Z52"/>
    <mergeCell ref="X53:Z53"/>
    <mergeCell ref="X46:Z46"/>
    <mergeCell ref="X47:Z47"/>
    <mergeCell ref="X48:Z48"/>
    <mergeCell ref="X49:Z49"/>
    <mergeCell ref="AA2:AA5"/>
    <mergeCell ref="Y3:Z5"/>
    <mergeCell ref="X33:Z36"/>
    <mergeCell ref="Y13:Z13"/>
    <mergeCell ref="W19:X19"/>
    <mergeCell ref="W13:X13"/>
    <mergeCell ref="L34:N35"/>
    <mergeCell ref="O34:Q35"/>
    <mergeCell ref="G33:Q33"/>
    <mergeCell ref="X42:Z42"/>
    <mergeCell ref="X43:Z43"/>
    <mergeCell ref="X44:Z44"/>
    <mergeCell ref="I6:J6"/>
    <mergeCell ref="I11:J11"/>
    <mergeCell ref="Y26:Z26"/>
    <mergeCell ref="W23:X23"/>
    <mergeCell ref="W24:X24"/>
    <mergeCell ref="W25:X25"/>
    <mergeCell ref="W11:X11"/>
    <mergeCell ref="W12:X12"/>
    <mergeCell ref="W17:X17"/>
    <mergeCell ref="W18:X18"/>
    <mergeCell ref="F4:G4"/>
    <mergeCell ref="Y20:Z20"/>
    <mergeCell ref="Y21:Z21"/>
    <mergeCell ref="Y22:Z22"/>
    <mergeCell ref="Y10:Z10"/>
    <mergeCell ref="Y11:Z11"/>
    <mergeCell ref="Y12:Z12"/>
    <mergeCell ref="Y17:Z17"/>
    <mergeCell ref="Y19:Z19"/>
    <mergeCell ref="W22:X22"/>
    <mergeCell ref="V58:W58"/>
    <mergeCell ref="V53:W53"/>
    <mergeCell ref="V54:W54"/>
    <mergeCell ref="V57:W57"/>
    <mergeCell ref="V55:W55"/>
    <mergeCell ref="V56:W56"/>
    <mergeCell ref="V52:W52"/>
    <mergeCell ref="Y14:Z14"/>
    <mergeCell ref="Y15:Z15"/>
    <mergeCell ref="Y16:Z16"/>
    <mergeCell ref="V42:W42"/>
    <mergeCell ref="Y27:Z27"/>
    <mergeCell ref="Y23:Z23"/>
    <mergeCell ref="Y24:Z24"/>
    <mergeCell ref="Y25:Z25"/>
    <mergeCell ref="X45:Z45"/>
    <mergeCell ref="V48:W48"/>
    <mergeCell ref="V59:W59"/>
    <mergeCell ref="Y6:Z6"/>
    <mergeCell ref="Y7:Z7"/>
    <mergeCell ref="Y8:Z8"/>
    <mergeCell ref="Y9:Z9"/>
    <mergeCell ref="Y18:Z18"/>
    <mergeCell ref="X37:Z37"/>
    <mergeCell ref="X38:Z38"/>
    <mergeCell ref="X39:Z39"/>
    <mergeCell ref="V49:W49"/>
    <mergeCell ref="V50:W50"/>
    <mergeCell ref="V51:W51"/>
    <mergeCell ref="U33:W35"/>
    <mergeCell ref="V39:W39"/>
    <mergeCell ref="V40:W40"/>
    <mergeCell ref="V41:W41"/>
    <mergeCell ref="V45:W45"/>
    <mergeCell ref="V46:W46"/>
    <mergeCell ref="V47:W47"/>
    <mergeCell ref="V43:W43"/>
    <mergeCell ref="V44:W44"/>
    <mergeCell ref="W26:X26"/>
    <mergeCell ref="W27:X27"/>
    <mergeCell ref="W28:X28"/>
    <mergeCell ref="V36:W36"/>
    <mergeCell ref="V37:W37"/>
    <mergeCell ref="V38:W38"/>
    <mergeCell ref="X40:Z40"/>
    <mergeCell ref="X41:Z41"/>
    <mergeCell ref="W14:X14"/>
    <mergeCell ref="W15:X15"/>
    <mergeCell ref="S52:T52"/>
    <mergeCell ref="S53:T53"/>
    <mergeCell ref="S56:T56"/>
    <mergeCell ref="T17:U17"/>
    <mergeCell ref="S51:T51"/>
    <mergeCell ref="T23:U23"/>
    <mergeCell ref="T24:U24"/>
    <mergeCell ref="S46:T46"/>
    <mergeCell ref="S47:T47"/>
    <mergeCell ref="S48:T48"/>
    <mergeCell ref="S57:T57"/>
    <mergeCell ref="S58:T58"/>
    <mergeCell ref="S59:T59"/>
    <mergeCell ref="S54:T54"/>
    <mergeCell ref="S55:T55"/>
    <mergeCell ref="S50:T50"/>
    <mergeCell ref="W3:X5"/>
    <mergeCell ref="V3:V5"/>
    <mergeCell ref="W6:X6"/>
    <mergeCell ref="W7:X7"/>
    <mergeCell ref="S49:T49"/>
    <mergeCell ref="T21:U21"/>
    <mergeCell ref="W8:X8"/>
    <mergeCell ref="W9:X9"/>
    <mergeCell ref="W10:X10"/>
    <mergeCell ref="W16:X16"/>
    <mergeCell ref="W20:X20"/>
    <mergeCell ref="W21:X21"/>
    <mergeCell ref="T22:U22"/>
    <mergeCell ref="T11:U11"/>
    <mergeCell ref="T12:U12"/>
    <mergeCell ref="T13:U13"/>
    <mergeCell ref="T14:U14"/>
    <mergeCell ref="T15:U15"/>
    <mergeCell ref="T16:U16"/>
    <mergeCell ref="T18:U18"/>
    <mergeCell ref="T19:U19"/>
    <mergeCell ref="T20:U20"/>
    <mergeCell ref="T5:U5"/>
    <mergeCell ref="T6:U6"/>
    <mergeCell ref="T7:U7"/>
    <mergeCell ref="T8:U8"/>
    <mergeCell ref="T9:U9"/>
    <mergeCell ref="T10:U10"/>
    <mergeCell ref="P54:Q54"/>
    <mergeCell ref="P55:Q55"/>
    <mergeCell ref="O12:P12"/>
    <mergeCell ref="O13:P13"/>
    <mergeCell ref="O14:P14"/>
    <mergeCell ref="O15:P15"/>
    <mergeCell ref="O16:P16"/>
    <mergeCell ref="O17:P17"/>
    <mergeCell ref="P36:Q36"/>
    <mergeCell ref="P47:Q47"/>
    <mergeCell ref="P56:Q56"/>
    <mergeCell ref="P57:Q57"/>
    <mergeCell ref="P58:Q58"/>
    <mergeCell ref="P59:Q59"/>
    <mergeCell ref="O7:P7"/>
    <mergeCell ref="O8:P8"/>
    <mergeCell ref="O9:P9"/>
    <mergeCell ref="O22:P22"/>
    <mergeCell ref="O21:P21"/>
    <mergeCell ref="O18:P18"/>
    <mergeCell ref="L9:M9"/>
    <mergeCell ref="L7:M7"/>
    <mergeCell ref="L8:M8"/>
    <mergeCell ref="O10:P10"/>
    <mergeCell ref="O11:P11"/>
    <mergeCell ref="M59:N59"/>
    <mergeCell ref="M56:N56"/>
    <mergeCell ref="M57:N57"/>
    <mergeCell ref="M58:N58"/>
    <mergeCell ref="M55:N55"/>
    <mergeCell ref="M54:N54"/>
    <mergeCell ref="O23:P23"/>
    <mergeCell ref="H3:P3"/>
    <mergeCell ref="N4:P4"/>
    <mergeCell ref="O5:P5"/>
    <mergeCell ref="O6:P6"/>
    <mergeCell ref="L5:M5"/>
    <mergeCell ref="L6:M6"/>
    <mergeCell ref="O19:P19"/>
    <mergeCell ref="O20:P20"/>
    <mergeCell ref="T28:U28"/>
    <mergeCell ref="L25:M25"/>
    <mergeCell ref="O24:P24"/>
    <mergeCell ref="O25:P25"/>
    <mergeCell ref="O26:P26"/>
    <mergeCell ref="T25:U25"/>
    <mergeCell ref="T26:U26"/>
    <mergeCell ref="T27:U27"/>
    <mergeCell ref="L27:M27"/>
    <mergeCell ref="S43:T43"/>
    <mergeCell ref="S44:T44"/>
    <mergeCell ref="S45:T45"/>
    <mergeCell ref="O28:P28"/>
    <mergeCell ref="M42:N42"/>
    <mergeCell ref="M43:N43"/>
    <mergeCell ref="P42:Q42"/>
    <mergeCell ref="P43:Q43"/>
    <mergeCell ref="P44:Q44"/>
    <mergeCell ref="M40:N40"/>
    <mergeCell ref="O27:P27"/>
    <mergeCell ref="L20:M20"/>
    <mergeCell ref="P52:Q52"/>
    <mergeCell ref="P53:Q53"/>
    <mergeCell ref="S37:T37"/>
    <mergeCell ref="S38:T38"/>
    <mergeCell ref="S39:T39"/>
    <mergeCell ref="S40:T40"/>
    <mergeCell ref="S41:T41"/>
    <mergeCell ref="S42:T42"/>
    <mergeCell ref="L15:M15"/>
    <mergeCell ref="L21:M21"/>
    <mergeCell ref="L22:M22"/>
    <mergeCell ref="L23:M23"/>
    <mergeCell ref="L26:M26"/>
    <mergeCell ref="L24:M24"/>
    <mergeCell ref="M50:N50"/>
    <mergeCell ref="M38:N38"/>
    <mergeCell ref="M39:N39"/>
    <mergeCell ref="L10:M10"/>
    <mergeCell ref="L11:M11"/>
    <mergeCell ref="L12:M12"/>
    <mergeCell ref="L13:M13"/>
    <mergeCell ref="L18:M18"/>
    <mergeCell ref="L19:M19"/>
    <mergeCell ref="L14:M14"/>
    <mergeCell ref="M52:N52"/>
    <mergeCell ref="L16:M16"/>
    <mergeCell ref="M49:N49"/>
    <mergeCell ref="H45:I45"/>
    <mergeCell ref="H46:I46"/>
    <mergeCell ref="P51:Q51"/>
    <mergeCell ref="P46:Q46"/>
    <mergeCell ref="P48:Q48"/>
    <mergeCell ref="P49:Q49"/>
    <mergeCell ref="P50:Q50"/>
    <mergeCell ref="I27:J27"/>
    <mergeCell ref="I28:J28"/>
    <mergeCell ref="H55:I55"/>
    <mergeCell ref="H56:I56"/>
    <mergeCell ref="H52:I52"/>
    <mergeCell ref="H53:I53"/>
    <mergeCell ref="H51:I51"/>
    <mergeCell ref="H41:I41"/>
    <mergeCell ref="G34:I35"/>
    <mergeCell ref="J34:K35"/>
    <mergeCell ref="M53:N53"/>
    <mergeCell ref="H57:I57"/>
    <mergeCell ref="H58:I58"/>
    <mergeCell ref="H59:I59"/>
    <mergeCell ref="M44:N44"/>
    <mergeCell ref="M45:N45"/>
    <mergeCell ref="M46:N46"/>
    <mergeCell ref="M47:N47"/>
    <mergeCell ref="M48:N48"/>
    <mergeCell ref="M51:N51"/>
    <mergeCell ref="E55:F55"/>
    <mergeCell ref="E56:F56"/>
    <mergeCell ref="E57:F57"/>
    <mergeCell ref="E58:F58"/>
    <mergeCell ref="E59:F59"/>
    <mergeCell ref="H36:I36"/>
    <mergeCell ref="H54:I54"/>
    <mergeCell ref="E51:F51"/>
    <mergeCell ref="E54:F54"/>
    <mergeCell ref="H50:I50"/>
    <mergeCell ref="E53:F53"/>
    <mergeCell ref="H42:I42"/>
    <mergeCell ref="H43:I43"/>
    <mergeCell ref="P38:Q38"/>
    <mergeCell ref="H44:I44"/>
    <mergeCell ref="E48:F48"/>
    <mergeCell ref="E49:F49"/>
    <mergeCell ref="H47:I47"/>
    <mergeCell ref="H48:I48"/>
    <mergeCell ref="H49:I49"/>
    <mergeCell ref="P45:Q45"/>
    <mergeCell ref="R33:T35"/>
    <mergeCell ref="S36:T36"/>
    <mergeCell ref="D13:E13"/>
    <mergeCell ref="D14:E14"/>
    <mergeCell ref="D15:E15"/>
    <mergeCell ref="D16:E16"/>
    <mergeCell ref="D17:E17"/>
    <mergeCell ref="I25:J25"/>
    <mergeCell ref="I26:J26"/>
    <mergeCell ref="D18:E18"/>
    <mergeCell ref="I23:J23"/>
    <mergeCell ref="I24:J24"/>
    <mergeCell ref="P39:Q39"/>
    <mergeCell ref="P37:Q37"/>
    <mergeCell ref="D19:E19"/>
    <mergeCell ref="D20:E20"/>
    <mergeCell ref="D21:E21"/>
    <mergeCell ref="H37:I37"/>
    <mergeCell ref="H38:I38"/>
    <mergeCell ref="P40:Q40"/>
    <mergeCell ref="P41:Q41"/>
    <mergeCell ref="B34:C35"/>
    <mergeCell ref="M36:N36"/>
    <mergeCell ref="E36:F36"/>
    <mergeCell ref="H39:I39"/>
    <mergeCell ref="H40:I40"/>
    <mergeCell ref="M41:N41"/>
    <mergeCell ref="D34:F35"/>
    <mergeCell ref="M37:N37"/>
    <mergeCell ref="D12:E12"/>
    <mergeCell ref="B2:E2"/>
    <mergeCell ref="D6:E6"/>
    <mergeCell ref="D7:E7"/>
    <mergeCell ref="C5:E5"/>
    <mergeCell ref="D10:E10"/>
    <mergeCell ref="E52:F52"/>
    <mergeCell ref="E40:F40"/>
    <mergeCell ref="E41:F41"/>
    <mergeCell ref="E45:F45"/>
    <mergeCell ref="E42:F42"/>
    <mergeCell ref="E43:F43"/>
    <mergeCell ref="E46:F46"/>
    <mergeCell ref="E50:F50"/>
    <mergeCell ref="E38:F38"/>
    <mergeCell ref="E39:F39"/>
    <mergeCell ref="E37:F37"/>
    <mergeCell ref="D25:E25"/>
    <mergeCell ref="D26:E26"/>
    <mergeCell ref="B33:F33"/>
    <mergeCell ref="D8:E8"/>
    <mergeCell ref="D9:E9"/>
    <mergeCell ref="E47:F47"/>
    <mergeCell ref="S2:U4"/>
    <mergeCell ref="E44:F44"/>
    <mergeCell ref="L17:M17"/>
    <mergeCell ref="D22:E22"/>
    <mergeCell ref="D23:E23"/>
    <mergeCell ref="D24:E24"/>
    <mergeCell ref="D11:E11"/>
    <mergeCell ref="Y28:Z28"/>
    <mergeCell ref="L28:M28"/>
    <mergeCell ref="D27:E27"/>
    <mergeCell ref="A32:A36"/>
    <mergeCell ref="A2:A5"/>
    <mergeCell ref="B3:E4"/>
    <mergeCell ref="Q3:R4"/>
    <mergeCell ref="D28:E28"/>
    <mergeCell ref="B32:Y32"/>
    <mergeCell ref="I5:J5"/>
  </mergeCells>
  <printOptions/>
  <pageMargins left="0.7874015748031497" right="0.7874015748031497" top="0.7480314960629921" bottom="0.7480314960629921" header="0.5118110236220472" footer="0.5118110236220472"/>
  <pageSetup fitToHeight="1" fitToWidth="1" horizontalDpi="600" verticalDpi="600" orientation="landscape" paperSize="9" scale="56" r:id="rId1"/>
  <headerFooter alignWithMargins="0">
    <oddFooter>&amp;C57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1"/>
  <sheetViews>
    <sheetView view="pageBreakPreview" zoomScale="80" zoomScaleNormal="70" zoomScaleSheetLayoutView="80" workbookViewId="0" topLeftCell="E11">
      <selection activeCell="J29" sqref="J29"/>
    </sheetView>
  </sheetViews>
  <sheetFormatPr defaultColWidth="8.796875" defaultRowHeight="14.25"/>
  <cols>
    <col min="1" max="1" width="10.59765625" style="0" customWidth="1"/>
    <col min="2" max="2" width="9.09765625" style="0" bestFit="1" customWidth="1"/>
    <col min="3" max="3" width="9.69921875" style="0" bestFit="1" customWidth="1"/>
    <col min="4" max="4" width="15.59765625" style="0" customWidth="1"/>
    <col min="5" max="5" width="10.3984375" style="0" customWidth="1"/>
    <col min="6" max="6" width="11.09765625" style="0" customWidth="1"/>
    <col min="7" max="7" width="15.69921875" style="0" customWidth="1"/>
    <col min="8" max="8" width="9.69921875" style="0" bestFit="1" customWidth="1"/>
    <col min="9" max="9" width="9.8984375" style="0" customWidth="1"/>
    <col min="10" max="10" width="10.3984375" style="0" customWidth="1"/>
    <col min="11" max="11" width="5.3984375" style="0" customWidth="1"/>
    <col min="12" max="12" width="11" style="0" customWidth="1"/>
    <col min="13" max="13" width="11.19921875" style="0" customWidth="1"/>
    <col min="14" max="14" width="16.09765625" style="0" customWidth="1"/>
    <col min="15" max="16" width="9.09765625" style="0" customWidth="1"/>
    <col min="17" max="17" width="4.8984375" style="0" customWidth="1"/>
    <col min="18" max="18" width="9.69921875" style="0" customWidth="1"/>
    <col min="19" max="19" width="9.09765625" style="0" customWidth="1"/>
    <col min="20" max="20" width="10.8984375" style="0" customWidth="1"/>
    <col min="21" max="21" width="15.59765625" style="0" customWidth="1"/>
    <col min="22" max="22" width="12.09765625" style="0" customWidth="1"/>
  </cols>
  <sheetData>
    <row r="1" spans="1:22" ht="26.25" thickBot="1">
      <c r="A1" s="34" t="s">
        <v>136</v>
      </c>
      <c r="B1" s="12"/>
      <c r="T1" s="6" t="s">
        <v>19</v>
      </c>
      <c r="V1" s="13" t="s">
        <v>0</v>
      </c>
    </row>
    <row r="2" spans="1:22" ht="15" customHeight="1">
      <c r="A2" s="234" t="s">
        <v>1</v>
      </c>
      <c r="B2" s="14" t="s">
        <v>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24"/>
      <c r="P2" s="24"/>
      <c r="Q2" s="24"/>
      <c r="R2" s="24"/>
      <c r="S2" s="24"/>
      <c r="T2" s="24"/>
      <c r="U2" s="24"/>
      <c r="V2" s="244" t="s">
        <v>1</v>
      </c>
    </row>
    <row r="3" spans="1:22" ht="15" customHeight="1">
      <c r="A3" s="235"/>
      <c r="B3" s="30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37" t="s">
        <v>55</v>
      </c>
      <c r="P3" s="238"/>
      <c r="Q3" s="238"/>
      <c r="R3" s="239"/>
      <c r="S3" s="237" t="s">
        <v>74</v>
      </c>
      <c r="T3" s="238"/>
      <c r="U3" s="238"/>
      <c r="V3" s="245"/>
    </row>
    <row r="4" spans="1:22" ht="15" customHeight="1">
      <c r="A4" s="235"/>
      <c r="B4" s="9" t="s">
        <v>22</v>
      </c>
      <c r="C4" s="10"/>
      <c r="D4" s="11"/>
      <c r="E4" s="9" t="s">
        <v>23</v>
      </c>
      <c r="F4" s="10"/>
      <c r="G4" s="11"/>
      <c r="H4" s="9" t="s">
        <v>24</v>
      </c>
      <c r="I4" s="10"/>
      <c r="J4" s="11"/>
      <c r="K4" s="10"/>
      <c r="L4" s="9" t="s">
        <v>25</v>
      </c>
      <c r="M4" s="10"/>
      <c r="N4" s="11"/>
      <c r="O4" s="240"/>
      <c r="P4" s="241"/>
      <c r="Q4" s="241"/>
      <c r="R4" s="242"/>
      <c r="S4" s="240"/>
      <c r="T4" s="241"/>
      <c r="U4" s="241"/>
      <c r="V4" s="245"/>
    </row>
    <row r="5" spans="1:22" ht="15" customHeight="1">
      <c r="A5" s="236"/>
      <c r="B5" s="33" t="s">
        <v>26</v>
      </c>
      <c r="C5" s="27" t="s">
        <v>27</v>
      </c>
      <c r="D5" s="27" t="s">
        <v>28</v>
      </c>
      <c r="E5" s="33" t="s">
        <v>26</v>
      </c>
      <c r="F5" s="27" t="s">
        <v>27</v>
      </c>
      <c r="G5" s="27" t="s">
        <v>28</v>
      </c>
      <c r="H5" s="33" t="s">
        <v>26</v>
      </c>
      <c r="I5" s="27" t="s">
        <v>27</v>
      </c>
      <c r="J5" s="199" t="s">
        <v>28</v>
      </c>
      <c r="K5" s="200"/>
      <c r="L5" s="33" t="s">
        <v>26</v>
      </c>
      <c r="M5" s="27" t="s">
        <v>27</v>
      </c>
      <c r="N5" s="27" t="s">
        <v>28</v>
      </c>
      <c r="O5" s="27" t="s">
        <v>26</v>
      </c>
      <c r="P5" s="27" t="s">
        <v>29</v>
      </c>
      <c r="Q5" s="199" t="s">
        <v>28</v>
      </c>
      <c r="R5" s="200"/>
      <c r="S5" s="27" t="s">
        <v>30</v>
      </c>
      <c r="T5" s="27" t="s">
        <v>150</v>
      </c>
      <c r="U5" s="109" t="s">
        <v>28</v>
      </c>
      <c r="V5" s="246"/>
    </row>
    <row r="6" spans="1:22" ht="15.75" customHeight="1">
      <c r="A6" s="17" t="s">
        <v>131</v>
      </c>
      <c r="B6" s="189">
        <f>'第３表（その１）'!B6+'第３表（その２）'!B6+'第３表（その２）'!B36</f>
        <v>12606</v>
      </c>
      <c r="C6" s="189">
        <f>'第３表（その１）'!C6+'第３表（その２）'!C6+'第３表（その２）'!C36</f>
        <v>201730</v>
      </c>
      <c r="D6" s="189">
        <f>'第３表（その１）'!D6+'第３表（その２）'!D6+'第３表（その２）'!D36</f>
        <v>7156906142</v>
      </c>
      <c r="E6" s="189">
        <f>'第３表（その１）'!E6+'第３表（その２）'!E6+'第３表（その２）'!E36</f>
        <v>408522</v>
      </c>
      <c r="F6" s="375">
        <f>'第３表（その１）'!F6+'第３表（その２）'!F6+'第３表（その２）'!F36</f>
        <v>633350</v>
      </c>
      <c r="G6" s="189">
        <f>'第３表（その１）'!G6+'第３表（その２）'!G6+'第３表（その２）'!G36</f>
        <v>7045204102</v>
      </c>
      <c r="H6" s="189">
        <f>'第３表（その１）'!H6+'第３表（その２）'!H6+'第３表（その２）'!H36</f>
        <v>77142</v>
      </c>
      <c r="I6" s="175">
        <f>'第３表（その１）'!I6+'第３表（その２）'!I6+'第３表（その２）'!I36</f>
        <v>144031</v>
      </c>
      <c r="J6" s="201">
        <f>'第３表（その１）'!J6:K6+'第３表（その２）'!J6+'第３表（その２）'!J36</f>
        <v>1072972930</v>
      </c>
      <c r="K6" s="266">
        <f>VLOOKUP($A6,'[1]（参考）表３（その１）'!$B$3:$AI$29,2,FALSE)</f>
        <v>13018</v>
      </c>
      <c r="L6" s="376">
        <f>SUM(B6,E6,H6)</f>
        <v>498270</v>
      </c>
      <c r="M6" s="376">
        <f>SUM(C6,F6,I6)</f>
        <v>979111</v>
      </c>
      <c r="N6" s="376">
        <f>SUM(D6,G6,J6)</f>
        <v>15275083174</v>
      </c>
      <c r="O6" s="189">
        <f>'第３表（その１）'!O6+'第３表（その２）'!N6+'第３表（その２）'!N36</f>
        <v>168210</v>
      </c>
      <c r="P6" s="175">
        <f>'第３表（その１）'!P6+'第３表（その２）'!O6+'第３表（その２）'!O36</f>
        <v>204389</v>
      </c>
      <c r="Q6" s="201">
        <f>'第３表（その１）'!Q6:R6+'第３表（その２）'!P6+'第３表（その２）'!P36</f>
        <v>2384699149</v>
      </c>
      <c r="R6" s="266"/>
      <c r="S6" s="189">
        <f>'第３表（その１）'!S6+'第３表（その２）'!Q6+'第３表（その２）'!Q36</f>
        <v>12113</v>
      </c>
      <c r="T6" s="189">
        <f>'第３表（その１）'!T6+'第３表（その２）'!R6+'第３表（その２）'!R36</f>
        <v>531656</v>
      </c>
      <c r="U6" s="175">
        <f>'第３表（その１）'!U6+'第３表（その２）'!S6+'第３表（その２）'!S36</f>
        <v>354212476</v>
      </c>
      <c r="V6" s="18" t="s">
        <v>131</v>
      </c>
    </row>
    <row r="7" spans="1:22" ht="15.75" customHeight="1">
      <c r="A7" s="17" t="s">
        <v>4</v>
      </c>
      <c r="B7" s="189">
        <f>'第３表（その１）'!B7+'第３表（その２）'!B7+'第３表（その２）'!B37</f>
        <v>3906</v>
      </c>
      <c r="C7" s="189">
        <f>'第３表（その１）'!C7+'第３表（その２）'!C7+'第３表（その２）'!C37</f>
        <v>66063</v>
      </c>
      <c r="D7" s="189">
        <f>'第３表（その１）'!D7+'第３表（その２）'!D7+'第３表（その２）'!D37</f>
        <v>2188495213</v>
      </c>
      <c r="E7" s="189">
        <f>'第３表（その１）'!E7+'第３表（その２）'!E7+'第３表（その２）'!E37</f>
        <v>111583</v>
      </c>
      <c r="F7" s="377">
        <f>'第３表（その１）'!F7+'第３表（その２）'!F7+'第３表（その２）'!F37</f>
        <v>163425</v>
      </c>
      <c r="G7" s="189">
        <f>'第３表（その１）'!G7+'第３表（その２）'!G7+'第３表（その２）'!G37</f>
        <v>1783310529</v>
      </c>
      <c r="H7" s="189">
        <f>'第３表（その１）'!H7+'第３表（その２）'!H7+'第３表（その２）'!H37</f>
        <v>24392</v>
      </c>
      <c r="I7" s="175">
        <f>'第３表（その１）'!I7+'第３表（その２）'!I7+'第３表（その２）'!I37</f>
        <v>42389</v>
      </c>
      <c r="J7" s="193">
        <f>'第３表（その１）'!J7:K7+'第３表（その２）'!J7+'第３表（その２）'!J37</f>
        <v>277709800</v>
      </c>
      <c r="K7" s="275"/>
      <c r="L7" s="376">
        <f>SUM(B7,E7,H7)</f>
        <v>139881</v>
      </c>
      <c r="M7" s="376">
        <f>SUM(C7,F7,I7)</f>
        <v>271877</v>
      </c>
      <c r="N7" s="376">
        <f>SUM(D7,G7,J7)</f>
        <v>4249515542</v>
      </c>
      <c r="O7" s="189">
        <f>'第３表（その１）'!O7+'第３表（その２）'!N7+'第３表（その２）'!N37</f>
        <v>59444</v>
      </c>
      <c r="P7" s="175">
        <f>'第３表（その１）'!P7+'第３表（その２）'!O7+'第３表（その２）'!O37</f>
        <v>72609</v>
      </c>
      <c r="Q7" s="193">
        <f>'第３表（その１）'!Q7:R7+'第３表（その２）'!P7+'第３表（その２）'!P37</f>
        <v>908902080</v>
      </c>
      <c r="R7" s="271"/>
      <c r="S7" s="189">
        <f>'第３表（その１）'!S7+'第３表（その２）'!Q7+'第３表（その２）'!Q37</f>
        <v>3747</v>
      </c>
      <c r="T7" s="189">
        <f>'第３表（その１）'!T7+'第３表（その２）'!R7+'第３表（その２）'!R37</f>
        <v>173793</v>
      </c>
      <c r="U7" s="175">
        <f>'第３表（その１）'!U7+'第３表（その２）'!S7+'第３表（その２）'!S37</f>
        <v>113645217</v>
      </c>
      <c r="V7" s="18" t="s">
        <v>4</v>
      </c>
    </row>
    <row r="8" spans="1:22" ht="15.75" customHeight="1">
      <c r="A8" s="17" t="s">
        <v>5</v>
      </c>
      <c r="B8" s="189">
        <f>'第３表（その１）'!B8+'第３表（その２）'!B8+'第３表（その２）'!B38</f>
        <v>1923</v>
      </c>
      <c r="C8" s="189">
        <f>'第３表（その１）'!C8+'第３表（その２）'!C8+'第３表（その２）'!C38</f>
        <v>35716</v>
      </c>
      <c r="D8" s="189">
        <f>'第３表（その１）'!D8+'第３表（その２）'!D8+'第３表（その２）'!D38</f>
        <v>1093613510</v>
      </c>
      <c r="E8" s="189">
        <f>'第３表（その１）'!E8+'第３表（その２）'!E8+'第３表（その２）'!E38</f>
        <v>49158</v>
      </c>
      <c r="F8" s="377">
        <f>'第３表（その１）'!F8+'第３表（その２）'!F8+'第３表（その２）'!F38</f>
        <v>74213</v>
      </c>
      <c r="G8" s="189">
        <f>'第３表（その１）'!G8+'第３表（その２）'!G8+'第３表（その２）'!G38</f>
        <v>782970006</v>
      </c>
      <c r="H8" s="189">
        <f>'第３表（その１）'!H8+'第３表（その２）'!H8+'第３表（その２）'!H38</f>
        <v>11592</v>
      </c>
      <c r="I8" s="175">
        <f>'第３表（その１）'!I8+'第３表（その２）'!I8+'第３表（その２）'!I38</f>
        <v>17522</v>
      </c>
      <c r="J8" s="193">
        <f>'第３表（その１）'!J8:K8+'第３表（その２）'!J8+'第３表（その２）'!J38</f>
        <v>125951220</v>
      </c>
      <c r="K8" s="275"/>
      <c r="L8" s="376">
        <f>SUM(B8,E8,H8)</f>
        <v>62673</v>
      </c>
      <c r="M8" s="376">
        <f>SUM(C8,F8,I8)</f>
        <v>127451</v>
      </c>
      <c r="N8" s="376">
        <f>SUM(D8,G8,J8)</f>
        <v>2002534736</v>
      </c>
      <c r="O8" s="189">
        <f>'第３表（その１）'!O8+'第３表（その２）'!N8+'第３表（その２）'!N38</f>
        <v>28241</v>
      </c>
      <c r="P8" s="175">
        <f>'第３表（その１）'!P8+'第３表（その２）'!O8+'第３表（その２）'!O38</f>
        <v>34100</v>
      </c>
      <c r="Q8" s="193">
        <f>'第３表（その１）'!Q8:R8+'第３表（その２）'!P8+'第３表（その２）'!P38</f>
        <v>424598476</v>
      </c>
      <c r="R8" s="271"/>
      <c r="S8" s="189">
        <f>'第３表（その１）'!S8+'第３表（その２）'!Q8+'第３表（その２）'!Q38</f>
        <v>1864</v>
      </c>
      <c r="T8" s="189">
        <f>'第３表（その１）'!T8+'第３表（その２）'!R8+'第３表（その２）'!R38</f>
        <v>97449</v>
      </c>
      <c r="U8" s="175">
        <f>'第３表（その１）'!U8+'第３表（その２）'!S8+'第３表（その２）'!S38</f>
        <v>64563615</v>
      </c>
      <c r="V8" s="18" t="s">
        <v>5</v>
      </c>
    </row>
    <row r="9" spans="1:22" ht="15.75" customHeight="1">
      <c r="A9" s="17" t="s">
        <v>6</v>
      </c>
      <c r="B9" s="377">
        <f>'第３表（その１）'!B9+'第３表（その２）'!B9+'第３表（その２）'!B39</f>
        <v>2004</v>
      </c>
      <c r="C9" s="189">
        <f>'第３表（その１）'!C9+'第３表（その２）'!C9+'第３表（その２）'!C39</f>
        <v>31284</v>
      </c>
      <c r="D9" s="189">
        <f>'第３表（その１）'!D9+'第３表（その２）'!D9+'第３表（その２）'!D39</f>
        <v>1183039760</v>
      </c>
      <c r="E9" s="189">
        <f>'第３表（その１）'!E9+'第３表（その２）'!E9+'第３表（その２）'!E39</f>
        <v>60464</v>
      </c>
      <c r="F9" s="377">
        <f>'第３表（その１）'!F9+'第３表（その２）'!F9+'第３表（その２）'!F39</f>
        <v>96518</v>
      </c>
      <c r="G9" s="189">
        <f>'第３表（その１）'!G9+'第３表（その２）'!G9+'第３表（その２）'!G39</f>
        <v>1001874860</v>
      </c>
      <c r="H9" s="189">
        <f>'第３表（その１）'!H9+'第３表（その２）'!H9+'第３表（その２）'!H39</f>
        <v>10239</v>
      </c>
      <c r="I9" s="175">
        <f>'第３表（その１）'!I9+'第３表（その２）'!I9+'第３表（その２）'!I39</f>
        <v>20538</v>
      </c>
      <c r="J9" s="193">
        <f>'第３表（その１）'!J9:K9+'第３表（その２）'!J9+'第３表（その２）'!J39</f>
        <v>140691170</v>
      </c>
      <c r="K9" s="275"/>
      <c r="L9" s="376">
        <f>SUM(B9,E9,H9)</f>
        <v>72707</v>
      </c>
      <c r="M9" s="376">
        <f>SUM(C9,F9,I9)</f>
        <v>148340</v>
      </c>
      <c r="N9" s="376">
        <f>SUM(D9,G9,J9)</f>
        <v>2325605790</v>
      </c>
      <c r="O9" s="189">
        <f>'第３表（その１）'!O9+'第３表（その２）'!N9+'第３表（その２）'!N39</f>
        <v>24894</v>
      </c>
      <c r="P9" s="175">
        <f>'第３表（その１）'!P9+'第３表（その２）'!O9+'第３表（その２）'!O39</f>
        <v>28961</v>
      </c>
      <c r="Q9" s="193">
        <f>'第３表（その１）'!Q9:R9+'第３表（その２）'!P9+'第３表（その２）'!P39</f>
        <v>428835430</v>
      </c>
      <c r="R9" s="271"/>
      <c r="S9" s="189">
        <f>'第３表（その１）'!S9+'第３表（その２）'!Q9+'第３表（その２）'!Q39</f>
        <v>1907</v>
      </c>
      <c r="T9" s="189">
        <f>'第３表（その１）'!T9+'第３表（その２）'!R9+'第３表（その２）'!R39</f>
        <v>79256</v>
      </c>
      <c r="U9" s="175">
        <f>'第３表（その１）'!U9+'第３表（その２）'!S9+'第３表（その２）'!S39</f>
        <v>53020357</v>
      </c>
      <c r="V9" s="18" t="s">
        <v>6</v>
      </c>
    </row>
    <row r="10" spans="1:22" ht="15.75" customHeight="1">
      <c r="A10" s="19" t="s">
        <v>7</v>
      </c>
      <c r="B10" s="378">
        <f>'第３表（その１）'!B10+'第３表（その２）'!B10+'第３表（その２）'!B40</f>
        <v>1442</v>
      </c>
      <c r="C10" s="190">
        <f>'第３表（その１）'!C10+'第３表（その２）'!C10+'第３表（その２）'!C40</f>
        <v>22031</v>
      </c>
      <c r="D10" s="190">
        <f>'第３表（その１）'!D10+'第３表（その２）'!D10+'第３表（その２）'!D40</f>
        <v>806597696</v>
      </c>
      <c r="E10" s="190">
        <f>'第３表（その１）'!E10+'第３表（その２）'!E10+'第３表（その２）'!E40</f>
        <v>40128</v>
      </c>
      <c r="F10" s="378">
        <f>'第３表（その１）'!F10+'第３表（その２）'!F10+'第３表（その２）'!F40</f>
        <v>66392</v>
      </c>
      <c r="G10" s="378">
        <f>'第３表（その１）'!G10+'第３表（その２）'!G10+'第３表（その２）'!G40</f>
        <v>787191764</v>
      </c>
      <c r="H10" s="190">
        <f>'第３表（その１）'!H10+'第３表（その２）'!H10+'第３表（その２）'!H40</f>
        <v>9466</v>
      </c>
      <c r="I10" s="190">
        <f>'第３表（その１）'!I10+'第３表（その２）'!I10+'第３表（その２）'!I40</f>
        <v>18809</v>
      </c>
      <c r="J10" s="195">
        <f>'第３表（その１）'!J10:K10+'第３表（その２）'!J10+'第３表（その２）'!J40</f>
        <v>102036410</v>
      </c>
      <c r="K10" s="288"/>
      <c r="L10" s="379">
        <f>SUM(B10,E10,H10)</f>
        <v>51036</v>
      </c>
      <c r="M10" s="379">
        <f>SUM(C10,F10,I10)</f>
        <v>107232</v>
      </c>
      <c r="N10" s="376">
        <f>SUM(D10,G10,J10)</f>
        <v>1695825870</v>
      </c>
      <c r="O10" s="189">
        <f>'第３表（その１）'!O10+'第３表（その２）'!N10+'第３表（その２）'!N40</f>
        <v>15611</v>
      </c>
      <c r="P10" s="175">
        <f>'第３表（その１）'!P10+'第３表（その２）'!O10+'第３表（その２）'!O40</f>
        <v>19120</v>
      </c>
      <c r="Q10" s="193">
        <f>'第３表（その１）'!Q10:R10+'第３表（その２）'!P10+'第３表（その２）'!P40</f>
        <v>310467920</v>
      </c>
      <c r="R10" s="271"/>
      <c r="S10" s="189">
        <f>'第３表（その１）'!S10+'第３表（その２）'!Q10+'第３表（その２）'!Q40</f>
        <v>1384</v>
      </c>
      <c r="T10" s="189">
        <f>'第３表（その１）'!T10+'第３表（その２）'!R10+'第３表（その２）'!R40</f>
        <v>56771</v>
      </c>
      <c r="U10" s="175">
        <f>'第３表（その１）'!U10+'第３表（その２）'!S10+'第３表（その２）'!S40</f>
        <v>38184278</v>
      </c>
      <c r="V10" s="20" t="s">
        <v>7</v>
      </c>
    </row>
    <row r="11" spans="1:22" s="5" customFormat="1" ht="15.75" customHeight="1">
      <c r="A11" s="17" t="s">
        <v>8</v>
      </c>
      <c r="B11" s="189">
        <f>'第３表（その１）'!B11+'第３表（その２）'!B11+'第３表（その２）'!B41</f>
        <v>3773</v>
      </c>
      <c r="C11" s="175">
        <f>'第３表（その１）'!C11+'第３表（その２）'!C11+'第３表（その２）'!C41</f>
        <v>64155</v>
      </c>
      <c r="D11" s="375">
        <f>'第３表（その１）'!D11+'第３表（その２）'!D11+'第３表（その２）'!D41</f>
        <v>2041437154</v>
      </c>
      <c r="E11" s="175">
        <f>'第３表（その１）'!E11+'第３表（その２）'!E11+'第３表（その２）'!E41</f>
        <v>103667</v>
      </c>
      <c r="F11" s="375">
        <f>'第３表（その１）'!F11+'第３表（その２）'!F11+'第３表（その２）'!F41</f>
        <v>152079</v>
      </c>
      <c r="G11" s="175">
        <f>'第３表（その１）'!G11+'第３表（その２）'!G11+'第３表（その２）'!G41</f>
        <v>1744324197</v>
      </c>
      <c r="H11" s="375">
        <f>'第３表（その１）'!H11+'第３表（その２）'!H11+'第３表（その２）'!H41</f>
        <v>19863</v>
      </c>
      <c r="I11" s="175">
        <f>'第３表（その１）'!I11+'第３表（その２）'!I11+'第３表（その２）'!I41</f>
        <v>36463</v>
      </c>
      <c r="J11" s="201">
        <f>'第３表（その１）'!J11:K11+'第３表（その２）'!J11+'第３表（その２）'!J41</f>
        <v>279158585</v>
      </c>
      <c r="K11" s="277"/>
      <c r="L11" s="380">
        <f>SUM(B11,E11,H11)</f>
        <v>127303</v>
      </c>
      <c r="M11" s="381">
        <f>SUM(C11,F11,I11)</f>
        <v>252697</v>
      </c>
      <c r="N11" s="382">
        <f>SUM(D11,G11,J11)</f>
        <v>4064919936</v>
      </c>
      <c r="O11" s="375">
        <f>'第３表（その１）'!O11+'第３表（その２）'!N11+'第３表（その２）'!N41</f>
        <v>53551</v>
      </c>
      <c r="P11" s="383">
        <f>'第３表（その１）'!P11+'第３表（その２）'!O11+'第３表（その２）'!O41</f>
        <v>63799</v>
      </c>
      <c r="Q11" s="201">
        <f>'第３表（その１）'!Q11:R11+'第３表（その２）'!P11+'第３表（その２）'!P41</f>
        <v>702019542</v>
      </c>
      <c r="R11" s="266"/>
      <c r="S11" s="383">
        <f>'第３表（その１）'!S11+'第３表（その２）'!Q11+'第３表（その２）'!Q41</f>
        <v>3642</v>
      </c>
      <c r="T11" s="375">
        <f>'第３表（その１）'!T11+'第３表（その２）'!R11+'第３表（その２）'!R41</f>
        <v>171654</v>
      </c>
      <c r="U11" s="383">
        <f>'第３表（その１）'!U11+'第３表（その２）'!S11+'第３表（その２）'!S41</f>
        <v>113054996</v>
      </c>
      <c r="V11" s="18" t="s">
        <v>8</v>
      </c>
    </row>
    <row r="12" spans="1:22" s="5" customFormat="1" ht="15.75" customHeight="1">
      <c r="A12" s="17" t="s">
        <v>48</v>
      </c>
      <c r="B12" s="377">
        <f>'第３表（その１）'!B12+'第３表（その２）'!B12+'第３表（その２）'!B42</f>
        <v>1750</v>
      </c>
      <c r="C12" s="175">
        <f>'第３表（その１）'!C12+'第３表（その２）'!C12+'第３表（その２）'!C42</f>
        <v>27463</v>
      </c>
      <c r="D12" s="377">
        <f>'第３表（その１）'!D12+'第３表（その２）'!D12+'第３表（その２）'!D42</f>
        <v>1005757247</v>
      </c>
      <c r="E12" s="175">
        <f>'第３表（その１）'!E12+'第３表（その２）'!E12+'第３表（その２）'!E42</f>
        <v>48993</v>
      </c>
      <c r="F12" s="377">
        <f>'第３表（その１）'!F12+'第３表（その２）'!F12+'第３表（その２）'!F42</f>
        <v>78746</v>
      </c>
      <c r="G12" s="175">
        <f>'第３表（その１）'!G12+'第３表（その２）'!G12+'第３表（その２）'!G42</f>
        <v>924783384</v>
      </c>
      <c r="H12" s="377">
        <f>'第３表（その１）'!H12+'第３表（その２）'!H12+'第３表（その２）'!H42</f>
        <v>9755</v>
      </c>
      <c r="I12" s="175">
        <f>'第３表（その１）'!I12+'第３表（その２）'!I12+'第３表（その２）'!I42</f>
        <v>17980</v>
      </c>
      <c r="J12" s="193">
        <f>'第３表（その１）'!J12:K12+'第３表（その２）'!J12+'第３表（その２）'!J42</f>
        <v>134079570</v>
      </c>
      <c r="K12" s="275"/>
      <c r="L12" s="380">
        <f>SUM(B12,E12,H12)</f>
        <v>60498</v>
      </c>
      <c r="M12" s="384">
        <f>SUM(C12,F12,I12)</f>
        <v>124189</v>
      </c>
      <c r="N12" s="380">
        <f>SUM(D12,G12,J12)</f>
        <v>2064620201</v>
      </c>
      <c r="O12" s="377">
        <f>'第３表（その１）'!O12+'第３表（その２）'!N12+'第３表（その２）'!N42</f>
        <v>21723</v>
      </c>
      <c r="P12" s="175">
        <f>'第３表（その１）'!P12+'第３表（その２）'!O12+'第３表（その２）'!O42</f>
        <v>26453</v>
      </c>
      <c r="Q12" s="193">
        <f>'第３表（その１）'!Q12:R12+'第３表（その２）'!P12+'第３表（その２）'!P42</f>
        <v>341568290</v>
      </c>
      <c r="R12" s="271"/>
      <c r="S12" s="175">
        <f>'第３表（その１）'!S12+'第３表（その２）'!Q12+'第３表（その２）'!Q42</f>
        <v>1676</v>
      </c>
      <c r="T12" s="377">
        <f>'第３表（その１）'!T12+'第３表（その２）'!R12+'第３表（その２）'!R42</f>
        <v>71801</v>
      </c>
      <c r="U12" s="175">
        <f>'第３表（その１）'!U12+'第３表（その２）'!S12+'第３表（その２）'!S42</f>
        <v>47258323</v>
      </c>
      <c r="V12" s="18" t="s">
        <v>48</v>
      </c>
    </row>
    <row r="13" spans="1:22" s="5" customFormat="1" ht="15.75" customHeight="1">
      <c r="A13" s="17" t="s">
        <v>56</v>
      </c>
      <c r="B13" s="377">
        <f>'第３表（その１）'!B13+'第３表（その２）'!B13+'第３表（その２）'!B43</f>
        <v>4792</v>
      </c>
      <c r="C13" s="175">
        <f>'第３表（その１）'!C13+'第３表（その２）'!C13+'第３表（その２）'!C43</f>
        <v>89516</v>
      </c>
      <c r="D13" s="377">
        <f>'第３表（その１）'!D13+'第３表（その２）'!D13+'第３表（その２）'!D43</f>
        <v>2545096207</v>
      </c>
      <c r="E13" s="175">
        <f>'第３表（その１）'!E13+'第３表（その２）'!E13+'第３表（その２）'!E43</f>
        <v>123993</v>
      </c>
      <c r="F13" s="377">
        <f>'第３表（その１）'!F13+'第３表（その２）'!F13+'第３表（その２）'!F43</f>
        <v>184771</v>
      </c>
      <c r="G13" s="175">
        <f>'第３表（その１）'!G13+'第３表（その２）'!G13+'第３表（その２）'!G43</f>
        <v>2091427561</v>
      </c>
      <c r="H13" s="377">
        <f>'第３表（その１）'!H13+'第３表（その２）'!H13+'第３表（その２）'!H43</f>
        <v>25763</v>
      </c>
      <c r="I13" s="175">
        <f>'第３表（その１）'!I13+'第３表（その２）'!I13+'第３表（その２）'!I43</f>
        <v>49049</v>
      </c>
      <c r="J13" s="193">
        <f>'第３表（その１）'!J13:K13+'第３表（その２）'!J13+'第３表（その２）'!J43</f>
        <v>337852930</v>
      </c>
      <c r="K13" s="275"/>
      <c r="L13" s="380">
        <f>SUM(B13,E13,H13)</f>
        <v>154548</v>
      </c>
      <c r="M13" s="384">
        <f>SUM(C13,F13,I13)</f>
        <v>323336</v>
      </c>
      <c r="N13" s="380">
        <f>SUM(D13,G13,J13)</f>
        <v>4974376698</v>
      </c>
      <c r="O13" s="377">
        <f>'第３表（その１）'!O13+'第３表（その２）'!N13+'第３表（その２）'!N43</f>
        <v>70957</v>
      </c>
      <c r="P13" s="175">
        <f>'第３表（その１）'!P13+'第３表（その２）'!O13+'第３表（その２）'!O43</f>
        <v>86703</v>
      </c>
      <c r="Q13" s="193">
        <f>'第３表（その１）'!Q13:R13+'第３表（その２）'!P13+'第３表（その２）'!P43</f>
        <v>1098611880</v>
      </c>
      <c r="R13" s="271"/>
      <c r="S13" s="175">
        <f>'第３表（その１）'!S13+'第３表（その２）'!Q13+'第３表（その２）'!Q43</f>
        <v>4643</v>
      </c>
      <c r="T13" s="377">
        <f>'第３表（その１）'!T13+'第３表（その２）'!R13+'第３表（その２）'!R43</f>
        <v>242035</v>
      </c>
      <c r="U13" s="175">
        <f>'第３表（その１）'!U13+'第３表（その２）'!S13+'第３表（その２）'!S43</f>
        <v>149303464</v>
      </c>
      <c r="V13" s="18" t="s">
        <v>56</v>
      </c>
    </row>
    <row r="14" spans="1:22" s="5" customFormat="1" ht="15.75" customHeight="1">
      <c r="A14" s="17" t="s">
        <v>57</v>
      </c>
      <c r="B14" s="189">
        <f>'第３表（その１）'!B14+'第３表（その２）'!B14+'第３表（その２）'!B44</f>
        <v>4533</v>
      </c>
      <c r="C14" s="175">
        <f>'第３表（その１）'!C14+'第３表（その２）'!C14+'第３表（その２）'!C44</f>
        <v>65240</v>
      </c>
      <c r="D14" s="377">
        <f>'第３表（その１）'!D14+'第３表（その２）'!D14+'第３表（その２）'!D44</f>
        <v>2646675489</v>
      </c>
      <c r="E14" s="175">
        <f>'第３表（その１）'!E14+'第３表（その２）'!E14+'第３表（その２）'!E44</f>
        <v>141176</v>
      </c>
      <c r="F14" s="377">
        <f>'第３表（その１）'!F14+'第３表（その２）'!F14+'第３表（その２）'!F44</f>
        <v>220946</v>
      </c>
      <c r="G14" s="175">
        <f>'第３表（その１）'!G14+'第３表（その２）'!G14+'第３表（その２）'!G44</f>
        <v>2298456934</v>
      </c>
      <c r="H14" s="377">
        <f>'第３表（その１）'!H14+'第３表（その２）'!H14+'第３表（その２）'!H44</f>
        <v>27573</v>
      </c>
      <c r="I14" s="175">
        <f>'第３表（その１）'!I14+'第３表（その２）'!I14+'第３表（その２）'!I44</f>
        <v>49291</v>
      </c>
      <c r="J14" s="193">
        <f>'第３表（その１）'!J14:K14+'第３表（その２）'!J14+'第３表（その２）'!J44</f>
        <v>381565610</v>
      </c>
      <c r="K14" s="275"/>
      <c r="L14" s="380">
        <f>SUM(B14,E14,H14)</f>
        <v>173282</v>
      </c>
      <c r="M14" s="384">
        <f>SUM(C14,F14,I14)</f>
        <v>335477</v>
      </c>
      <c r="N14" s="380">
        <f>SUM(D14,G14,J14)</f>
        <v>5326698033</v>
      </c>
      <c r="O14" s="377">
        <f>'第３表（その１）'!O14+'第３表（その２）'!N14+'第３表（その２）'!N44</f>
        <v>76889</v>
      </c>
      <c r="P14" s="175">
        <f>'第３表（その１）'!P14+'第３表（その２）'!O14+'第３表（その２）'!O44</f>
        <v>94227</v>
      </c>
      <c r="Q14" s="193">
        <f>'第３表（その１）'!Q14:R14+'第３表（その２）'!P14+'第３表（その２）'!P44</f>
        <v>1095804570</v>
      </c>
      <c r="R14" s="271"/>
      <c r="S14" s="175">
        <f>'第３表（その１）'!S14+'第３表（その２）'!Q14+'第３表（その２）'!Q44</f>
        <v>4378</v>
      </c>
      <c r="T14" s="377">
        <f>'第３表（その１）'!T14+'第３表（その２）'!R14+'第３表（その２）'!R44</f>
        <v>169276</v>
      </c>
      <c r="U14" s="175">
        <f>'第３表（その１）'!U14+'第３表（その２）'!S14+'第３表（その２）'!S44</f>
        <v>113110667</v>
      </c>
      <c r="V14" s="18" t="s">
        <v>57</v>
      </c>
    </row>
    <row r="15" spans="1:22" ht="15.75" customHeight="1">
      <c r="A15" s="19" t="s">
        <v>9</v>
      </c>
      <c r="B15" s="378">
        <f>'第３表（その１）'!B15+'第３表（その２）'!B15+'第３表（その２）'!B45</f>
        <v>981</v>
      </c>
      <c r="C15" s="385">
        <f>'第３表（その１）'!C15+'第３表（その２）'!C15+'第３表（その２）'!C45</f>
        <v>15183</v>
      </c>
      <c r="D15" s="378">
        <f>'第３表（その１）'!D15+'第３表（その２）'!D15+'第３表（その２）'!D45</f>
        <v>591174620</v>
      </c>
      <c r="E15" s="385">
        <f>'第３表（その１）'!E15+'第３表（その２）'!E15+'第３表（その２）'!E45</f>
        <v>29259</v>
      </c>
      <c r="F15" s="378">
        <f>'第３表（その１）'!F15+'第３表（その２）'!F15+'第３表（その２）'!F45</f>
        <v>45344</v>
      </c>
      <c r="G15" s="175">
        <f>'第３表（その１）'!G15+'第３表（その２）'!G15+'第３表（その２）'!G45</f>
        <v>476391900</v>
      </c>
      <c r="H15" s="377">
        <f>'第３表（その１）'!H15+'第３表（その２）'!H15+'第３表（その２）'!H45</f>
        <v>4667</v>
      </c>
      <c r="I15" s="175">
        <f>'第３表（その１）'!I15+'第３表（その２）'!I15+'第３表（その２）'!I45</f>
        <v>9040</v>
      </c>
      <c r="J15" s="193">
        <f>'第３表（その１）'!J15:K15+'第３表（その２）'!J15+'第３表（その２）'!J45</f>
        <v>65556790</v>
      </c>
      <c r="K15" s="275"/>
      <c r="L15" s="386">
        <f>SUM(B15,E15,H15)</f>
        <v>34907</v>
      </c>
      <c r="M15" s="387">
        <f>SUM(C15,F15,I15)</f>
        <v>69567</v>
      </c>
      <c r="N15" s="386">
        <f>SUM(D15,G15,J15)</f>
        <v>1133123310</v>
      </c>
      <c r="O15" s="378">
        <f>'第３表（その１）'!O15+'第３表（その２）'!N15+'第３表（その２）'!N45</f>
        <v>11673</v>
      </c>
      <c r="P15" s="385">
        <f>'第３表（その１）'!P15+'第３表（その２）'!O15+'第３表（その２）'!O45</f>
        <v>14368</v>
      </c>
      <c r="Q15" s="195">
        <f>'第３表（その１）'!Q15:R15+'第３表（その２）'!P15+'第３表（その２）'!P45</f>
        <v>208520630</v>
      </c>
      <c r="R15" s="289"/>
      <c r="S15" s="385">
        <f>'第３表（その１）'!S15+'第３表（その２）'!Q15+'第３表（その２）'!Q45</f>
        <v>966</v>
      </c>
      <c r="T15" s="378">
        <f>'第３表（その１）'!T15+'第３表（その２）'!R15+'第３表（その２）'!R45</f>
        <v>40044</v>
      </c>
      <c r="U15" s="385">
        <f>'第３表（その１）'!U15+'第３表（その２）'!S15+'第３表（その２）'!S45</f>
        <v>26742897</v>
      </c>
      <c r="V15" s="20" t="s">
        <v>9</v>
      </c>
    </row>
    <row r="16" spans="1:22" ht="15.75" customHeight="1">
      <c r="A16" s="21" t="s">
        <v>10</v>
      </c>
      <c r="B16" s="189">
        <f>'第３表（その１）'!B16+'第３表（その２）'!B16+'第３表（その２）'!B46</f>
        <v>166</v>
      </c>
      <c r="C16" s="175">
        <f>'第３表（その１）'!C16+'第３表（その２）'!C16+'第３表（その２）'!C46</f>
        <v>2717</v>
      </c>
      <c r="D16" s="377">
        <f>'第３表（その１）'!D16+'第３表（その２）'!D16+'第３表（その２）'!D46</f>
        <v>132896640</v>
      </c>
      <c r="E16" s="175">
        <f>'第３表（その１）'!E16+'第３表（その２）'!E16+'第３表（その２）'!E46</f>
        <v>4610</v>
      </c>
      <c r="F16" s="377">
        <f>'第３表（その１）'!F16+'第３表（その２）'!F16+'第３表（その２）'!F46</f>
        <v>6931</v>
      </c>
      <c r="G16" s="383">
        <f>'第３表（その１）'!G16+'第３表（その２）'!G16+'第３表（その２）'!G46</f>
        <v>89953290</v>
      </c>
      <c r="H16" s="375">
        <f>'第３表（その１）'!H16+'第３表（その２）'!H16+'第３表（その２）'!H46</f>
        <v>936</v>
      </c>
      <c r="I16" s="383">
        <f>'第３表（その１）'!I16+'第３表（その２）'!I16+'第３表（その２）'!I46</f>
        <v>1922</v>
      </c>
      <c r="J16" s="201">
        <f>'第３表（その１）'!J16:K16+'第３表（その２）'!J16+'第３表（その２）'!J46</f>
        <v>13352380</v>
      </c>
      <c r="K16" s="277"/>
      <c r="L16" s="382">
        <f>SUM(B16,E16,H16)</f>
        <v>5712</v>
      </c>
      <c r="M16" s="381">
        <f>SUM(C16,F16,I16)</f>
        <v>11570</v>
      </c>
      <c r="N16" s="380">
        <f>SUM(D16,G16,J16)</f>
        <v>236202310</v>
      </c>
      <c r="O16" s="377">
        <f>'第３表（その１）'!O16+'第３表（その２）'!N16+'第３表（その２）'!N46</f>
        <v>1306</v>
      </c>
      <c r="P16" s="175">
        <f>'第３表（その１）'!P16+'第３表（その２）'!O16+'第３表（その２）'!O46</f>
        <v>1581</v>
      </c>
      <c r="Q16" s="193">
        <f>'第３表（その１）'!Q16:R16+'第３表（その２）'!P16+'第３表（その２）'!P46</f>
        <v>28695050</v>
      </c>
      <c r="R16" s="271"/>
      <c r="S16" s="175">
        <f>'第３表（その１）'!S16+'第３表（その２）'!Q16+'第３表（その２）'!Q46</f>
        <v>162</v>
      </c>
      <c r="T16" s="377">
        <f>'第３表（その１）'!T16+'第３表（その２）'!R16+'第３表（その２）'!R46</f>
        <v>7518</v>
      </c>
      <c r="U16" s="175">
        <f>'第３表（その１）'!U16+'第３表（その２）'!S16+'第３表（その２）'!S46</f>
        <v>4832518</v>
      </c>
      <c r="V16" s="22" t="s">
        <v>10</v>
      </c>
    </row>
    <row r="17" spans="1:22" ht="15.75" customHeight="1">
      <c r="A17" s="17" t="s">
        <v>51</v>
      </c>
      <c r="B17" s="189">
        <f>'第３表（その１）'!B17+'第３表（その２）'!B17+'第３表（その２）'!B47</f>
        <v>680</v>
      </c>
      <c r="C17" s="175">
        <f>'第３表（その１）'!C17+'第３表（その２）'!C17+'第３表（その２）'!C47</f>
        <v>11221</v>
      </c>
      <c r="D17" s="377">
        <f>'第３表（その１）'!D17+'第３表（その２）'!D17+'第３表（その２）'!D47</f>
        <v>362945750</v>
      </c>
      <c r="E17" s="175">
        <f>'第３表（その１）'!E17+'第３表（その２）'!E17+'第３表（その２）'!E47</f>
        <v>19704</v>
      </c>
      <c r="F17" s="377">
        <f>'第３表（その１）'!F17+'第３表（その２）'!F17+'第３表（その２）'!F47</f>
        <v>28140</v>
      </c>
      <c r="G17" s="175">
        <f>'第３表（その１）'!G17+'第３表（その２）'!G17+'第３表（その２）'!G47</f>
        <v>355596030</v>
      </c>
      <c r="H17" s="377">
        <f>'第３表（その１）'!H17+'第３表（その２）'!H17+'第３表（その２）'!H47</f>
        <v>3426</v>
      </c>
      <c r="I17" s="175">
        <f>'第３表（その１）'!I17+'第３表（その２）'!I17+'第３表（その２）'!I47</f>
        <v>7079</v>
      </c>
      <c r="J17" s="193">
        <f>'第３表（その１）'!J17:K17+'第３表（その２）'!J17+'第３表（その２）'!J47</f>
        <v>47352850</v>
      </c>
      <c r="K17" s="275"/>
      <c r="L17" s="380">
        <f>SUM(B17,E17,H17)</f>
        <v>23810</v>
      </c>
      <c r="M17" s="384">
        <f>SUM(C17,F17,I17)</f>
        <v>46440</v>
      </c>
      <c r="N17" s="380">
        <f>SUM(D17,G17,J17)</f>
        <v>765894630</v>
      </c>
      <c r="O17" s="377">
        <f>'第３表（その１）'!O17+'第３表（その２）'!N17+'第３表（その２）'!N47</f>
        <v>9934</v>
      </c>
      <c r="P17" s="175">
        <f>'第３表（その１）'!P17+'第３表（その２）'!O17+'第３表（その２）'!O47</f>
        <v>11929</v>
      </c>
      <c r="Q17" s="193">
        <f>'第３表（その１）'!Q17:R17+'第３表（その２）'!P17+'第３表（その２）'!P47</f>
        <v>119574470</v>
      </c>
      <c r="R17" s="271"/>
      <c r="S17" s="175">
        <f>'第３表（その１）'!S17+'第３表（その２）'!Q17+'第３表（その２）'!Q47</f>
        <v>650</v>
      </c>
      <c r="T17" s="377">
        <f>'第３表（その１）'!T17+'第３表（その２）'!R17+'第３表（その２）'!R47</f>
        <v>30093</v>
      </c>
      <c r="U17" s="175">
        <f>'第３表（その１）'!U17+'第３表（その２）'!S17+'第３表（その２）'!S47</f>
        <v>18930493</v>
      </c>
      <c r="V17" s="18" t="s">
        <v>51</v>
      </c>
    </row>
    <row r="18" spans="1:22" ht="15.75" customHeight="1">
      <c r="A18" s="17" t="s">
        <v>49</v>
      </c>
      <c r="B18" s="189">
        <f>'第３表（その１）'!B18+'第３表（その２）'!B18+'第３表（その２）'!B48</f>
        <v>1691</v>
      </c>
      <c r="C18" s="175">
        <f>'第３表（その１）'!C18+'第３表（その２）'!C18+'第３表（その２）'!C48</f>
        <v>30552</v>
      </c>
      <c r="D18" s="377">
        <f>'第３表（その１）'!D18+'第３表（その２）'!D18+'第３表（その２）'!D48</f>
        <v>950971850</v>
      </c>
      <c r="E18" s="175">
        <f>'第３表（その１）'!E18+'第３表（その２）'!E18+'第３表（その２）'!E48</f>
        <v>35654</v>
      </c>
      <c r="F18" s="377">
        <f>'第３表（その１）'!F18+'第３表（その２）'!F18+'第３表（その２）'!F48</f>
        <v>53049</v>
      </c>
      <c r="G18" s="175">
        <f>'第３表（その１）'!G18+'第３表（その２）'!G18+'第３表（その２）'!G48</f>
        <v>628224430</v>
      </c>
      <c r="H18" s="377">
        <f>'第３表（その１）'!H18+'第３表（その２）'!H18+'第３表（その２）'!H48</f>
        <v>6240</v>
      </c>
      <c r="I18" s="175">
        <f>'第３表（その１）'!I18+'第３表（その２）'!I18+'第３表（その２）'!I48</f>
        <v>11992</v>
      </c>
      <c r="J18" s="193">
        <f>'第３表（その１）'!J18:K18+'第３表（その２）'!J18+'第３表（その２）'!J48</f>
        <v>86926350</v>
      </c>
      <c r="K18" s="275"/>
      <c r="L18" s="380">
        <f>SUM(B18,E18,H18)</f>
        <v>43585</v>
      </c>
      <c r="M18" s="384">
        <f>SUM(C18,F18,I18)</f>
        <v>95593</v>
      </c>
      <c r="N18" s="380">
        <f>SUM(D18,G18,J18)</f>
        <v>1666122630</v>
      </c>
      <c r="O18" s="377">
        <f>'第３表（その１）'!O18+'第３表（その２）'!N18+'第３表（その２）'!N48</f>
        <v>21024</v>
      </c>
      <c r="P18" s="175">
        <f>'第３表（その１）'!P18+'第３表（その２）'!O18+'第３表（その２）'!O48</f>
        <v>25818</v>
      </c>
      <c r="Q18" s="193">
        <f>'第３表（その１）'!Q18:R18+'第３表（その２）'!P18+'第３表（その２）'!P48</f>
        <v>266884470</v>
      </c>
      <c r="R18" s="271"/>
      <c r="S18" s="175">
        <f>'第３表（その１）'!S18+'第３表（その２）'!Q18+'第３表（その２）'!Q48</f>
        <v>1627</v>
      </c>
      <c r="T18" s="377">
        <f>'第３表（その１）'!T18+'第３表（その２）'!R18+'第３表（その２）'!R48</f>
        <v>81627</v>
      </c>
      <c r="U18" s="175">
        <f>'第３表（その１）'!U18+'第３表（その２）'!S18+'第３表（その２）'!S48</f>
        <v>52960563</v>
      </c>
      <c r="V18" s="18" t="s">
        <v>49</v>
      </c>
    </row>
    <row r="19" spans="1:22" ht="15.75" customHeight="1">
      <c r="A19" s="17" t="s">
        <v>70</v>
      </c>
      <c r="B19" s="189">
        <f>'第３表（その１）'!B19+'第３表（その２）'!B19+'第３表（その２）'!B49</f>
        <v>881</v>
      </c>
      <c r="C19" s="175">
        <f>'第３表（その１）'!C19+'第３表（その２）'!C19+'第３表（その２）'!C49</f>
        <v>16793</v>
      </c>
      <c r="D19" s="377">
        <f>'第３表（その１）'!D19+'第３表（その２）'!D19+'第３表（その２）'!D49</f>
        <v>485919670</v>
      </c>
      <c r="E19" s="175">
        <f>'第３表（その１）'!E19+'第３表（その２）'!E19+'第３表（その２）'!E49</f>
        <v>19140</v>
      </c>
      <c r="F19" s="377">
        <f>'第３表（その１）'!F19+'第３表（その２）'!F19+'第３表（その２）'!F49</f>
        <v>28566</v>
      </c>
      <c r="G19" s="175">
        <f>'第３表（その１）'!G19+'第３表（その２）'!G19+'第３表（その２）'!G49</f>
        <v>342357300</v>
      </c>
      <c r="H19" s="377">
        <f>'第３表（その１）'!H19+'第３表（その２）'!H19+'第３表（その２）'!H49</f>
        <v>3270</v>
      </c>
      <c r="I19" s="175">
        <f>'第３表（その１）'!I19+'第３表（その２）'!I19+'第３表（その２）'!I49</f>
        <v>5639</v>
      </c>
      <c r="J19" s="193">
        <f>'第３表（その１）'!J19:K19+'第３表（その２）'!J19+'第３表（その２）'!J49</f>
        <v>44421890</v>
      </c>
      <c r="K19" s="275"/>
      <c r="L19" s="380">
        <f>SUM(B19,E19,H19)</f>
        <v>23291</v>
      </c>
      <c r="M19" s="384">
        <f>SUM(C19,F19,I19)</f>
        <v>50998</v>
      </c>
      <c r="N19" s="380">
        <f>SUM(D19,G19,J19)</f>
        <v>872698860</v>
      </c>
      <c r="O19" s="377">
        <f>'第３表（その１）'!O19+'第３表（その２）'!N19+'第３表（その２）'!N49</f>
        <v>10134</v>
      </c>
      <c r="P19" s="175">
        <f>'第３表（その１）'!P19+'第３表（その２）'!O19+'第３表（その２）'!O49</f>
        <v>12515</v>
      </c>
      <c r="Q19" s="193">
        <f>'第３表（その１）'!Q19:R19+'第３表（その２）'!P19+'第３表（その２）'!P49</f>
        <v>162312470</v>
      </c>
      <c r="R19" s="271"/>
      <c r="S19" s="175">
        <f>'第３表（その１）'!S19+'第３表（その２）'!Q19+'第３表（その２）'!Q49</f>
        <v>865</v>
      </c>
      <c r="T19" s="377">
        <f>'第３表（その１）'!T19+'第３表（その２）'!R19+'第３表（その２）'!R49</f>
        <v>46070</v>
      </c>
      <c r="U19" s="175">
        <f>'第３表（その１）'!U19+'第３表（その２）'!S19+'第３表（その２）'!S49</f>
        <v>30507384</v>
      </c>
      <c r="V19" s="18" t="s">
        <v>70</v>
      </c>
    </row>
    <row r="20" spans="1:22" ht="15.75" customHeight="1">
      <c r="A20" s="19" t="s">
        <v>71</v>
      </c>
      <c r="B20" s="378">
        <f>'第３表（その１）'!B20+'第３表（その２）'!B20+'第３表（その２）'!B50</f>
        <v>694</v>
      </c>
      <c r="C20" s="385">
        <f>'第３表（その１）'!C20+'第３表（その２）'!C20+'第３表（その２）'!C50</f>
        <v>11343</v>
      </c>
      <c r="D20" s="378">
        <f>'第３表（その１）'!D20+'第３表（その２）'!D20+'第３表（その２）'!D50</f>
        <v>370893820</v>
      </c>
      <c r="E20" s="385">
        <f>'第３表（その１）'!E20+'第３表（その２）'!E20+'第３表（その２）'!E50</f>
        <v>17582</v>
      </c>
      <c r="F20" s="378">
        <f>'第３表（その１）'!F20+'第３表（その２）'!F20+'第３表（その２）'!F50</f>
        <v>25965</v>
      </c>
      <c r="G20" s="385">
        <f>'第３表（その１）'!G20+'第３表（その２）'!G20+'第３表（その２）'!G50</f>
        <v>267245040</v>
      </c>
      <c r="H20" s="378">
        <f>'第３表（その１）'!H20+'第３表（その２）'!H20+'第３表（その２）'!H50</f>
        <v>3872</v>
      </c>
      <c r="I20" s="385">
        <f>'第３表（その１）'!I20+'第３表（その２）'!I20+'第３表（その２）'!I50</f>
        <v>6611</v>
      </c>
      <c r="J20" s="195">
        <f>'第３表（その１）'!J20:K20+'第３表（その２）'!J20+'第３表（その２）'!J50</f>
        <v>52198490</v>
      </c>
      <c r="K20" s="288"/>
      <c r="L20" s="386">
        <f>SUM(B20,E20,H20)</f>
        <v>22148</v>
      </c>
      <c r="M20" s="387">
        <f>SUM(C20,F20,I20)</f>
        <v>43919</v>
      </c>
      <c r="N20" s="386">
        <f>SUM(D20,G20,J20)</f>
        <v>690337350</v>
      </c>
      <c r="O20" s="378">
        <f>'第３表（その１）'!O20+'第３表（その２）'!N20+'第３表（その２）'!N50</f>
        <v>9941</v>
      </c>
      <c r="P20" s="385">
        <f>'第３表（その１）'!P20+'第３表（その２）'!O20+'第３表（その２）'!O50</f>
        <v>12155</v>
      </c>
      <c r="Q20" s="195">
        <f>'第３表（その１）'!Q20:R20+'第３表（その２）'!P20+'第３表（その２）'!P50</f>
        <v>140026610</v>
      </c>
      <c r="R20" s="289"/>
      <c r="S20" s="385">
        <f>'第３表（その１）'!S20+'第３表（その２）'!Q20+'第３表（その２）'!Q50</f>
        <v>670</v>
      </c>
      <c r="T20" s="378">
        <f>'第３表（その１）'!T20+'第３表（その２）'!R20+'第３表（その２）'!R50</f>
        <v>30467</v>
      </c>
      <c r="U20" s="385">
        <f>'第３表（その１）'!U20+'第３表（その２）'!S20+'第３表（その２）'!S50</f>
        <v>20585119</v>
      </c>
      <c r="V20" s="20" t="s">
        <v>71</v>
      </c>
    </row>
    <row r="21" spans="1:22" ht="15.75" customHeight="1">
      <c r="A21" s="21" t="s">
        <v>72</v>
      </c>
      <c r="B21" s="189">
        <f>'第３表（その１）'!B21+'第３表（その２）'!B21+'第３表（その２）'!B51</f>
        <v>553</v>
      </c>
      <c r="C21" s="175">
        <f>'第３表（その１）'!C21+'第３表（その２）'!C21+'第３表（その２）'!C51</f>
        <v>10287</v>
      </c>
      <c r="D21" s="377">
        <f>'第３表（その１）'!D21+'第３表（その２）'!D21+'第３表（その２）'!D51</f>
        <v>325759750</v>
      </c>
      <c r="E21" s="175">
        <f>'第３表（その１）'!E21+'第３表（その２）'!E21+'第３表（その２）'!E51</f>
        <v>13231</v>
      </c>
      <c r="F21" s="377">
        <f>'第３表（その１）'!F21+'第３表（その２）'!F21+'第３表（その２）'!F51</f>
        <v>18885</v>
      </c>
      <c r="G21" s="175">
        <f>'第３表（その１）'!G21+'第３表（その２）'!G21+'第３表（その２）'!G51</f>
        <v>197155770</v>
      </c>
      <c r="H21" s="377">
        <f>'第３表（その１）'!H21+'第３表（その２）'!H21+'第３表（その２）'!H51</f>
        <v>3161</v>
      </c>
      <c r="I21" s="175">
        <f>'第３表（その１）'!I21+'第３表（その２）'!I21+'第３表（その２）'!I51</f>
        <v>5008</v>
      </c>
      <c r="J21" s="193">
        <f>'第３表（その１）'!J21:K21+'第３表（その２）'!J21+'第３表（その２）'!J51</f>
        <v>34465970</v>
      </c>
      <c r="K21" s="275"/>
      <c r="L21" s="382">
        <f>SUM(B21,E21,H21)</f>
        <v>16945</v>
      </c>
      <c r="M21" s="381">
        <f>SUM(C21,F21,I21)</f>
        <v>34180</v>
      </c>
      <c r="N21" s="382">
        <f>SUM(D21,G21,J21)</f>
        <v>557381490</v>
      </c>
      <c r="O21" s="377">
        <f>'第３表（その１）'!O21+'第３表（その２）'!N21+'第３表（その２）'!N51</f>
        <v>8380</v>
      </c>
      <c r="P21" s="175">
        <f>'第３表（その１）'!P21+'第３表（その２）'!O21+'第３表（その２）'!O51</f>
        <v>9957</v>
      </c>
      <c r="Q21" s="193">
        <f>'第３表（その１）'!Q21:R21+'第３表（その２）'!P21+'第３表（その２）'!P51</f>
        <v>126223390</v>
      </c>
      <c r="R21" s="271"/>
      <c r="S21" s="175">
        <f>'第３表（その１）'!S21+'第３表（その２）'!Q21+'第３表（その２）'!Q51</f>
        <v>533</v>
      </c>
      <c r="T21" s="377">
        <f>'第３表（その１）'!T21+'第３表（その２）'!R21+'第３表（その２）'!R51</f>
        <v>27328</v>
      </c>
      <c r="U21" s="175">
        <f>'第３表（その１）'!U21+'第３表（その２）'!S21+'第３表（その２）'!S51</f>
        <v>17994068</v>
      </c>
      <c r="V21" s="22" t="s">
        <v>72</v>
      </c>
    </row>
    <row r="22" spans="1:22" ht="15.75" customHeight="1">
      <c r="A22" s="17" t="s">
        <v>69</v>
      </c>
      <c r="B22" s="189">
        <f>'第３表（その１）'!B22+'第３表（その２）'!B22+'第３表（その２）'!B52</f>
        <v>1269</v>
      </c>
      <c r="C22" s="175">
        <f>'第３表（その１）'!C22+'第３表（その２）'!C22+'第３表（その２）'!C52</f>
        <v>23262</v>
      </c>
      <c r="D22" s="377">
        <f>'第３表（その１）'!D22+'第３表（その２）'!D22+'第３表（その２）'!D52</f>
        <v>712209490</v>
      </c>
      <c r="E22" s="175">
        <f>'第３表（その１）'!E22+'第３表（その２）'!E22+'第３表（その２）'!E52</f>
        <v>29065</v>
      </c>
      <c r="F22" s="377">
        <f>'第３表（その１）'!F22+'第３表（その２）'!F22+'第３表（その２）'!F52</f>
        <v>42736</v>
      </c>
      <c r="G22" s="175">
        <f>'第３表（その１）'!G22+'第３表（その２）'!G22+'第３表（その２）'!G52</f>
        <v>467655360</v>
      </c>
      <c r="H22" s="377">
        <f>'第３表（その１）'!H22+'第３表（その２）'!H22+'第３表（その２）'!H52</f>
        <v>5537</v>
      </c>
      <c r="I22" s="175">
        <f>'第３表（その１）'!I22+'第３表（その２）'!I22+'第３表（その２）'!I52</f>
        <v>8920</v>
      </c>
      <c r="J22" s="193">
        <f>'第３表（その１）'!J22:K22+'第３表（その２）'!J22+'第３表（その２）'!J52</f>
        <v>66156900</v>
      </c>
      <c r="K22" s="271">
        <f>VLOOKUP($A22,'[1]（参考）表３（その１）'!$B$3:$AI$29,2,FALSE)</f>
        <v>1239</v>
      </c>
      <c r="L22" s="380">
        <f>SUM(B22,E22,H22)</f>
        <v>35871</v>
      </c>
      <c r="M22" s="384">
        <f>SUM(C22,F22,I22)</f>
        <v>74918</v>
      </c>
      <c r="N22" s="380">
        <f>SUM(D22,G22,J22)</f>
        <v>1246021750</v>
      </c>
      <c r="O22" s="377">
        <f>'第３表（その１）'!O22+'第３表（その２）'!N22+'第３表（その２）'!N52</f>
        <v>16338</v>
      </c>
      <c r="P22" s="175">
        <f>'第３表（その１）'!P22+'第３表（その２）'!O22+'第３表（その２）'!O52</f>
        <v>19646</v>
      </c>
      <c r="Q22" s="193">
        <f>'第３表（その１）'!Q22:R22+'第３表（その２）'!P22+'第３表（その２）'!P52</f>
        <v>223317200</v>
      </c>
      <c r="R22" s="271"/>
      <c r="S22" s="175">
        <f>'第３表（その１）'!S22+'第３表（その２）'!Q22+'第３表（その２）'!Q52</f>
        <v>1227</v>
      </c>
      <c r="T22" s="377">
        <f>'第３表（その１）'!T22+'第３表（その２）'!R22+'第３表（その２）'!R52</f>
        <v>64290</v>
      </c>
      <c r="U22" s="175">
        <f>'第３表（その１）'!U22+'第３表（その２）'!S22+'第３表（その２）'!S52</f>
        <v>42634504</v>
      </c>
      <c r="V22" s="18" t="s">
        <v>69</v>
      </c>
    </row>
    <row r="23" spans="1:22" ht="15.75" customHeight="1">
      <c r="A23" s="156" t="s">
        <v>143</v>
      </c>
      <c r="B23" s="388">
        <f>SUM(B6:B22)</f>
        <v>43644</v>
      </c>
      <c r="C23" s="388">
        <f>SUM(C6:C22)</f>
        <v>724556</v>
      </c>
      <c r="D23" s="388">
        <f>SUM(D6:D22)</f>
        <v>24600390008</v>
      </c>
      <c r="E23" s="388">
        <f>SUM(E6:E22)</f>
        <v>1255929</v>
      </c>
      <c r="F23" s="388">
        <f>SUM(F6:F22)</f>
        <v>1920056</v>
      </c>
      <c r="G23" s="388">
        <f>SUM(G6:G22)</f>
        <v>21284122457</v>
      </c>
      <c r="H23" s="388">
        <f>SUM(H6:H22)</f>
        <v>246894</v>
      </c>
      <c r="I23" s="388">
        <f>SUM(I6:I22)</f>
        <v>452283</v>
      </c>
      <c r="J23" s="389">
        <f>J6+J7+J8+J9+J10+J11+J12+J13+J14+J15+J16+J17+J18+J19+J20+J21+J22</f>
        <v>3262449845</v>
      </c>
      <c r="K23" s="390"/>
      <c r="L23" s="391">
        <f>SUM(L6:L22)</f>
        <v>1546467</v>
      </c>
      <c r="M23" s="391">
        <f>SUM(M6:M22)</f>
        <v>3096895</v>
      </c>
      <c r="N23" s="391">
        <f>SUM(N6:N22)</f>
        <v>49146962310</v>
      </c>
      <c r="O23" s="388">
        <f>SUM(O6:O22)</f>
        <v>608250</v>
      </c>
      <c r="P23" s="388">
        <f>SUM(P6:P22)</f>
        <v>738330</v>
      </c>
      <c r="Q23" s="392">
        <f>SUM(Q6:R22)</f>
        <v>8971061627</v>
      </c>
      <c r="R23" s="393"/>
      <c r="S23" s="388">
        <f>SUM(S6:S22)</f>
        <v>42054</v>
      </c>
      <c r="T23" s="388">
        <f>SUM(T6:T22)</f>
        <v>1921128</v>
      </c>
      <c r="U23" s="394">
        <f>SUM(U6:U22)</f>
        <v>1261540939</v>
      </c>
      <c r="V23" s="157" t="s">
        <v>143</v>
      </c>
    </row>
    <row r="24" spans="1:22" ht="15.75" customHeight="1">
      <c r="A24" s="21" t="s">
        <v>144</v>
      </c>
      <c r="B24" s="189">
        <f>'第３表（その１）'!B24</f>
        <v>387</v>
      </c>
      <c r="C24" s="189">
        <f>'第３表（その１）'!C24</f>
        <v>4091</v>
      </c>
      <c r="D24" s="189">
        <f>'第３表（その１）'!D24</f>
        <v>229467014</v>
      </c>
      <c r="E24" s="189">
        <f>'第３表（その１）'!E24</f>
        <v>18223</v>
      </c>
      <c r="F24" s="189">
        <f>'第３表（その１）'!F24</f>
        <v>27140</v>
      </c>
      <c r="G24" s="189">
        <f>'第３表（その１）'!G24</f>
        <v>285751260</v>
      </c>
      <c r="H24" s="189">
        <f>'第３表（その１）'!H24</f>
        <v>4177</v>
      </c>
      <c r="I24" s="189">
        <f>'第３表（その１）'!I24</f>
        <v>7589</v>
      </c>
      <c r="J24" s="395">
        <f>'第３表（その１）'!J24</f>
        <v>54474460</v>
      </c>
      <c r="K24" s="396"/>
      <c r="L24" s="381">
        <f>'第３表（その１）'!L24</f>
        <v>22787</v>
      </c>
      <c r="M24" s="381">
        <f>'第３表（その１）'!M24</f>
        <v>38820</v>
      </c>
      <c r="N24" s="380">
        <f>'第３表（その１）'!N24</f>
        <v>569692734</v>
      </c>
      <c r="O24" s="377">
        <f>'第３表（その１）'!O24</f>
        <v>6757</v>
      </c>
      <c r="P24" s="377">
        <f>'第３表（その１）'!P24</f>
        <v>7949</v>
      </c>
      <c r="Q24" s="201">
        <f>'第３表（その１）'!Q24:R24</f>
        <v>81014960</v>
      </c>
      <c r="R24" s="202"/>
      <c r="S24" s="375">
        <f>'第３表（その１）'!S24</f>
        <v>364</v>
      </c>
      <c r="T24" s="375">
        <f>'第３表（その１）'!T24</f>
        <v>9576</v>
      </c>
      <c r="U24" s="175">
        <f>'第３表（その１）'!U24</f>
        <v>6406407</v>
      </c>
      <c r="V24" s="22" t="s">
        <v>144</v>
      </c>
    </row>
    <row r="25" spans="1:22" ht="15.75" customHeight="1">
      <c r="A25" s="17" t="s">
        <v>145</v>
      </c>
      <c r="B25" s="189">
        <f>'第３表（その１）'!B25</f>
        <v>189</v>
      </c>
      <c r="C25" s="189">
        <f>'第３表（その１）'!C25</f>
        <v>2186</v>
      </c>
      <c r="D25" s="189">
        <f>'第３表（その１）'!D25</f>
        <v>115454020</v>
      </c>
      <c r="E25" s="189">
        <f>'第３表（その１）'!E25</f>
        <v>11013</v>
      </c>
      <c r="F25" s="189">
        <f>'第３表（その１）'!F25</f>
        <v>16621</v>
      </c>
      <c r="G25" s="189">
        <f>'第３表（その１）'!G25</f>
        <v>139320820</v>
      </c>
      <c r="H25" s="189">
        <f>'第３表（その１）'!H25</f>
        <v>2706</v>
      </c>
      <c r="I25" s="189">
        <f>'第３表（その１）'!I25</f>
        <v>4373</v>
      </c>
      <c r="J25" s="397">
        <f>'第３表（その１）'!J25</f>
        <v>32767830</v>
      </c>
      <c r="K25" s="398"/>
      <c r="L25" s="384">
        <f>'第３表（その１）'!L25</f>
        <v>13908</v>
      </c>
      <c r="M25" s="384">
        <f>'第３表（その１）'!M25</f>
        <v>23180</v>
      </c>
      <c r="N25" s="380">
        <f>'第３表（その１）'!N25</f>
        <v>287542670</v>
      </c>
      <c r="O25" s="377">
        <f>'第３表（その１）'!O25</f>
        <v>4159</v>
      </c>
      <c r="P25" s="377">
        <f>'第３表（その１）'!P25</f>
        <v>4984</v>
      </c>
      <c r="Q25" s="193">
        <f>'第３表（その１）'!Q25:R25</f>
        <v>51981820</v>
      </c>
      <c r="R25" s="194"/>
      <c r="S25" s="377">
        <f>'第３表（その１）'!S25</f>
        <v>183</v>
      </c>
      <c r="T25" s="377">
        <f>'第３表（その１）'!T25</f>
        <v>5556</v>
      </c>
      <c r="U25" s="175">
        <f>'第３表（その１）'!U25</f>
        <v>3670226</v>
      </c>
      <c r="V25" s="18" t="s">
        <v>145</v>
      </c>
    </row>
    <row r="26" spans="1:22" ht="15.75" customHeight="1">
      <c r="A26" s="17" t="s">
        <v>146</v>
      </c>
      <c r="B26" s="189">
        <f>'第３表（その１）'!B26</f>
        <v>53</v>
      </c>
      <c r="C26" s="189">
        <f>'第３表（その１）'!C26</f>
        <v>801</v>
      </c>
      <c r="D26" s="189">
        <f>'第３表（その１）'!D26</f>
        <v>29312910</v>
      </c>
      <c r="E26" s="189">
        <f>'第３表（その１）'!E26</f>
        <v>2974</v>
      </c>
      <c r="F26" s="189">
        <f>'第３表（その１）'!F26</f>
        <v>4025</v>
      </c>
      <c r="G26" s="189">
        <f>'第３表（その１）'!G26</f>
        <v>38083830</v>
      </c>
      <c r="H26" s="189">
        <f>'第３表（その１）'!H26</f>
        <v>872</v>
      </c>
      <c r="I26" s="189">
        <f>'第３表（その１）'!I26</f>
        <v>1491</v>
      </c>
      <c r="J26" s="397">
        <f>'第３表（その１）'!J26</f>
        <v>9988560</v>
      </c>
      <c r="K26" s="398"/>
      <c r="L26" s="384">
        <f>'第３表（その１）'!L26</f>
        <v>3899</v>
      </c>
      <c r="M26" s="384">
        <f>'第３表（その１）'!M26</f>
        <v>6317</v>
      </c>
      <c r="N26" s="380">
        <f>'第３表（その１）'!N26</f>
        <v>77385300</v>
      </c>
      <c r="O26" s="377">
        <f>'第３表（その１）'!O26</f>
        <v>1673</v>
      </c>
      <c r="P26" s="377">
        <f>'第３表（その１）'!P26</f>
        <v>1947</v>
      </c>
      <c r="Q26" s="195">
        <f>'第３表（その１）'!Q26:R26</f>
        <v>17772380</v>
      </c>
      <c r="R26" s="196"/>
      <c r="S26" s="377">
        <f>'第３表（その１）'!S26</f>
        <v>51</v>
      </c>
      <c r="T26" s="377">
        <f>'第３表（その１）'!T26</f>
        <v>2136</v>
      </c>
      <c r="U26" s="175">
        <f>'第３表（その１）'!U26</f>
        <v>1411490</v>
      </c>
      <c r="V26" s="18" t="s">
        <v>146</v>
      </c>
    </row>
    <row r="27" spans="1:22" ht="15.75" customHeight="1" thickBot="1">
      <c r="A27" s="158" t="s">
        <v>147</v>
      </c>
      <c r="B27" s="399">
        <f>SUM(B24:B26)</f>
        <v>629</v>
      </c>
      <c r="C27" s="399">
        <f>SUM(C24:C26)</f>
        <v>7078</v>
      </c>
      <c r="D27" s="399">
        <f>SUM(D24:D26)</f>
        <v>374233944</v>
      </c>
      <c r="E27" s="399">
        <f>SUM(E24:E26)</f>
        <v>32210</v>
      </c>
      <c r="F27" s="399">
        <f>SUM(F24:F26)</f>
        <v>47786</v>
      </c>
      <c r="G27" s="399">
        <f>SUM(G24:G26)</f>
        <v>463155910</v>
      </c>
      <c r="H27" s="399">
        <f>SUM(H24:H26)</f>
        <v>7755</v>
      </c>
      <c r="I27" s="399">
        <f>SUM(I24:I26)</f>
        <v>13453</v>
      </c>
      <c r="J27" s="389">
        <f>J24+J25+J26</f>
        <v>97230850</v>
      </c>
      <c r="K27" s="390"/>
      <c r="L27" s="400">
        <f>SUM(L24:L26)</f>
        <v>40594</v>
      </c>
      <c r="M27" s="400">
        <f>SUM(M24:M26)</f>
        <v>68317</v>
      </c>
      <c r="N27" s="400">
        <f>SUM(N24:N26)</f>
        <v>934620704</v>
      </c>
      <c r="O27" s="401">
        <f>SUM(O24:O26)</f>
        <v>12589</v>
      </c>
      <c r="P27" s="401">
        <f>SUM(P24:P26)</f>
        <v>14880</v>
      </c>
      <c r="Q27" s="402">
        <f>SUM(Q24:R26)</f>
        <v>150769160</v>
      </c>
      <c r="R27" s="403"/>
      <c r="S27" s="401">
        <f>SUM(S24:S26)</f>
        <v>598</v>
      </c>
      <c r="T27" s="401">
        <f>SUM(T24:T26)</f>
        <v>17268</v>
      </c>
      <c r="U27" s="404">
        <f>SUM(U24:U26)</f>
        <v>11488123</v>
      </c>
      <c r="V27" s="159" t="s">
        <v>147</v>
      </c>
    </row>
    <row r="28" spans="1:22" s="5" customFormat="1" ht="15.75" customHeight="1" thickBot="1" thickTop="1">
      <c r="A28" s="124" t="s">
        <v>139</v>
      </c>
      <c r="B28" s="405">
        <f>B23+B27</f>
        <v>44273</v>
      </c>
      <c r="C28" s="405">
        <f>SUM(C27,C23)</f>
        <v>731634</v>
      </c>
      <c r="D28" s="405">
        <f>SUM(D27,D23)</f>
        <v>24974623952</v>
      </c>
      <c r="E28" s="405">
        <f>SUM(E27,E23)</f>
        <v>1288139</v>
      </c>
      <c r="F28" s="405">
        <f>SUM(F27,F23)</f>
        <v>1967842</v>
      </c>
      <c r="G28" s="405">
        <f>SUM(G27,G23)</f>
        <v>21747278367</v>
      </c>
      <c r="H28" s="405">
        <f>SUM(H27,H23)</f>
        <v>254649</v>
      </c>
      <c r="I28" s="405">
        <f>SUM(I27,I23)</f>
        <v>465736</v>
      </c>
      <c r="J28" s="406">
        <f>J23+J27</f>
        <v>3359680695</v>
      </c>
      <c r="K28" s="407"/>
      <c r="L28" s="408">
        <f>SUM(L23+L27)</f>
        <v>1587061</v>
      </c>
      <c r="M28" s="408">
        <f>SUM(M23+M27)</f>
        <v>3165212</v>
      </c>
      <c r="N28" s="408">
        <f>SUM(N23+N27)</f>
        <v>50081583014</v>
      </c>
      <c r="O28" s="409">
        <f>SUM(O23+O27)</f>
        <v>620839</v>
      </c>
      <c r="P28" s="409">
        <f>SUM(P23+P27)</f>
        <v>753210</v>
      </c>
      <c r="Q28" s="406">
        <f>SUM(Q23+Q27)</f>
        <v>9121830787</v>
      </c>
      <c r="R28" s="407"/>
      <c r="S28" s="410">
        <f>SUM(S23+S27)</f>
        <v>42652</v>
      </c>
      <c r="T28" s="409">
        <f>SUM(T23+T27)</f>
        <v>1938396</v>
      </c>
      <c r="U28" s="410">
        <f>SUM(U23+U27)</f>
        <v>1273029062</v>
      </c>
      <c r="V28" s="122" t="s">
        <v>142</v>
      </c>
    </row>
    <row r="31" spans="1:22" ht="26.25" thickBot="1">
      <c r="A31" s="34" t="s">
        <v>137</v>
      </c>
      <c r="B31" s="12"/>
      <c r="L31" s="5"/>
      <c r="M31" s="5"/>
      <c r="N31" s="5"/>
      <c r="O31" s="5"/>
      <c r="P31" s="5"/>
      <c r="Q31" s="5"/>
      <c r="R31" s="5"/>
      <c r="S31" s="5"/>
      <c r="T31" s="6"/>
      <c r="U31" s="5"/>
      <c r="V31" s="23" t="s">
        <v>0</v>
      </c>
    </row>
    <row r="32" spans="1:22" ht="15" customHeight="1">
      <c r="A32" s="234" t="s">
        <v>1</v>
      </c>
      <c r="B32" s="15" t="s">
        <v>31</v>
      </c>
      <c r="C32" s="15"/>
      <c r="D32" s="15"/>
      <c r="E32" s="15"/>
      <c r="F32" s="15"/>
      <c r="G32" s="16"/>
      <c r="H32" s="15" t="s">
        <v>32</v>
      </c>
      <c r="I32" s="15"/>
      <c r="J32" s="15"/>
      <c r="K32" s="15"/>
      <c r="L32" s="15"/>
      <c r="M32" s="15"/>
      <c r="N32" s="15"/>
      <c r="O32" s="15"/>
      <c r="P32" s="24"/>
      <c r="Q32" s="24"/>
      <c r="R32" s="24"/>
      <c r="S32" s="24"/>
      <c r="T32" s="26" t="s">
        <v>2</v>
      </c>
      <c r="U32" s="25"/>
      <c r="V32" s="244" t="s">
        <v>1</v>
      </c>
    </row>
    <row r="33" spans="1:22" ht="15" customHeight="1">
      <c r="A33" s="235"/>
      <c r="B33" s="237" t="s">
        <v>33</v>
      </c>
      <c r="C33" s="238"/>
      <c r="D33" s="239"/>
      <c r="E33" s="237" t="s">
        <v>18</v>
      </c>
      <c r="F33" s="238"/>
      <c r="G33" s="239"/>
      <c r="H33" s="29" t="s">
        <v>73</v>
      </c>
      <c r="I33" s="4"/>
      <c r="J33" s="9" t="s">
        <v>34</v>
      </c>
      <c r="K33" s="10"/>
      <c r="L33" s="10"/>
      <c r="M33" s="10"/>
      <c r="N33" s="10"/>
      <c r="O33" s="3"/>
      <c r="P33" s="4"/>
      <c r="Q33" s="3"/>
      <c r="R33" s="237" t="s">
        <v>35</v>
      </c>
      <c r="S33" s="239"/>
      <c r="T33" s="7" t="s">
        <v>36</v>
      </c>
      <c r="U33" s="8"/>
      <c r="V33" s="245"/>
    </row>
    <row r="34" spans="1:22" ht="15" customHeight="1">
      <c r="A34" s="235"/>
      <c r="B34" s="240"/>
      <c r="C34" s="241"/>
      <c r="D34" s="242"/>
      <c r="E34" s="240"/>
      <c r="F34" s="241"/>
      <c r="G34" s="242"/>
      <c r="H34" s="30" t="s">
        <v>37</v>
      </c>
      <c r="I34" s="32"/>
      <c r="J34" s="9" t="s">
        <v>38</v>
      </c>
      <c r="K34" s="10"/>
      <c r="L34" s="11"/>
      <c r="M34" s="9" t="s">
        <v>39</v>
      </c>
      <c r="N34" s="11"/>
      <c r="O34" s="199" t="s">
        <v>25</v>
      </c>
      <c r="P34" s="243"/>
      <c r="Q34" s="200"/>
      <c r="R34" s="240"/>
      <c r="S34" s="242"/>
      <c r="T34" s="30"/>
      <c r="U34" s="28"/>
      <c r="V34" s="245"/>
    </row>
    <row r="35" spans="1:22" ht="15" customHeight="1">
      <c r="A35" s="236"/>
      <c r="B35" s="2" t="s">
        <v>26</v>
      </c>
      <c r="C35" s="27" t="s">
        <v>27</v>
      </c>
      <c r="D35" s="27" t="s">
        <v>28</v>
      </c>
      <c r="E35" s="33" t="s">
        <v>26</v>
      </c>
      <c r="F35" s="27" t="s">
        <v>27</v>
      </c>
      <c r="G35" s="27" t="s">
        <v>28</v>
      </c>
      <c r="H35" s="27" t="s">
        <v>26</v>
      </c>
      <c r="I35" s="27" t="s">
        <v>40</v>
      </c>
      <c r="J35" s="27" t="s">
        <v>26</v>
      </c>
      <c r="K35" s="199" t="s">
        <v>28</v>
      </c>
      <c r="L35" s="200"/>
      <c r="M35" s="27" t="s">
        <v>26</v>
      </c>
      <c r="N35" s="27" t="s">
        <v>28</v>
      </c>
      <c r="O35" s="27" t="s">
        <v>26</v>
      </c>
      <c r="P35" s="199" t="s">
        <v>28</v>
      </c>
      <c r="Q35" s="200"/>
      <c r="R35" s="27" t="s">
        <v>26</v>
      </c>
      <c r="S35" s="27" t="s">
        <v>28</v>
      </c>
      <c r="T35" s="27" t="s">
        <v>26</v>
      </c>
      <c r="U35" s="27" t="s">
        <v>28</v>
      </c>
      <c r="V35" s="246"/>
    </row>
    <row r="36" spans="1:22" ht="15.75" customHeight="1">
      <c r="A36" s="17" t="s">
        <v>3</v>
      </c>
      <c r="B36" s="189">
        <f>'第３表（その１）'!B36+'第３表（その２）'!T6+'第３表（その２）'!T36</f>
        <v>4698</v>
      </c>
      <c r="C36" s="189">
        <f>'第３表（その１）'!C36+'第３表（その２）'!U6+'第３表（その２）'!U36</f>
        <v>23959</v>
      </c>
      <c r="D36" s="189">
        <f>'第３表（その１）'!D36+'第３表（その２）'!V6+'第３表（その２）'!V36</f>
        <v>264056850</v>
      </c>
      <c r="E36" s="376">
        <f>SUM(L6,O6,B36)</f>
        <v>671178</v>
      </c>
      <c r="F36" s="70">
        <f>SUM(M6,C36)</f>
        <v>1003070</v>
      </c>
      <c r="G36" s="376">
        <f>SUM(N6,Q6,U6,D36)</f>
        <v>18278051649</v>
      </c>
      <c r="H36" s="411">
        <f>'第３表（その１）'!H36+'第３表（その２）続き'!F6</f>
        <v>22</v>
      </c>
      <c r="I36" s="411" t="str">
        <f>'第３表（その１）'!I36</f>
        <v>-</v>
      </c>
      <c r="J36" s="175">
        <f>'第３表（その１）'!J36+'第３表（その２）続き'!H6</f>
        <v>335</v>
      </c>
      <c r="K36" s="201">
        <f>'第３表（その１）'!K36:L36+L64</f>
        <v>5054976</v>
      </c>
      <c r="L36" s="202"/>
      <c r="M36" s="189">
        <f>'第３表（その１）'!M36+'第３表（その２）続き'!K6</f>
        <v>17917</v>
      </c>
      <c r="N36" s="189">
        <f>'第３表（その１）'!N36+'第３表（その２）続き'!L6</f>
        <v>148275170</v>
      </c>
      <c r="O36" s="376">
        <f>SUM(J36,M36)</f>
        <v>18252</v>
      </c>
      <c r="P36" s="412">
        <f>SUM(K36,N36)</f>
        <v>153330146</v>
      </c>
      <c r="Q36" s="413">
        <f aca="true" t="shared" si="0" ref="Q36:Q52">SUM(L36,O36)</f>
        <v>18252</v>
      </c>
      <c r="R36" s="189">
        <v>0</v>
      </c>
      <c r="S36" s="189">
        <v>0</v>
      </c>
      <c r="T36" s="376">
        <f>SUM(E36,H36,O36,R36)</f>
        <v>689452</v>
      </c>
      <c r="U36" s="376">
        <f>SUM(G36,P36,S36)</f>
        <v>18431381795</v>
      </c>
      <c r="V36" s="22" t="s">
        <v>3</v>
      </c>
    </row>
    <row r="37" spans="1:22" ht="15.75" customHeight="1">
      <c r="A37" s="17" t="s">
        <v>4</v>
      </c>
      <c r="B37" s="189">
        <f>'第３表（その１）'!B37+'第３表（その２）'!T7+'第３表（その２）'!T37</f>
        <v>1075</v>
      </c>
      <c r="C37" s="189">
        <f>'第３表（その１）'!C37+'第３表（その２）'!U7+'第３表（その２）'!U37</f>
        <v>7731</v>
      </c>
      <c r="D37" s="189">
        <f>'第３表（その１）'!D37+'第３表（その２）'!V7+'第３表（その２）'!V37</f>
        <v>86683570</v>
      </c>
      <c r="E37" s="376">
        <f>SUM(L7,O7,B37)</f>
        <v>200400</v>
      </c>
      <c r="F37" s="70">
        <f>SUM(M7,C37)</f>
        <v>279608</v>
      </c>
      <c r="G37" s="376">
        <f>SUM(N7,Q7,U7,D37)</f>
        <v>5358746409</v>
      </c>
      <c r="H37" s="411">
        <f>'第３表（その１）'!H37+'第３表（その２）続き'!F7</f>
        <v>0</v>
      </c>
      <c r="I37" s="411" t="str">
        <f>'第３表（その１）'!I37</f>
        <v>-</v>
      </c>
      <c r="J37" s="175">
        <f>'第３表（その１）'!J37+'第３表（その２）続き'!H7</f>
        <v>208</v>
      </c>
      <c r="K37" s="193">
        <f>'第３表（その１）'!K37:L37+L65</f>
        <v>5324290</v>
      </c>
      <c r="L37" s="194"/>
      <c r="M37" s="189">
        <f>'第３表（その１）'!M37+'第３表（その２）続き'!K7</f>
        <v>4830</v>
      </c>
      <c r="N37" s="189">
        <f>'第３表（その１）'!N37+'第３表（その２）続き'!L7</f>
        <v>36219718</v>
      </c>
      <c r="O37" s="376">
        <f>SUM(J37,M37)</f>
        <v>5038</v>
      </c>
      <c r="P37" s="414">
        <f>SUM(K37,N37)</f>
        <v>41544008</v>
      </c>
      <c r="Q37" s="415">
        <f t="shared" si="0"/>
        <v>5038</v>
      </c>
      <c r="R37" s="189">
        <v>0</v>
      </c>
      <c r="S37" s="189">
        <v>0</v>
      </c>
      <c r="T37" s="376">
        <f>SUM(E37,H37,O37,R37)</f>
        <v>205438</v>
      </c>
      <c r="U37" s="376">
        <f>SUM(G37,P37,S37)</f>
        <v>5400290417</v>
      </c>
      <c r="V37" s="18" t="s">
        <v>4</v>
      </c>
    </row>
    <row r="38" spans="1:22" ht="15.75" customHeight="1">
      <c r="A38" s="17" t="s">
        <v>5</v>
      </c>
      <c r="B38" s="189">
        <f>'第３表（その１）'!B38+'第３表（その２）'!T8+'第３表（その２）'!T38</f>
        <v>365</v>
      </c>
      <c r="C38" s="189">
        <f>'第３表（その１）'!C38+'第３表（その２）'!U8+'第３表（その２）'!U38</f>
        <v>3116</v>
      </c>
      <c r="D38" s="189">
        <f>'第３表（その１）'!D38+'第３表（その２）'!V8+'第３表（その２）'!V38</f>
        <v>36571370</v>
      </c>
      <c r="E38" s="376">
        <f>SUM(L8,O8,B38)</f>
        <v>91279</v>
      </c>
      <c r="F38" s="70">
        <f>SUM(M8,C38)</f>
        <v>130567</v>
      </c>
      <c r="G38" s="376">
        <f>SUM(N8,Q8,U8,D38)</f>
        <v>2528268197</v>
      </c>
      <c r="H38" s="411">
        <f>'第３表（その１）'!H38+'第３表（その２）続き'!F8</f>
        <v>0</v>
      </c>
      <c r="I38" s="411" t="str">
        <f>'第３表（その１）'!I38</f>
        <v>-</v>
      </c>
      <c r="J38" s="175">
        <f>'第３表（その１）'!J38+'第３表（その２）続き'!H8</f>
        <v>144</v>
      </c>
      <c r="K38" s="193">
        <f>'第３表（その１）'!K38:L38+L66</f>
        <v>2952366</v>
      </c>
      <c r="L38" s="194"/>
      <c r="M38" s="189">
        <f>'第３表（その１）'!M38+'第３表（その２）続き'!K8</f>
        <v>3197</v>
      </c>
      <c r="N38" s="189">
        <f>'第３表（その１）'!N38+'第３表（その２）続き'!L8</f>
        <v>21452058</v>
      </c>
      <c r="O38" s="376">
        <f>SUM(J38,M38)</f>
        <v>3341</v>
      </c>
      <c r="P38" s="414">
        <f>SUM(K38,N38)</f>
        <v>24404424</v>
      </c>
      <c r="Q38" s="415">
        <f t="shared" si="0"/>
        <v>3341</v>
      </c>
      <c r="R38" s="189">
        <v>0</v>
      </c>
      <c r="S38" s="189">
        <v>0</v>
      </c>
      <c r="T38" s="376">
        <f>SUM(E38,H38,O38,R38)</f>
        <v>94620</v>
      </c>
      <c r="U38" s="376">
        <f>SUM(G38,P38,S38)</f>
        <v>2552672621</v>
      </c>
      <c r="V38" s="18" t="s">
        <v>5</v>
      </c>
    </row>
    <row r="39" spans="1:22" ht="15.75" customHeight="1">
      <c r="A39" s="17" t="s">
        <v>6</v>
      </c>
      <c r="B39" s="189">
        <f>'第３表（その１）'!B39+'第３表（その２）'!T9+'第３表（その２）'!T39</f>
        <v>544</v>
      </c>
      <c r="C39" s="189">
        <f>'第３表（その１）'!C39+'第３表（その２）'!U9+'第３表（その２）'!U39</f>
        <v>3632</v>
      </c>
      <c r="D39" s="189">
        <f>'第３表（その１）'!D39+'第３表（その２）'!V9+'第３表（その２）'!V39</f>
        <v>38133650</v>
      </c>
      <c r="E39" s="376">
        <f>SUM(L9,O9,B39)</f>
        <v>98145</v>
      </c>
      <c r="F39" s="70">
        <f>SUM(M9,C39)</f>
        <v>151972</v>
      </c>
      <c r="G39" s="376">
        <f>SUM(N9,Q9,U9,D39)</f>
        <v>2845595227</v>
      </c>
      <c r="H39" s="411">
        <f>'第３表（その１）'!H39+'第３表（その２）続き'!F9</f>
        <v>0</v>
      </c>
      <c r="I39" s="411" t="str">
        <f>'第３表（その１）'!I39</f>
        <v>-</v>
      </c>
      <c r="J39" s="175">
        <f>'第３表（その１）'!J39+'第３表（その２）続き'!H9</f>
        <v>45</v>
      </c>
      <c r="K39" s="193">
        <f>'第３表（その１）'!K39:L39+L67</f>
        <v>2934628</v>
      </c>
      <c r="L39" s="194"/>
      <c r="M39" s="189">
        <f>'第３表（その１）'!M39+'第３表（その２）続き'!K9</f>
        <v>2042</v>
      </c>
      <c r="N39" s="189">
        <f>'第３表（その１）'!N39+'第３表（その２）続き'!L9</f>
        <v>18407177</v>
      </c>
      <c r="O39" s="376">
        <f>SUM(J39,M39)</f>
        <v>2087</v>
      </c>
      <c r="P39" s="414">
        <f>SUM(K39,N39)</f>
        <v>21341805</v>
      </c>
      <c r="Q39" s="415">
        <f t="shared" si="0"/>
        <v>2087</v>
      </c>
      <c r="R39" s="189">
        <v>0</v>
      </c>
      <c r="S39" s="189">
        <v>0</v>
      </c>
      <c r="T39" s="376">
        <f>SUM(E39,H39,O39,R39)</f>
        <v>100232</v>
      </c>
      <c r="U39" s="376">
        <f>SUM(G39,P39,S39)</f>
        <v>2866937032</v>
      </c>
      <c r="V39" s="18" t="s">
        <v>6</v>
      </c>
    </row>
    <row r="40" spans="1:22" ht="15.75" customHeight="1">
      <c r="A40" s="17" t="s">
        <v>7</v>
      </c>
      <c r="B40" s="189">
        <f>'第３表（その１）'!B40+'第３表（その２）'!T10+'第３表（その２）'!T40</f>
        <v>268</v>
      </c>
      <c r="C40" s="189">
        <f>'第３表（その１）'!C40+'第３表（その２）'!U10+'第３表（その２）'!U40</f>
        <v>1559</v>
      </c>
      <c r="D40" s="189">
        <f>'第３表（その１）'!D40+'第３表（その２）'!V10+'第３表（その２）'!V40</f>
        <v>17199400</v>
      </c>
      <c r="E40" s="376">
        <f>SUM(L10,O10,B40)</f>
        <v>66915</v>
      </c>
      <c r="F40" s="70">
        <f>SUM(M10,C40)</f>
        <v>108791</v>
      </c>
      <c r="G40" s="376">
        <f>SUM(N10,Q10,U10,D40)</f>
        <v>2061677468</v>
      </c>
      <c r="H40" s="411">
        <f>'第３表（その１）'!H40+'第３表（その２）続き'!F10</f>
        <v>0</v>
      </c>
      <c r="I40" s="411" t="str">
        <f>'第３表（その１）'!I40</f>
        <v>-</v>
      </c>
      <c r="J40" s="175">
        <f>'第３表（その１）'!J40+'第３表（その２）続き'!H10</f>
        <v>22</v>
      </c>
      <c r="K40" s="193">
        <f>'第３表（その１）'!K40:L40+L68</f>
        <v>724680</v>
      </c>
      <c r="L40" s="194"/>
      <c r="M40" s="189">
        <f>'第３表（その１）'!M40+'第３表（その２）続き'!K10</f>
        <v>1411</v>
      </c>
      <c r="N40" s="189">
        <f>'第３表（その１）'!N40+'第３表（その２）続き'!L10</f>
        <v>11883093</v>
      </c>
      <c r="O40" s="379">
        <f>SUM(J40,M40)</f>
        <v>1433</v>
      </c>
      <c r="P40" s="416">
        <f>SUM(K40,N40)</f>
        <v>12607773</v>
      </c>
      <c r="Q40" s="417">
        <f t="shared" si="0"/>
        <v>1433</v>
      </c>
      <c r="R40" s="190">
        <v>0</v>
      </c>
      <c r="S40" s="190">
        <v>0</v>
      </c>
      <c r="T40" s="387">
        <f>SUM(E40,H40,O40,R40)</f>
        <v>68348</v>
      </c>
      <c r="U40" s="376">
        <f>SUM(G40,P40,S40)</f>
        <v>2074285241</v>
      </c>
      <c r="V40" s="20" t="s">
        <v>7</v>
      </c>
    </row>
    <row r="41" spans="1:22" ht="15.75" customHeight="1">
      <c r="A41" s="21" t="s">
        <v>8</v>
      </c>
      <c r="B41" s="418">
        <f>'第３表（その１）'!B41+'第３表（その２）'!T11+'第３表（その２）'!T41</f>
        <v>854</v>
      </c>
      <c r="C41" s="418">
        <f>'第３表（その１）'!C41+'第３表（その２）'!U11+'第３表（その２）'!U41</f>
        <v>3845</v>
      </c>
      <c r="D41" s="418">
        <f>'第３表（その１）'!D41+'第３表（その２）'!V11+'第３表（その２）'!V41</f>
        <v>41564500</v>
      </c>
      <c r="E41" s="381">
        <f>SUM(L11,O11,B41)</f>
        <v>181708</v>
      </c>
      <c r="F41" s="72">
        <f>SUM(M11,C41)</f>
        <v>256542</v>
      </c>
      <c r="G41" s="419">
        <f>SUM(N11,Q11,U11,D41)</f>
        <v>4921558974</v>
      </c>
      <c r="H41" s="420">
        <f>'第３表（その１）'!H41+'第３表（その２）続き'!F11</f>
        <v>7</v>
      </c>
      <c r="I41" s="421" t="str">
        <f>'第３表（その１）'!I41</f>
        <v>-</v>
      </c>
      <c r="J41" s="383">
        <f>'第３表（その１）'!J41+'第３表（その２）続き'!H11</f>
        <v>77</v>
      </c>
      <c r="K41" s="201">
        <f>'第３表（その１）'!K41:L41+L69</f>
        <v>1309886</v>
      </c>
      <c r="L41" s="202"/>
      <c r="M41" s="418">
        <f>'第３表（その１）'!M41+'第３表（その２）続き'!K11</f>
        <v>5303</v>
      </c>
      <c r="N41" s="418">
        <f>'第３表（その１）'!N41+'第３表（その２）続き'!L11</f>
        <v>39072938</v>
      </c>
      <c r="O41" s="376">
        <f>SUM(J41,M41)</f>
        <v>5380</v>
      </c>
      <c r="P41" s="412">
        <f>SUM(K41,N41)</f>
        <v>40382824</v>
      </c>
      <c r="Q41" s="413">
        <f t="shared" si="0"/>
        <v>5380</v>
      </c>
      <c r="R41" s="189">
        <v>0</v>
      </c>
      <c r="S41" s="189">
        <v>0</v>
      </c>
      <c r="T41" s="376">
        <f>SUM(E41,H41,O41,R41)</f>
        <v>187095</v>
      </c>
      <c r="U41" s="419">
        <f>SUM(G41,P41,S41)</f>
        <v>4961941798</v>
      </c>
      <c r="V41" s="18" t="s">
        <v>8</v>
      </c>
    </row>
    <row r="42" spans="1:22" ht="15.75" customHeight="1">
      <c r="A42" s="17" t="s">
        <v>48</v>
      </c>
      <c r="B42" s="189">
        <f>'第３表（その１）'!B42+'第３表（その２）'!T12+'第３表（その２）'!T42</f>
        <v>410</v>
      </c>
      <c r="C42" s="189">
        <f>'第３表（その１）'!C42+'第３表（その２）'!U12+'第３表（その２）'!U42</f>
        <v>1762</v>
      </c>
      <c r="D42" s="189">
        <f>'第３表（その１）'!D42+'第３表（その２）'!V12+'第３表（その２）'!V42</f>
        <v>19619880</v>
      </c>
      <c r="E42" s="384">
        <f>SUM(L12,O12,B42)</f>
        <v>82631</v>
      </c>
      <c r="F42" s="70">
        <f>SUM(M12,C42)</f>
        <v>125951</v>
      </c>
      <c r="G42" s="376">
        <f>SUM(N12,Q12,U12,D42)</f>
        <v>2473066694</v>
      </c>
      <c r="H42" s="422">
        <f>'第３表（その１）'!H42+'第３表（その２）続き'!F12</f>
        <v>0</v>
      </c>
      <c r="I42" s="411" t="str">
        <f>'第３表（その１）'!I42</f>
        <v>-</v>
      </c>
      <c r="J42" s="175">
        <f>'第３表（その１）'!J42+'第３表（その２）続き'!H12</f>
        <v>20</v>
      </c>
      <c r="K42" s="193">
        <f>'第３表（その１）'!K42:L42+L70</f>
        <v>486680</v>
      </c>
      <c r="L42" s="194"/>
      <c r="M42" s="189">
        <f>'第３表（その１）'!M42+'第３表（その２）続き'!K12</f>
        <v>2175</v>
      </c>
      <c r="N42" s="189">
        <f>'第３表（その１）'!N42+'第３表（その２）続き'!L12</f>
        <v>17758476</v>
      </c>
      <c r="O42" s="376">
        <f>SUM(J42,M42)</f>
        <v>2195</v>
      </c>
      <c r="P42" s="414">
        <f>SUM(K42,N42)</f>
        <v>18245156</v>
      </c>
      <c r="Q42" s="415">
        <f t="shared" si="0"/>
        <v>2195</v>
      </c>
      <c r="R42" s="189">
        <v>0</v>
      </c>
      <c r="S42" s="189">
        <v>0</v>
      </c>
      <c r="T42" s="376">
        <f>SUM(E42,H42,O42,R42)</f>
        <v>84826</v>
      </c>
      <c r="U42" s="376">
        <f>SUM(G42,P42,S42)</f>
        <v>2491311850</v>
      </c>
      <c r="V42" s="18" t="s">
        <v>61</v>
      </c>
    </row>
    <row r="43" spans="1:22" ht="15.75" customHeight="1">
      <c r="A43" s="17" t="s">
        <v>56</v>
      </c>
      <c r="B43" s="189">
        <f>'第３表（その１）'!B43+'第３表（その２）'!T13+'第３表（その２）'!T43</f>
        <v>1260</v>
      </c>
      <c r="C43" s="189">
        <f>'第３表（その１）'!C43+'第３表（その２）'!U13+'第３表（その２）'!U43</f>
        <v>7567</v>
      </c>
      <c r="D43" s="189">
        <f>'第３表（その１）'!D43+'第３表（その２）'!V13+'第３表（その２）'!V43</f>
        <v>81769160</v>
      </c>
      <c r="E43" s="384">
        <f>SUM(L13,O13,B43)</f>
        <v>226765</v>
      </c>
      <c r="F43" s="70">
        <f>SUM(M13,C43)</f>
        <v>330903</v>
      </c>
      <c r="G43" s="376">
        <f>SUM(N13,Q13,U13,D43)</f>
        <v>6304061202</v>
      </c>
      <c r="H43" s="422">
        <f>'第３表（その１）'!H43+'第３表（その２）続き'!F13</f>
        <v>4</v>
      </c>
      <c r="I43" s="411" t="str">
        <f>'第３表（その１）'!I43</f>
        <v>-</v>
      </c>
      <c r="J43" s="175">
        <f>'第３表（その１）'!J43+'第３表（その２）続き'!H13</f>
        <v>79</v>
      </c>
      <c r="K43" s="193">
        <f>'第３表（その１）'!K43:L43+L71</f>
        <v>3202907</v>
      </c>
      <c r="L43" s="194"/>
      <c r="M43" s="189">
        <f>'第３表（その１）'!M43+'第３表（その２）続き'!K13</f>
        <v>5313</v>
      </c>
      <c r="N43" s="189">
        <f>'第３表（その１）'!N43+'第３表（その２）続き'!L13</f>
        <v>41650023</v>
      </c>
      <c r="O43" s="376">
        <f>SUM(J43,M43)</f>
        <v>5392</v>
      </c>
      <c r="P43" s="414">
        <f>SUM(K43,N43)</f>
        <v>44852930</v>
      </c>
      <c r="Q43" s="415">
        <f t="shared" si="0"/>
        <v>5392</v>
      </c>
      <c r="R43" s="189">
        <v>0</v>
      </c>
      <c r="S43" s="189">
        <v>0</v>
      </c>
      <c r="T43" s="376">
        <f>SUM(E43,H43,O43,R43)</f>
        <v>232161</v>
      </c>
      <c r="U43" s="376">
        <f>SUM(G43,P43,S43)</f>
        <v>6348914132</v>
      </c>
      <c r="V43" s="18" t="s">
        <v>62</v>
      </c>
    </row>
    <row r="44" spans="1:22" ht="15.75" customHeight="1">
      <c r="A44" s="17" t="s">
        <v>57</v>
      </c>
      <c r="B44" s="189">
        <f>'第３表（その１）'!B44+'第３表（その２）'!T14+'第３表（その２）'!T44</f>
        <v>1226</v>
      </c>
      <c r="C44" s="189">
        <f>'第３表（その１）'!C44+'第３表（その２）'!U14+'第３表（その２）'!U44</f>
        <v>6321</v>
      </c>
      <c r="D44" s="189">
        <f>'第３表（その１）'!D44+'第３表（その２）'!V14+'第３表（その２）'!V44</f>
        <v>69100350</v>
      </c>
      <c r="E44" s="384">
        <f>SUM(L14,O14,B44)</f>
        <v>251397</v>
      </c>
      <c r="F44" s="70">
        <f>SUM(M14,C44)</f>
        <v>341798</v>
      </c>
      <c r="G44" s="376">
        <f>SUM(N14,Q14,U14,D44)</f>
        <v>6604713620</v>
      </c>
      <c r="H44" s="422">
        <f>'第３表（その１）'!H44+'第３表（その２）続き'!F14</f>
        <v>6</v>
      </c>
      <c r="I44" s="411" t="str">
        <f>'第３表（その１）'!I44</f>
        <v>-</v>
      </c>
      <c r="J44" s="175">
        <f>'第３表（その１）'!J44+'第３表（その２）続き'!H14</f>
        <v>189</v>
      </c>
      <c r="K44" s="193">
        <f>'第３表（その１）'!K44:L44+L72</f>
        <v>2191532</v>
      </c>
      <c r="L44" s="194"/>
      <c r="M44" s="189">
        <f>'第３表（その１）'!M44+'第３表（その２）続き'!K14</f>
        <v>6366</v>
      </c>
      <c r="N44" s="189">
        <f>'第３表（その１）'!N44+'第３表（その２）続き'!L14</f>
        <v>50192803</v>
      </c>
      <c r="O44" s="376">
        <f>SUM(J44,M44)</f>
        <v>6555</v>
      </c>
      <c r="P44" s="414">
        <f>SUM(K44,N44)</f>
        <v>52384335</v>
      </c>
      <c r="Q44" s="415">
        <f t="shared" si="0"/>
        <v>6555</v>
      </c>
      <c r="R44" s="189">
        <v>2</v>
      </c>
      <c r="S44" s="189">
        <v>35820</v>
      </c>
      <c r="T44" s="376">
        <f>SUM(E44,H44,O44,R44)</f>
        <v>257960</v>
      </c>
      <c r="U44" s="376">
        <f>SUM(G44,P44,S44)</f>
        <v>6657133775</v>
      </c>
      <c r="V44" s="18" t="s">
        <v>63</v>
      </c>
    </row>
    <row r="45" spans="1:22" ht="15.75" customHeight="1">
      <c r="A45" s="19" t="s">
        <v>9</v>
      </c>
      <c r="B45" s="190">
        <f>'第３表（その１）'!B45+'第３表（その２）'!T15+'第３表（その２）'!T45</f>
        <v>286</v>
      </c>
      <c r="C45" s="190">
        <f>'第３表（その１）'!C45+'第３表（その２）'!U15+'第３表（その２）'!U45</f>
        <v>1285</v>
      </c>
      <c r="D45" s="190">
        <f>'第３表（その１）'!D45+'第３表（その２）'!V15+'第３表（その２）'!V45</f>
        <v>13243780</v>
      </c>
      <c r="E45" s="387">
        <f>SUM(L15,O15,B45)</f>
        <v>46866</v>
      </c>
      <c r="F45" s="75">
        <f>SUM(M15,C45)</f>
        <v>70852</v>
      </c>
      <c r="G45" s="379">
        <f>SUM(N15,Q15,U15,D45)</f>
        <v>1381630617</v>
      </c>
      <c r="H45" s="423">
        <f>'第３表（その１）'!H45+'第３表（その２）続き'!F15</f>
        <v>0</v>
      </c>
      <c r="I45" s="424" t="str">
        <f>'第３表（その１）'!I45</f>
        <v>-</v>
      </c>
      <c r="J45" s="385">
        <f>'第３表（その１）'!J45+'第３表（その２）続き'!H15</f>
        <v>11</v>
      </c>
      <c r="K45" s="195">
        <f>'第３表（その１）'!K45:L45+L73</f>
        <v>947835</v>
      </c>
      <c r="L45" s="196"/>
      <c r="M45" s="190">
        <f>'第３表（その１）'!M45+'第３表（その２）続き'!K15</f>
        <v>1044</v>
      </c>
      <c r="N45" s="190">
        <f>'第３表（その１）'!N45+'第３表（その２）続き'!L15</f>
        <v>8005739</v>
      </c>
      <c r="O45" s="379">
        <f>SUM(J45,M45)</f>
        <v>1055</v>
      </c>
      <c r="P45" s="416">
        <f>SUM(K45,N45)</f>
        <v>8953574</v>
      </c>
      <c r="Q45" s="417">
        <f t="shared" si="0"/>
        <v>1055</v>
      </c>
      <c r="R45" s="190">
        <v>0</v>
      </c>
      <c r="S45" s="190">
        <v>0</v>
      </c>
      <c r="T45" s="387">
        <f>SUM(E45,H45,O45,R45)</f>
        <v>47921</v>
      </c>
      <c r="U45" s="379">
        <f>SUM(G45,P45,S45)</f>
        <v>1390584191</v>
      </c>
      <c r="V45" s="20" t="s">
        <v>9</v>
      </c>
    </row>
    <row r="46" spans="1:22" ht="15.75" customHeight="1">
      <c r="A46" s="17" t="s">
        <v>10</v>
      </c>
      <c r="B46" s="189">
        <f>'第３表（その１）'!B46+'第３表（その２）'!T16+'第３表（その２）'!T46</f>
        <v>33</v>
      </c>
      <c r="C46" s="189">
        <f>'第３表（その１）'!C46+'第３表（その２）'!U16+'第３表（その２）'!U46</f>
        <v>131</v>
      </c>
      <c r="D46" s="189">
        <f>'第３表（その１）'!D46+'第３表（その２）'!V16+'第３表（その２）'!V46</f>
        <v>1500830</v>
      </c>
      <c r="E46" s="376">
        <f>SUM(L16,O16,B46)</f>
        <v>7051</v>
      </c>
      <c r="F46" s="70">
        <f>SUM(M16,C46)</f>
        <v>11701</v>
      </c>
      <c r="G46" s="376">
        <f>SUM(N16,Q16,U16,D46)</f>
        <v>271230708</v>
      </c>
      <c r="H46" s="411">
        <f>'第３表（その１）'!H46+'第３表（その２）続き'!F16</f>
        <v>0</v>
      </c>
      <c r="I46" s="411" t="str">
        <f>'第３表（その１）'!I46</f>
        <v>-</v>
      </c>
      <c r="J46" s="175">
        <f>'第３表（その１）'!J46+'第３表（その２）続き'!H16</f>
        <v>1</v>
      </c>
      <c r="K46" s="193">
        <f>'第３表（その１）'!K46:L46+L74</f>
        <v>23070</v>
      </c>
      <c r="L46" s="194"/>
      <c r="M46" s="189">
        <f>'第３表（その１）'!M46+'第３表（その２）続き'!K16</f>
        <v>172</v>
      </c>
      <c r="N46" s="189">
        <f>'第３表（その１）'!N46+'第３表（その２）続き'!L16</f>
        <v>1488568</v>
      </c>
      <c r="O46" s="376">
        <f>SUM(J46,M46)</f>
        <v>173</v>
      </c>
      <c r="P46" s="412">
        <f>SUM(K46,N46)</f>
        <v>1511638</v>
      </c>
      <c r="Q46" s="413">
        <f t="shared" si="0"/>
        <v>173</v>
      </c>
      <c r="R46" s="189">
        <v>0</v>
      </c>
      <c r="S46" s="189">
        <v>0</v>
      </c>
      <c r="T46" s="376">
        <f>SUM(E46,H46,O46,R46)</f>
        <v>7224</v>
      </c>
      <c r="U46" s="376">
        <f>SUM(G46,P46,S46)</f>
        <v>272742346</v>
      </c>
      <c r="V46" s="18" t="s">
        <v>10</v>
      </c>
    </row>
    <row r="47" spans="1:22" ht="15.75" customHeight="1">
      <c r="A47" s="17" t="s">
        <v>52</v>
      </c>
      <c r="B47" s="189">
        <f>'第３表（その１）'!B47+'第３表（その２）'!T17+'第３表（その２）'!T47</f>
        <v>127</v>
      </c>
      <c r="C47" s="189">
        <f>'第３表（その１）'!C47+'第３表（その２）'!U17+'第３表（その２）'!U47</f>
        <v>573</v>
      </c>
      <c r="D47" s="189">
        <f>'第３表（その１）'!D47+'第３表（その２）'!V17+'第３表（その２）'!V47</f>
        <v>6359770</v>
      </c>
      <c r="E47" s="376">
        <f>SUM(L17,O17,B47)</f>
        <v>33871</v>
      </c>
      <c r="F47" s="70">
        <f>SUM(M17,C47)</f>
        <v>47013</v>
      </c>
      <c r="G47" s="376">
        <f>SUM(N17,Q17,U17,D47)</f>
        <v>910759363</v>
      </c>
      <c r="H47" s="411">
        <f>'第３表（その１）'!H47+'第３表（その２）続き'!F17</f>
        <v>1</v>
      </c>
      <c r="I47" s="411" t="str">
        <f>'第３表（その１）'!I47</f>
        <v>-</v>
      </c>
      <c r="J47" s="175">
        <f>'第３表（その１）'!J47+'第３表（その２）続き'!H17</f>
        <v>10</v>
      </c>
      <c r="K47" s="193">
        <f>'第３表（その１）'!K47:L47+L75</f>
        <v>54920</v>
      </c>
      <c r="L47" s="194"/>
      <c r="M47" s="189">
        <f>'第３表（その１）'!M47+'第３表（その２）続き'!K17</f>
        <v>944</v>
      </c>
      <c r="N47" s="189">
        <f>'第３表（その１）'!N47+'第３表（その２）続き'!L17</f>
        <v>6104148</v>
      </c>
      <c r="O47" s="376">
        <f>SUM(J47,M47)</f>
        <v>954</v>
      </c>
      <c r="P47" s="414">
        <f>SUM(K47,N47)</f>
        <v>6159068</v>
      </c>
      <c r="Q47" s="415">
        <f t="shared" si="0"/>
        <v>954</v>
      </c>
      <c r="R47" s="189">
        <v>0</v>
      </c>
      <c r="S47" s="189">
        <v>0</v>
      </c>
      <c r="T47" s="376">
        <f>SUM(E47,H47,O47,R47)</f>
        <v>34826</v>
      </c>
      <c r="U47" s="376">
        <f>SUM(G47,P47,S47)</f>
        <v>916918431</v>
      </c>
      <c r="V47" s="18" t="s">
        <v>64</v>
      </c>
    </row>
    <row r="48" spans="1:22" ht="15.75" customHeight="1">
      <c r="A48" s="17" t="s">
        <v>53</v>
      </c>
      <c r="B48" s="189">
        <f>'第３表（その１）'!B48+'第３表（その２）'!T18+'第３表（その２）'!T48</f>
        <v>225</v>
      </c>
      <c r="C48" s="189">
        <f>'第３表（その１）'!C48+'第３表（その２）'!U18+'第３表（その２）'!U48</f>
        <v>1027</v>
      </c>
      <c r="D48" s="189">
        <f>'第３表（その１）'!D48+'第３表（その２）'!V18+'第３表（その２）'!V48</f>
        <v>10342790</v>
      </c>
      <c r="E48" s="376">
        <f>SUM(L18,O18,B48)</f>
        <v>64834</v>
      </c>
      <c r="F48" s="70">
        <f>SUM(M18,C48)</f>
        <v>96620</v>
      </c>
      <c r="G48" s="376">
        <f>SUM(N18,Q18,U18,D48)</f>
        <v>1996310453</v>
      </c>
      <c r="H48" s="411">
        <f>'第３表（その１）'!H48+'第３表（その２）続き'!F18</f>
        <v>0</v>
      </c>
      <c r="I48" s="411" t="str">
        <f>'第３表（その１）'!I48</f>
        <v>-</v>
      </c>
      <c r="J48" s="175">
        <f>'第３表（その１）'!J48+'第３表（その２）続き'!H18</f>
        <v>27</v>
      </c>
      <c r="K48" s="193">
        <f>'第３表（その１）'!K48:L48+L76</f>
        <v>2629870</v>
      </c>
      <c r="L48" s="194"/>
      <c r="M48" s="189">
        <f>'第３表（その１）'!M48+'第３表（その２）続き'!K18</f>
        <v>1531</v>
      </c>
      <c r="N48" s="189">
        <f>'第３表（その１）'!N48+'第３表（その２）続き'!L18</f>
        <v>13030916</v>
      </c>
      <c r="O48" s="376">
        <f>SUM(J48,M48)</f>
        <v>1558</v>
      </c>
      <c r="P48" s="414">
        <f>SUM(K48,N48)</f>
        <v>15660786</v>
      </c>
      <c r="Q48" s="415">
        <f t="shared" si="0"/>
        <v>1558</v>
      </c>
      <c r="R48" s="189">
        <v>1</v>
      </c>
      <c r="S48" s="189">
        <v>23590</v>
      </c>
      <c r="T48" s="376">
        <f>SUM(E48,H48,O48,R48)</f>
        <v>66393</v>
      </c>
      <c r="U48" s="376">
        <f>SUM(G48,P48,S48)</f>
        <v>2011994829</v>
      </c>
      <c r="V48" s="18" t="s">
        <v>65</v>
      </c>
    </row>
    <row r="49" spans="1:22" ht="15.75" customHeight="1">
      <c r="A49" s="17" t="s">
        <v>11</v>
      </c>
      <c r="B49" s="189">
        <f>'第３表（その１）'!B49+'第３表（その２）'!T19+'第３表（その２）'!T49</f>
        <v>174</v>
      </c>
      <c r="C49" s="189">
        <f>'第３表（その１）'!C49+'第３表（その２）'!U19+'第３表（その２）'!U49</f>
        <v>1593</v>
      </c>
      <c r="D49" s="189">
        <f>'第３表（その１）'!D49+'第３表（その２）'!V19+'第３表（その２）'!V49</f>
        <v>17638750</v>
      </c>
      <c r="E49" s="376">
        <f>SUM(L19,O19,B49)</f>
        <v>33599</v>
      </c>
      <c r="F49" s="70">
        <f>SUM(M19,C49)</f>
        <v>52591</v>
      </c>
      <c r="G49" s="376">
        <f>SUM(N19,Q19,U19,D49)</f>
        <v>1083157464</v>
      </c>
      <c r="H49" s="411">
        <f>'第３表（その１）'!H49+'第３表（その２）続き'!F19</f>
        <v>0</v>
      </c>
      <c r="I49" s="411" t="str">
        <f>'第３表（その１）'!I49</f>
        <v>-</v>
      </c>
      <c r="J49" s="175">
        <f>'第３表（その１）'!J49+'第３表（その２）続き'!H19</f>
        <v>6</v>
      </c>
      <c r="K49" s="193">
        <f>'第３表（その１）'!K49:L49+L77</f>
        <v>803961</v>
      </c>
      <c r="L49" s="194"/>
      <c r="M49" s="189">
        <f>'第３表（その１）'!M49+'第３表（その２）続き'!K19</f>
        <v>610</v>
      </c>
      <c r="N49" s="189">
        <f>'第３表（その１）'!N49+'第３表（その２）続き'!L19</f>
        <v>4422472</v>
      </c>
      <c r="O49" s="376">
        <f>SUM(J49,M49)</f>
        <v>616</v>
      </c>
      <c r="P49" s="414">
        <f>SUM(K49,N49)</f>
        <v>5226433</v>
      </c>
      <c r="Q49" s="415">
        <f t="shared" si="0"/>
        <v>616</v>
      </c>
      <c r="R49" s="189">
        <v>0</v>
      </c>
      <c r="S49" s="189">
        <v>0</v>
      </c>
      <c r="T49" s="376">
        <f>SUM(E49,H49,O49,R49)</f>
        <v>34215</v>
      </c>
      <c r="U49" s="376">
        <f>SUM(G49,P49,S49)</f>
        <v>1088383897</v>
      </c>
      <c r="V49" s="18" t="s">
        <v>11</v>
      </c>
    </row>
    <row r="50" spans="1:22" ht="15.75" customHeight="1">
      <c r="A50" s="19" t="s">
        <v>12</v>
      </c>
      <c r="B50" s="190">
        <f>'第３表（その１）'!B50+'第３表（その２）'!T20+'第３表（その２）'!T50</f>
        <v>119</v>
      </c>
      <c r="C50" s="190">
        <f>'第３表（その１）'!C50+'第３表（その２）'!U20+'第３表（その２）'!U50</f>
        <v>683</v>
      </c>
      <c r="D50" s="190">
        <f>'第３表（その１）'!D50+'第３表（その２）'!V20+'第３表（その２）'!V50</f>
        <v>7078110</v>
      </c>
      <c r="E50" s="376">
        <f>SUM(L20,O20,B50)</f>
        <v>32208</v>
      </c>
      <c r="F50" s="70">
        <f>SUM(M20,C50)</f>
        <v>44602</v>
      </c>
      <c r="G50" s="376">
        <f>SUM(N20,Q20,U20,D50)</f>
        <v>858027189</v>
      </c>
      <c r="H50" s="423">
        <f>'第３表（その１）'!H50+'第３表（その２）続き'!F20</f>
        <v>0</v>
      </c>
      <c r="I50" s="424" t="str">
        <f>'第３表（その１）'!I50</f>
        <v>-</v>
      </c>
      <c r="J50" s="190">
        <f>'第３表（その１）'!J50+'第３表（その２）続き'!H20</f>
        <v>33</v>
      </c>
      <c r="K50" s="195">
        <f>'第３表（その１）'!K50:L50+L78</f>
        <v>501540</v>
      </c>
      <c r="L50" s="196"/>
      <c r="M50" s="378">
        <f>'第３表（その１）'!M50+'第３表（その２）続き'!K20</f>
        <v>805</v>
      </c>
      <c r="N50" s="190">
        <f>'第３表（その１）'!N50+'第３表（その２）続き'!L20</f>
        <v>5032637</v>
      </c>
      <c r="O50" s="379">
        <f>SUM(J50,M50)</f>
        <v>838</v>
      </c>
      <c r="P50" s="416">
        <f>SUM(K50,N50)</f>
        <v>5534177</v>
      </c>
      <c r="Q50" s="417">
        <f t="shared" si="0"/>
        <v>838</v>
      </c>
      <c r="R50" s="190">
        <v>0</v>
      </c>
      <c r="S50" s="190">
        <v>0</v>
      </c>
      <c r="T50" s="387">
        <f>SUM(E50,H50,O50,R50)</f>
        <v>33046</v>
      </c>
      <c r="U50" s="376">
        <f>SUM(G50,P50,S50)</f>
        <v>863561366</v>
      </c>
      <c r="V50" s="20" t="s">
        <v>12</v>
      </c>
    </row>
    <row r="51" spans="1:22" ht="15.75" customHeight="1">
      <c r="A51" s="17" t="s">
        <v>58</v>
      </c>
      <c r="B51" s="189">
        <f>'第３表（その１）'!B51+'第３表（その２）'!T21+'第３表（その２）'!T51</f>
        <v>71</v>
      </c>
      <c r="C51" s="189">
        <f>'第３表（その１）'!C51+'第３表（その２）'!U21+'第３表（その２）'!U51</f>
        <v>562</v>
      </c>
      <c r="D51" s="189">
        <f>'第３表（その１）'!D51+'第３表（その２）'!V21+'第３表（その２）'!V51</f>
        <v>5748310</v>
      </c>
      <c r="E51" s="381">
        <f>SUM(L21,O21,B51)</f>
        <v>25396</v>
      </c>
      <c r="F51" s="72">
        <f>SUM(M21,C51)</f>
        <v>34742</v>
      </c>
      <c r="G51" s="419">
        <f>SUM(N21,Q21,U21,D51)</f>
        <v>707347258</v>
      </c>
      <c r="H51" s="411">
        <f>'第３表（その１）'!H51+'第３表（その２）続き'!F21</f>
        <v>0</v>
      </c>
      <c r="I51" s="411" t="str">
        <f>'第３表（その１）'!I51</f>
        <v>-</v>
      </c>
      <c r="J51" s="175">
        <f>'第３表（その１）'!J51+'第３表（その２）続き'!H21</f>
        <v>12</v>
      </c>
      <c r="K51" s="193">
        <f>'第３表（その１）'!K51:L51+L79</f>
        <v>131054</v>
      </c>
      <c r="L51" s="194"/>
      <c r="M51" s="189">
        <f>'第３表（その１）'!M51+'第３表（その２）続き'!K21</f>
        <v>438</v>
      </c>
      <c r="N51" s="189">
        <f>'第３表（その１）'!N51+'第３表（その２）続き'!L21</f>
        <v>2958442</v>
      </c>
      <c r="O51" s="376">
        <f>SUM(J51,M51)</f>
        <v>450</v>
      </c>
      <c r="P51" s="412">
        <f>SUM(K51,N51)</f>
        <v>3089496</v>
      </c>
      <c r="Q51" s="413">
        <f t="shared" si="0"/>
        <v>450</v>
      </c>
      <c r="R51" s="189">
        <v>0</v>
      </c>
      <c r="S51" s="189">
        <v>0</v>
      </c>
      <c r="T51" s="376">
        <f>SUM(E51,H51,O51,R51)</f>
        <v>25846</v>
      </c>
      <c r="U51" s="419">
        <f>SUM(G51,P51,S51)</f>
        <v>710436754</v>
      </c>
      <c r="V51" s="18" t="s">
        <v>66</v>
      </c>
    </row>
    <row r="52" spans="1:22" ht="15.75" customHeight="1">
      <c r="A52" s="17" t="s">
        <v>54</v>
      </c>
      <c r="B52" s="189">
        <f>'第３表（その１）'!B52+'第３表（その２）'!T22+'第３表（その２）'!T52</f>
        <v>229</v>
      </c>
      <c r="C52" s="189">
        <f>'第３表（その１）'!C52+'第３表（その２）'!U22+'第３表（その２）'!U52</f>
        <v>1756</v>
      </c>
      <c r="D52" s="189">
        <f>'第３表（その１）'!D52+'第３表（その２）'!V22+'第３表（その２）'!V52</f>
        <v>20216780</v>
      </c>
      <c r="E52" s="384">
        <f>SUM(L22,O22,B52)</f>
        <v>52438</v>
      </c>
      <c r="F52" s="70">
        <f>SUM(M22,C52)</f>
        <v>76674</v>
      </c>
      <c r="G52" s="376">
        <f>SUM(N22,Q22,U22,D52)</f>
        <v>1532190234</v>
      </c>
      <c r="H52" s="411">
        <f>'第３表（その１）'!H52+'第３表（その２）続き'!F22</f>
        <v>0</v>
      </c>
      <c r="I52" s="411" t="str">
        <f>'第３表（その１）'!I52</f>
        <v>-</v>
      </c>
      <c r="J52" s="175">
        <f>'第３表（その１）'!J52+'第３表（その２）続き'!H22</f>
        <v>39</v>
      </c>
      <c r="K52" s="193">
        <f>'第３表（その１）'!K52:L52+L80</f>
        <v>657300</v>
      </c>
      <c r="L52" s="194"/>
      <c r="M52" s="189">
        <f>'第３表（その１）'!M52+'第３表（その２）続き'!K22</f>
        <v>1186</v>
      </c>
      <c r="N52" s="189">
        <f>'第３表（その１）'!N52+'第３表（その２）続き'!L22</f>
        <v>7579304</v>
      </c>
      <c r="O52" s="376">
        <f>SUM(J52,M52)</f>
        <v>1225</v>
      </c>
      <c r="P52" s="414">
        <f>SUM(K52,N52)</f>
        <v>8236604</v>
      </c>
      <c r="Q52" s="415">
        <f t="shared" si="0"/>
        <v>1225</v>
      </c>
      <c r="R52" s="189">
        <v>0</v>
      </c>
      <c r="S52" s="189">
        <v>0</v>
      </c>
      <c r="T52" s="376">
        <f>SUM(E52,H52,O52,R52)</f>
        <v>53663</v>
      </c>
      <c r="U52" s="376">
        <f>SUM(G52,P52,S52)</f>
        <v>1540426838</v>
      </c>
      <c r="V52" s="18" t="s">
        <v>67</v>
      </c>
    </row>
    <row r="53" spans="1:22" ht="15.75" customHeight="1">
      <c r="A53" s="156" t="s">
        <v>143</v>
      </c>
      <c r="B53" s="399">
        <f>SUM(B36:B52)</f>
        <v>11964</v>
      </c>
      <c r="C53" s="399">
        <f>SUM(C36:C52)</f>
        <v>67102</v>
      </c>
      <c r="D53" s="399">
        <f>SUM(D36:D52)</f>
        <v>736827850</v>
      </c>
      <c r="E53" s="391">
        <f>SUM(E36:E52)</f>
        <v>2166681</v>
      </c>
      <c r="F53" s="391">
        <f>SUM(F36:F52)</f>
        <v>3163997</v>
      </c>
      <c r="G53" s="391">
        <f>SUM(G36:G52)</f>
        <v>60116392726</v>
      </c>
      <c r="H53" s="425">
        <f>SUM(H36:H52)</f>
        <v>40</v>
      </c>
      <c r="I53" s="425">
        <f>SUM(I36:I52)</f>
        <v>0</v>
      </c>
      <c r="J53" s="425">
        <f>SUM(J36:J52)</f>
        <v>1258</v>
      </c>
      <c r="K53" s="402">
        <f>SUM(K36:L52)</f>
        <v>29931495</v>
      </c>
      <c r="L53" s="403"/>
      <c r="M53" s="399">
        <f>SUM(M36:M52)</f>
        <v>55284</v>
      </c>
      <c r="N53" s="399">
        <f>SUM(N36:N52)</f>
        <v>433533682</v>
      </c>
      <c r="O53" s="426">
        <f>SUM(O36:O52)</f>
        <v>56542</v>
      </c>
      <c r="P53" s="427">
        <f>SUM(P36:P52)</f>
        <v>463465177</v>
      </c>
      <c r="Q53" s="428"/>
      <c r="R53" s="399">
        <f>SUM(R36:R52)</f>
        <v>3</v>
      </c>
      <c r="S53" s="399">
        <f>SUM(S36:S52)</f>
        <v>59410</v>
      </c>
      <c r="T53" s="391">
        <f>SUM(T36:T52)</f>
        <v>2223266</v>
      </c>
      <c r="U53" s="391">
        <f>SUM(U36:U52)</f>
        <v>60579917313</v>
      </c>
      <c r="V53" s="160" t="s">
        <v>143</v>
      </c>
    </row>
    <row r="54" spans="1:22" ht="15.75" customHeight="1">
      <c r="A54" s="21" t="s">
        <v>144</v>
      </c>
      <c r="B54" s="189">
        <f>'第３表（その１）'!B54</f>
        <v>41</v>
      </c>
      <c r="C54" s="189">
        <f>'第３表（その１）'!C54</f>
        <v>146</v>
      </c>
      <c r="D54" s="189">
        <f>'第３表（その１）'!D54</f>
        <v>1672840</v>
      </c>
      <c r="E54" s="384">
        <f>'第３表（その１）'!E54</f>
        <v>29585</v>
      </c>
      <c r="F54" s="384">
        <f>'第３表（その１）'!F54</f>
        <v>38966</v>
      </c>
      <c r="G54" s="384">
        <f>'第３表（その１）'!G54</f>
        <v>658786941</v>
      </c>
      <c r="H54" s="411">
        <f>'第３表（その１）'!H54</f>
        <v>5</v>
      </c>
      <c r="I54" s="411" t="str">
        <f>'第３表（その１）'!I54</f>
        <v>-</v>
      </c>
      <c r="J54" s="411">
        <f>'第３表（その１）'!J54</f>
        <v>1</v>
      </c>
      <c r="K54" s="201">
        <f>'第３表（その１）'!K54:L54</f>
        <v>11340</v>
      </c>
      <c r="L54" s="202"/>
      <c r="M54" s="189">
        <f>'第３表（その１）'!M54</f>
        <v>1381</v>
      </c>
      <c r="N54" s="189">
        <f>'第３表（その１）'!N54</f>
        <v>9231856</v>
      </c>
      <c r="O54" s="376">
        <f>'第３表（その１）'!O54</f>
        <v>1382</v>
      </c>
      <c r="P54" s="429">
        <f>'第３表（その１）'!P54:Q54</f>
        <v>9243196</v>
      </c>
      <c r="Q54" s="430"/>
      <c r="R54" s="189">
        <v>0</v>
      </c>
      <c r="S54" s="189">
        <v>0</v>
      </c>
      <c r="T54" s="376">
        <f>'第３表（その１）'!T54</f>
        <v>30972</v>
      </c>
      <c r="U54" s="376">
        <f>'第３表（その１）'!U54</f>
        <v>668030137</v>
      </c>
      <c r="V54" s="110" t="s">
        <v>144</v>
      </c>
    </row>
    <row r="55" spans="1:22" ht="15.75" customHeight="1">
      <c r="A55" s="17" t="s">
        <v>145</v>
      </c>
      <c r="B55" s="189">
        <f>'第３表（その１）'!B55</f>
        <v>28</v>
      </c>
      <c r="C55" s="189">
        <f>'第３表（その１）'!C55</f>
        <v>96</v>
      </c>
      <c r="D55" s="189">
        <f>'第３表（その１）'!D55</f>
        <v>1060950</v>
      </c>
      <c r="E55" s="384">
        <f>'第３表（その１）'!E55</f>
        <v>18095</v>
      </c>
      <c r="F55" s="384">
        <f>'第３表（その１）'!F55</f>
        <v>23276</v>
      </c>
      <c r="G55" s="384">
        <f>'第３表（その１）'!G55</f>
        <v>344255666</v>
      </c>
      <c r="H55" s="411">
        <f>'第３表（その１）'!H55</f>
        <v>0</v>
      </c>
      <c r="I55" s="411" t="str">
        <f>'第３表（その１）'!I55</f>
        <v>-</v>
      </c>
      <c r="J55" s="411">
        <f>'第３表（その１）'!J55</f>
        <v>2</v>
      </c>
      <c r="K55" s="193">
        <f>'第３表（その１）'!K55:L55</f>
        <v>10670</v>
      </c>
      <c r="L55" s="194"/>
      <c r="M55" s="189">
        <f>'第３表（その１）'!M55</f>
        <v>207</v>
      </c>
      <c r="N55" s="189">
        <f>'第３表（その１）'!N55</f>
        <v>1184470</v>
      </c>
      <c r="O55" s="376">
        <f>'第３表（その１）'!O55</f>
        <v>209</v>
      </c>
      <c r="P55" s="431">
        <f>'第３表（その１）'!P55:Q55</f>
        <v>1195140</v>
      </c>
      <c r="Q55" s="432"/>
      <c r="R55" s="189">
        <v>0</v>
      </c>
      <c r="S55" s="189">
        <v>0</v>
      </c>
      <c r="T55" s="376">
        <f>'第３表（その１）'!T55</f>
        <v>18304</v>
      </c>
      <c r="U55" s="376">
        <f>'第３表（その１）'!U55</f>
        <v>345450806</v>
      </c>
      <c r="V55" s="50" t="s">
        <v>145</v>
      </c>
    </row>
    <row r="56" spans="1:22" ht="15.75" customHeight="1">
      <c r="A56" s="17" t="s">
        <v>146</v>
      </c>
      <c r="B56" s="189">
        <f>'第３表（その１）'!B56</f>
        <v>9</v>
      </c>
      <c r="C56" s="189">
        <f>'第３表（その１）'!C56</f>
        <v>36</v>
      </c>
      <c r="D56" s="189">
        <f>'第３表（その１）'!D56</f>
        <v>574350</v>
      </c>
      <c r="E56" s="384">
        <f>'第３表（その１）'!E56</f>
        <v>5581</v>
      </c>
      <c r="F56" s="384">
        <f>'第３表（その１）'!F56</f>
        <v>6353</v>
      </c>
      <c r="G56" s="384">
        <f>'第３表（その１）'!G56</f>
        <v>97143520</v>
      </c>
      <c r="H56" s="411">
        <f>'第３表（その１）'!H56</f>
        <v>0</v>
      </c>
      <c r="I56" s="411" t="str">
        <f>'第３表（その１）'!I56</f>
        <v>-</v>
      </c>
      <c r="J56" s="411">
        <f>'第３表（その１）'!J56</f>
        <v>0</v>
      </c>
      <c r="K56" s="193">
        <f>'第３表（その１）'!K56:L56</f>
        <v>0</v>
      </c>
      <c r="L56" s="194"/>
      <c r="M56" s="189">
        <f>'第３表（その１）'!M56</f>
        <v>140</v>
      </c>
      <c r="N56" s="189">
        <f>'第３表（その１）'!N56</f>
        <v>728544</v>
      </c>
      <c r="O56" s="376">
        <f>'第３表（その１）'!O56</f>
        <v>140</v>
      </c>
      <c r="P56" s="431">
        <f>'第３表（その１）'!P56:Q56</f>
        <v>728544</v>
      </c>
      <c r="Q56" s="432"/>
      <c r="R56" s="378">
        <v>0</v>
      </c>
      <c r="S56" s="378">
        <v>0</v>
      </c>
      <c r="T56" s="376">
        <f>'第３表（その１）'!T56</f>
        <v>5721</v>
      </c>
      <c r="U56" s="376">
        <f>'第３表（その１）'!U56</f>
        <v>97872064</v>
      </c>
      <c r="V56" s="50" t="s">
        <v>146</v>
      </c>
    </row>
    <row r="57" spans="1:22" ht="15.75" customHeight="1" thickBot="1">
      <c r="A57" s="158" t="s">
        <v>147</v>
      </c>
      <c r="B57" s="399">
        <f>'第３表（その１）'!B57</f>
        <v>78</v>
      </c>
      <c r="C57" s="399">
        <f>'第３表（その１）'!C57</f>
        <v>278</v>
      </c>
      <c r="D57" s="399">
        <f>'第３表（その１）'!D57</f>
        <v>3308140</v>
      </c>
      <c r="E57" s="391">
        <f>'第３表（その１）'!E57</f>
        <v>53261</v>
      </c>
      <c r="F57" s="391">
        <f>'第３表（その１）'!F57</f>
        <v>68595</v>
      </c>
      <c r="G57" s="391">
        <f>'第３表（その１）'!G57</f>
        <v>1100186127</v>
      </c>
      <c r="H57" s="425">
        <f>'第３表（その１）'!H57</f>
        <v>5</v>
      </c>
      <c r="I57" s="425">
        <f>'第３表（その１）'!I57</f>
        <v>0</v>
      </c>
      <c r="J57" s="425">
        <f>'第３表（その１）'!J57</f>
        <v>3</v>
      </c>
      <c r="K57" s="402">
        <f>'第３表（その１）'!K57:L57</f>
        <v>22010</v>
      </c>
      <c r="L57" s="403"/>
      <c r="M57" s="388">
        <f>'第３表（その１）'!M57</f>
        <v>1728</v>
      </c>
      <c r="N57" s="399">
        <f>'第３表（その１）'!N57</f>
        <v>11144870</v>
      </c>
      <c r="O57" s="426">
        <f>'第３表（その１）'!O57</f>
        <v>1731</v>
      </c>
      <c r="P57" s="433">
        <f>'第３表（その１）'!P57:Q57</f>
        <v>11166880</v>
      </c>
      <c r="Q57" s="434"/>
      <c r="R57" s="189">
        <f>SUM(R54:R56)</f>
        <v>0</v>
      </c>
      <c r="S57" s="189">
        <f>SUM(S54:S56)</f>
        <v>0</v>
      </c>
      <c r="T57" s="391">
        <f>'第３表（その１）'!T57</f>
        <v>54997</v>
      </c>
      <c r="U57" s="391">
        <f>'第３表（その１）'!U57</f>
        <v>1111353007</v>
      </c>
      <c r="V57" s="162" t="s">
        <v>147</v>
      </c>
    </row>
    <row r="58" spans="1:22" ht="15.75" customHeight="1" thickBot="1" thickTop="1">
      <c r="A58" s="124" t="s">
        <v>138</v>
      </c>
      <c r="B58" s="409">
        <f>SUM(B53+B57)</f>
        <v>12042</v>
      </c>
      <c r="C58" s="409">
        <f>SUM(C53+C57)</f>
        <v>67380</v>
      </c>
      <c r="D58" s="409">
        <f>SUM(D53+D57)</f>
        <v>740135990</v>
      </c>
      <c r="E58" s="409">
        <f>SUM(E53+E57)</f>
        <v>2219942</v>
      </c>
      <c r="F58" s="409">
        <f>SUM(F53+F57)</f>
        <v>3232592</v>
      </c>
      <c r="G58" s="409">
        <f>SUM(G53+G57)</f>
        <v>61216578853</v>
      </c>
      <c r="H58" s="409">
        <f>SUM(H53+H57)</f>
        <v>45</v>
      </c>
      <c r="I58" s="435" t="s">
        <v>149</v>
      </c>
      <c r="J58" s="408">
        <f>SUM(J53+J57)</f>
        <v>1261</v>
      </c>
      <c r="K58" s="406">
        <f>SUM(K53+K57)</f>
        <v>29953505</v>
      </c>
      <c r="L58" s="436">
        <f>SUM(L36:L52)</f>
        <v>0</v>
      </c>
      <c r="M58" s="437">
        <f>SUM(M53+M57)</f>
        <v>57012</v>
      </c>
      <c r="N58" s="409">
        <f>SUM(N53+N57)</f>
        <v>444678552</v>
      </c>
      <c r="O58" s="409">
        <f>SUM(O53+O57)</f>
        <v>58273</v>
      </c>
      <c r="P58" s="438">
        <f>K58+N58</f>
        <v>474632057</v>
      </c>
      <c r="Q58" s="439">
        <f>SUM(Q36:Q52)</f>
        <v>56542</v>
      </c>
      <c r="R58" s="409">
        <f>SUM(R36:R52)</f>
        <v>3</v>
      </c>
      <c r="S58" s="409">
        <f>SUM(S36:S52)</f>
        <v>59410</v>
      </c>
      <c r="T58" s="409">
        <f>SUM(T53+T57)</f>
        <v>2278263</v>
      </c>
      <c r="U58" s="409">
        <f>SUM(U53+U57)</f>
        <v>61691270320</v>
      </c>
      <c r="V58" s="120" t="s">
        <v>138</v>
      </c>
    </row>
    <row r="61" ht="13.5">
      <c r="Q61" s="175"/>
    </row>
  </sheetData>
  <sheetProtection/>
  <mergeCells count="106">
    <mergeCell ref="K57:L57"/>
    <mergeCell ref="P53:Q53"/>
    <mergeCell ref="P54:Q54"/>
    <mergeCell ref="P55:Q55"/>
    <mergeCell ref="P56:Q56"/>
    <mergeCell ref="P57:Q57"/>
    <mergeCell ref="J26:K26"/>
    <mergeCell ref="J27:K27"/>
    <mergeCell ref="Q27:R27"/>
    <mergeCell ref="Q24:R24"/>
    <mergeCell ref="Q25:R25"/>
    <mergeCell ref="Q26:R26"/>
    <mergeCell ref="K51:L51"/>
    <mergeCell ref="P51:Q51"/>
    <mergeCell ref="K52:L52"/>
    <mergeCell ref="P52:Q52"/>
    <mergeCell ref="K58:L58"/>
    <mergeCell ref="P58:Q58"/>
    <mergeCell ref="K53:L53"/>
    <mergeCell ref="K54:L54"/>
    <mergeCell ref="K55:L55"/>
    <mergeCell ref="K56:L56"/>
    <mergeCell ref="K48:L48"/>
    <mergeCell ref="P48:Q48"/>
    <mergeCell ref="K49:L49"/>
    <mergeCell ref="P49:Q49"/>
    <mergeCell ref="K50:L50"/>
    <mergeCell ref="P50:Q50"/>
    <mergeCell ref="K45:L45"/>
    <mergeCell ref="P45:Q45"/>
    <mergeCell ref="K46:L46"/>
    <mergeCell ref="P46:Q46"/>
    <mergeCell ref="K47:L47"/>
    <mergeCell ref="P47:Q47"/>
    <mergeCell ref="K42:L42"/>
    <mergeCell ref="P42:Q42"/>
    <mergeCell ref="K43:L43"/>
    <mergeCell ref="P43:Q43"/>
    <mergeCell ref="K44:L44"/>
    <mergeCell ref="P44:Q44"/>
    <mergeCell ref="K39:L39"/>
    <mergeCell ref="P39:Q39"/>
    <mergeCell ref="K40:L40"/>
    <mergeCell ref="P40:Q40"/>
    <mergeCell ref="K41:L41"/>
    <mergeCell ref="P41:Q41"/>
    <mergeCell ref="K36:L36"/>
    <mergeCell ref="P36:Q36"/>
    <mergeCell ref="K37:L37"/>
    <mergeCell ref="P37:Q37"/>
    <mergeCell ref="K38:L38"/>
    <mergeCell ref="P38:Q38"/>
    <mergeCell ref="A32:A35"/>
    <mergeCell ref="V32:V35"/>
    <mergeCell ref="B33:D34"/>
    <mergeCell ref="E33:G34"/>
    <mergeCell ref="R33:S34"/>
    <mergeCell ref="O34:Q34"/>
    <mergeCell ref="K35:L35"/>
    <mergeCell ref="P35:Q35"/>
    <mergeCell ref="J21:K21"/>
    <mergeCell ref="Q21:R21"/>
    <mergeCell ref="J22:K22"/>
    <mergeCell ref="Q22:R22"/>
    <mergeCell ref="J28:K28"/>
    <mergeCell ref="Q28:R28"/>
    <mergeCell ref="J23:K23"/>
    <mergeCell ref="Q23:R23"/>
    <mergeCell ref="J24:K24"/>
    <mergeCell ref="J25:K25"/>
    <mergeCell ref="J18:K18"/>
    <mergeCell ref="Q18:R18"/>
    <mergeCell ref="J19:K19"/>
    <mergeCell ref="Q19:R19"/>
    <mergeCell ref="J20:K20"/>
    <mergeCell ref="Q20:R20"/>
    <mergeCell ref="J15:K15"/>
    <mergeCell ref="Q15:R15"/>
    <mergeCell ref="J16:K16"/>
    <mergeCell ref="Q16:R16"/>
    <mergeCell ref="J17:K17"/>
    <mergeCell ref="Q17:R17"/>
    <mergeCell ref="J12:K12"/>
    <mergeCell ref="Q12:R12"/>
    <mergeCell ref="J13:K13"/>
    <mergeCell ref="Q13:R13"/>
    <mergeCell ref="J14:K14"/>
    <mergeCell ref="Q14:R14"/>
    <mergeCell ref="J9:K9"/>
    <mergeCell ref="Q9:R9"/>
    <mergeCell ref="J10:K10"/>
    <mergeCell ref="Q10:R10"/>
    <mergeCell ref="J11:K11"/>
    <mergeCell ref="Q11:R11"/>
    <mergeCell ref="J6:K6"/>
    <mergeCell ref="Q6:R6"/>
    <mergeCell ref="J7:K7"/>
    <mergeCell ref="Q7:R7"/>
    <mergeCell ref="J8:K8"/>
    <mergeCell ref="Q8:R8"/>
    <mergeCell ref="A2:A5"/>
    <mergeCell ref="V2:V5"/>
    <mergeCell ref="O3:R4"/>
    <mergeCell ref="S3:U4"/>
    <mergeCell ref="J5:K5"/>
    <mergeCell ref="Q5:R5"/>
  </mergeCells>
  <printOptions/>
  <pageMargins left="0.9055118110236221" right="0.7874015748031497" top="0.7480314960629921" bottom="0.7480314960629921" header="0.5118110236220472" footer="0.5118110236220472"/>
  <pageSetup fitToHeight="1" fitToWidth="1" horizontalDpi="600" verticalDpi="600" orientation="landscape" paperSize="9" scale="55" r:id="rId1"/>
  <headerFooter alignWithMargins="0">
    <oddFooter>&amp;C58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9"/>
  <sheetViews>
    <sheetView tabSelected="1" view="pageBreakPreview" zoomScale="70" zoomScaleSheetLayoutView="70" workbookViewId="0" topLeftCell="A7">
      <selection activeCell="P24" sqref="P24"/>
    </sheetView>
  </sheetViews>
  <sheetFormatPr defaultColWidth="8.796875" defaultRowHeight="14.25"/>
  <cols>
    <col min="1" max="1" width="10.59765625" style="0" customWidth="1"/>
    <col min="2" max="2" width="17.5" style="0" customWidth="1"/>
    <col min="3" max="3" width="16.19921875" style="0" customWidth="1"/>
    <col min="4" max="4" width="15.69921875" style="0" customWidth="1"/>
    <col min="5" max="5" width="8.69921875" style="0" customWidth="1"/>
    <col min="6" max="6" width="11.8984375" style="0" customWidth="1"/>
    <col min="7" max="7" width="8.8984375" style="0" customWidth="1"/>
    <col min="8" max="8" width="14.19921875" style="0" bestFit="1" customWidth="1"/>
    <col min="9" max="9" width="8.8984375" style="0" customWidth="1"/>
    <col min="10" max="10" width="14.19921875" style="0" bestFit="1" customWidth="1"/>
    <col min="11" max="11" width="8.5" style="0" customWidth="1"/>
    <col min="12" max="13" width="12.59765625" style="0" customWidth="1"/>
    <col min="14" max="14" width="16.69921875" style="0" bestFit="1" customWidth="1"/>
    <col min="15" max="15" width="7.59765625" style="0" bestFit="1" customWidth="1"/>
    <col min="16" max="16" width="16.69921875" style="0" bestFit="1" customWidth="1"/>
    <col min="17" max="17" width="9.59765625" style="0" customWidth="1"/>
    <col min="18" max="18" width="16.69921875" style="0" customWidth="1"/>
    <col min="20" max="20" width="16.69921875" style="0" bestFit="1" customWidth="1"/>
    <col min="21" max="21" width="11.59765625" style="0" customWidth="1"/>
  </cols>
  <sheetData>
    <row r="1" spans="1:21" ht="26.25" thickBot="1">
      <c r="A1" s="41" t="s">
        <v>135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 t="s">
        <v>19</v>
      </c>
      <c r="T1" s="5"/>
      <c r="U1" s="23" t="s">
        <v>0</v>
      </c>
    </row>
    <row r="2" spans="1:21" ht="13.5">
      <c r="A2" s="249" t="s">
        <v>1</v>
      </c>
      <c r="B2" s="253" t="s">
        <v>41</v>
      </c>
      <c r="C2" s="254"/>
      <c r="D2" s="255"/>
      <c r="E2" s="254" t="s">
        <v>87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5"/>
      <c r="U2" s="244" t="s">
        <v>1</v>
      </c>
    </row>
    <row r="3" spans="1:21" ht="13.5">
      <c r="A3" s="250"/>
      <c r="B3" s="247" t="s">
        <v>44</v>
      </c>
      <c r="C3" s="247" t="s">
        <v>45</v>
      </c>
      <c r="D3" s="247" t="s">
        <v>75</v>
      </c>
      <c r="E3" s="237" t="s">
        <v>76</v>
      </c>
      <c r="F3" s="238"/>
      <c r="G3" s="238"/>
      <c r="H3" s="239"/>
      <c r="I3" s="237" t="s">
        <v>77</v>
      </c>
      <c r="J3" s="238"/>
      <c r="K3" s="238"/>
      <c r="L3" s="238"/>
      <c r="M3" s="238"/>
      <c r="N3" s="238"/>
      <c r="O3" s="238"/>
      <c r="P3" s="239"/>
      <c r="Q3" s="237" t="s">
        <v>84</v>
      </c>
      <c r="R3" s="239"/>
      <c r="S3" s="237" t="s">
        <v>43</v>
      </c>
      <c r="T3" s="239"/>
      <c r="U3" s="245"/>
    </row>
    <row r="4" spans="1:21" ht="13.5">
      <c r="A4" s="250"/>
      <c r="B4" s="252"/>
      <c r="C4" s="252"/>
      <c r="D4" s="252"/>
      <c r="E4" s="247" t="s">
        <v>42</v>
      </c>
      <c r="F4" s="247"/>
      <c r="G4" s="247" t="s">
        <v>39</v>
      </c>
      <c r="H4" s="247"/>
      <c r="I4" s="247" t="s">
        <v>78</v>
      </c>
      <c r="J4" s="247"/>
      <c r="K4" s="247" t="s">
        <v>79</v>
      </c>
      <c r="L4" s="247"/>
      <c r="M4" s="247" t="s">
        <v>80</v>
      </c>
      <c r="N4" s="247"/>
      <c r="O4" s="247" t="s">
        <v>81</v>
      </c>
      <c r="P4" s="247"/>
      <c r="Q4" s="256"/>
      <c r="R4" s="257"/>
      <c r="S4" s="256"/>
      <c r="T4" s="257"/>
      <c r="U4" s="245"/>
    </row>
    <row r="5" spans="1:21" ht="13.5">
      <c r="A5" s="250"/>
      <c r="B5" s="252"/>
      <c r="C5" s="252"/>
      <c r="D5" s="252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0"/>
      <c r="R5" s="242"/>
      <c r="S5" s="240"/>
      <c r="T5" s="242"/>
      <c r="U5" s="245"/>
    </row>
    <row r="6" spans="1:21" ht="13.5">
      <c r="A6" s="251"/>
      <c r="B6" s="248"/>
      <c r="C6" s="248"/>
      <c r="D6" s="248"/>
      <c r="E6" s="27" t="s">
        <v>46</v>
      </c>
      <c r="F6" s="27" t="s">
        <v>47</v>
      </c>
      <c r="G6" s="27" t="s">
        <v>26</v>
      </c>
      <c r="H6" s="27" t="s">
        <v>47</v>
      </c>
      <c r="I6" s="27" t="s">
        <v>26</v>
      </c>
      <c r="J6" s="27" t="s">
        <v>47</v>
      </c>
      <c r="K6" s="27" t="s">
        <v>46</v>
      </c>
      <c r="L6" s="27" t="s">
        <v>47</v>
      </c>
      <c r="M6" s="27" t="s">
        <v>82</v>
      </c>
      <c r="N6" s="27" t="s">
        <v>83</v>
      </c>
      <c r="O6" s="27" t="s">
        <v>26</v>
      </c>
      <c r="P6" s="27" t="s">
        <v>47</v>
      </c>
      <c r="Q6" s="27" t="s">
        <v>26</v>
      </c>
      <c r="R6" s="27" t="s">
        <v>47</v>
      </c>
      <c r="S6" s="27" t="s">
        <v>26</v>
      </c>
      <c r="T6" s="27" t="s">
        <v>47</v>
      </c>
      <c r="U6" s="246"/>
    </row>
    <row r="7" spans="1:21" ht="19.5" customHeight="1">
      <c r="A7" s="17" t="s">
        <v>3</v>
      </c>
      <c r="B7" s="35">
        <f>'第３表(その１)続き'!B7+'第３表（その２）続き'!V6</f>
        <v>13521174548</v>
      </c>
      <c r="C7" s="35">
        <f>'第３表(その１)続き'!C7+'第３表（その２）続き'!W6</f>
        <v>4574962456</v>
      </c>
      <c r="D7" s="35">
        <f>'第３表(その１)続き'!D7+'第３表（その２）続き'!Y6</f>
        <v>335244791</v>
      </c>
      <c r="E7" s="35">
        <f>'第３表(その１)続き'!E7+'第３表（その２）続き'!B37</f>
        <v>1700</v>
      </c>
      <c r="F7" s="35">
        <f>'第３表(その１)続き'!F7+'第３表（その２）続き'!C37</f>
        <v>43746619</v>
      </c>
      <c r="G7" s="35">
        <f>'第３表(その１)続き'!G7+'第３表（その２）続き'!D37</f>
        <v>11593</v>
      </c>
      <c r="H7" s="35">
        <f>'第３表(その１)続き'!H7+'第３表（その２）続き'!E37</f>
        <v>114295673</v>
      </c>
      <c r="I7" s="35">
        <f>'第３表(その１)続き'!I7+'第３表（その２）続き'!G37</f>
        <v>4521</v>
      </c>
      <c r="J7" s="35">
        <f>'第３表(その１)続き'!J7+'第３表（その２）続き'!H37</f>
        <v>409655780</v>
      </c>
      <c r="K7" s="35">
        <f>'第３表(その１)続き'!K7+'第３表（その２）続き'!J37</f>
        <v>2656</v>
      </c>
      <c r="L7" s="35">
        <f>'第３表(その１)続き'!L7+'第３表（その２）続き'!K37</f>
        <v>248213401</v>
      </c>
      <c r="M7" s="35">
        <f>'第３表(その１)続き'!M7+'第３表（その２）続き'!L37</f>
        <v>6360</v>
      </c>
      <c r="N7" s="35">
        <f>'第３表(その１)続き'!N7+'第３表（その２）続き'!M37</f>
        <v>891473029</v>
      </c>
      <c r="O7" s="35">
        <f>'第３表(その１)続き'!O7+'第３表（その２）続き'!O37</f>
        <v>4852</v>
      </c>
      <c r="P7" s="35">
        <f>'第３表(その１)続き'!P7+'第３表（その２）続き'!P37</f>
        <v>165207455</v>
      </c>
      <c r="Q7" s="35">
        <f>'第３表(その１)続き'!Q7+'第３表（その２）続き'!R37</f>
        <v>1828</v>
      </c>
      <c r="R7" s="35">
        <f>'第３表(その１)続き'!R7+'第３表（その２）続き'!S37</f>
        <v>136630666</v>
      </c>
      <c r="S7" s="161">
        <f>SUM(E7,G7,I7,K7,M7,O7,Q7)</f>
        <v>33510</v>
      </c>
      <c r="T7" s="161">
        <f>SUM(F7,H7,J7,L7,N7,P7,R7)</f>
        <v>2009222623</v>
      </c>
      <c r="U7" s="22" t="s">
        <v>3</v>
      </c>
    </row>
    <row r="8" spans="1:21" ht="19.5" customHeight="1">
      <c r="A8" s="17" t="s">
        <v>4</v>
      </c>
      <c r="B8" s="35">
        <f>'第３表(その１)続き'!B8+'第３表（その２）続き'!V7</f>
        <v>3938147459</v>
      </c>
      <c r="C8" s="35">
        <f>'第３表(その１)続き'!C8+'第３表（その２）続き'!W7</f>
        <v>1359627694</v>
      </c>
      <c r="D8" s="35">
        <f>'第３表(その１)続き'!D8+'第３表（その２）続き'!Y7</f>
        <v>102515264</v>
      </c>
      <c r="E8" s="35">
        <f>'第３表(その１)続き'!E8+'第３表（その２）続き'!B38</f>
        <v>349</v>
      </c>
      <c r="F8" s="35">
        <f>'第３表(その１)続き'!F8+'第３表（その２）続き'!C38</f>
        <v>7068928</v>
      </c>
      <c r="G8" s="35">
        <f>'第３表(その１)続き'!G8+'第３表（その２）続き'!D38</f>
        <v>5535</v>
      </c>
      <c r="H8" s="35">
        <f>'第３表(その１)続き'!H8+'第３表（その２）続き'!E38</f>
        <v>48084704</v>
      </c>
      <c r="I8" s="35">
        <f>'第３表(その１)続き'!I8+'第３表（その２）続き'!G38</f>
        <v>1402</v>
      </c>
      <c r="J8" s="35">
        <f>'第３表(その１)続き'!J8+'第３表（その２）続き'!H38</f>
        <v>131068950</v>
      </c>
      <c r="K8" s="35">
        <f>'第３表(その１)続き'!K8+'第３表（その２）続き'!J38</f>
        <v>1003</v>
      </c>
      <c r="L8" s="35">
        <f>'第３表(その１)続き'!L8+'第３表（その２）続き'!K38</f>
        <v>108316703</v>
      </c>
      <c r="M8" s="35">
        <f>'第３表(その１)続き'!M8+'第３表（その２）続き'!L38</f>
        <v>1665</v>
      </c>
      <c r="N8" s="35">
        <f>'第３表(その１)続き'!N8+'第３表（その２）続き'!M38</f>
        <v>229465294</v>
      </c>
      <c r="O8" s="35">
        <f>'第３表(その１)続き'!O8+'第３表（その２）続き'!O38</f>
        <v>1157</v>
      </c>
      <c r="P8" s="35">
        <f>'第３表(その１)続き'!P8+'第３表（その２）続き'!P38</f>
        <v>29543207</v>
      </c>
      <c r="Q8" s="35">
        <f>'第３表(その１)続き'!Q8+'第３表（その２）続き'!R38</f>
        <v>987</v>
      </c>
      <c r="R8" s="35">
        <f>'第３表(その１)続き'!R8+'第３表（その２）続き'!S38</f>
        <v>65963188</v>
      </c>
      <c r="S8" s="161">
        <f>SUM(E8,G8,I8,K8,M8,O8,Q8)</f>
        <v>12098</v>
      </c>
      <c r="T8" s="161">
        <f>SUM(F8,H8,J8,L8,N8,P8,R8)</f>
        <v>619510974</v>
      </c>
      <c r="U8" s="18" t="s">
        <v>4</v>
      </c>
    </row>
    <row r="9" spans="1:21" ht="19.5" customHeight="1">
      <c r="A9" s="17" t="s">
        <v>5</v>
      </c>
      <c r="B9" s="35">
        <f>'第３表(その１)続き'!B9+'第３表（その２）続き'!V8</f>
        <v>1871606390</v>
      </c>
      <c r="C9" s="35">
        <f>'第３表(その１)続き'!C9+'第３表（その２）続き'!W8</f>
        <v>644861320</v>
      </c>
      <c r="D9" s="35">
        <f>'第３表(その１)続き'!D9+'第３表（その２）続き'!Y8</f>
        <v>36204911</v>
      </c>
      <c r="E9" s="35">
        <f>'第３表(その１)続き'!E9+'第３表（その２）続き'!B39</f>
        <v>418</v>
      </c>
      <c r="F9" s="35">
        <f>'第３表(その１)続き'!F9+'第３表（その２）続き'!C39</f>
        <v>9629458</v>
      </c>
      <c r="G9" s="35">
        <f>'第３表(その１)続き'!G9+'第３表（その２）続き'!D39</f>
        <v>1317</v>
      </c>
      <c r="H9" s="35">
        <f>'第３表(その１)続き'!H9+'第３表（その２）続き'!E39</f>
        <v>12266913</v>
      </c>
      <c r="I9" s="35">
        <f>'第３表(その１)続き'!I9+'第３表（その２）続き'!G39</f>
        <v>702</v>
      </c>
      <c r="J9" s="35">
        <f>'第３表(その１)続き'!J9+'第３表（その２）続き'!H39</f>
        <v>62809675</v>
      </c>
      <c r="K9" s="35">
        <f>'第３表(その１)続き'!K9+'第３表（その２）続き'!J39</f>
        <v>585</v>
      </c>
      <c r="L9" s="35">
        <f>'第３表(その１)続き'!L9+'第３表（その２）続き'!K39</f>
        <v>55276526</v>
      </c>
      <c r="M9" s="35">
        <f>'第３表(その１)続き'!M9+'第３表（その２）続き'!L39</f>
        <v>901</v>
      </c>
      <c r="N9" s="35">
        <f>'第３表(その１)続き'!N9+'第３表（その２）続き'!M39</f>
        <v>121428012</v>
      </c>
      <c r="O9" s="35">
        <f>'第３表(その１)続き'!O9+'第３表（その２）続き'!O39</f>
        <v>633</v>
      </c>
      <c r="P9" s="35">
        <f>'第３表(その１)続き'!P9+'第３表（その２）続き'!P39</f>
        <v>22762173</v>
      </c>
      <c r="Q9" s="35">
        <f>'第３表(その１)続き'!Q9+'第３表（その２）続き'!R39</f>
        <v>331</v>
      </c>
      <c r="R9" s="35">
        <f>'第３表(その１)続き'!R9+'第３表（その２）続き'!S39</f>
        <v>21293336</v>
      </c>
      <c r="S9" s="161">
        <f>SUM(E9,G9,I9,K9,M9,O9,Q9)</f>
        <v>4887</v>
      </c>
      <c r="T9" s="161">
        <f>SUM(F9,H9,J9,L9,N9,P9,R9)</f>
        <v>305466093</v>
      </c>
      <c r="U9" s="18" t="s">
        <v>5</v>
      </c>
    </row>
    <row r="10" spans="1:21" ht="19.5" customHeight="1">
      <c r="A10" s="17" t="s">
        <v>6</v>
      </c>
      <c r="B10" s="35">
        <f>'第３表(その１)続き'!B10+'第３表（その２）続き'!V9</f>
        <v>2107367512</v>
      </c>
      <c r="C10" s="35">
        <f>'第３表(その１)続き'!C10+'第３表（その２）続き'!W9</f>
        <v>716984109</v>
      </c>
      <c r="D10" s="35">
        <f>'第３表(その１)続き'!D10+'第３表（その２）続き'!Y9</f>
        <v>42585411</v>
      </c>
      <c r="E10" s="35">
        <f>'第３表(その１)続き'!E10+'第３表（その２）続き'!B40</f>
        <v>343</v>
      </c>
      <c r="F10" s="35">
        <f>'第３表(その１)続き'!F10+'第３表（その２）続き'!C40</f>
        <v>6484554</v>
      </c>
      <c r="G10" s="35">
        <f>'第３表(その１)続き'!G10+'第３表（その２）続き'!D40</f>
        <v>1841</v>
      </c>
      <c r="H10" s="35">
        <f>'第３表(その１)続き'!H10+'第３表（その２）続き'!E40</f>
        <v>16134203</v>
      </c>
      <c r="I10" s="35">
        <f>'第３表(その１)続き'!I10+'第３表（その２）続き'!G40</f>
        <v>616</v>
      </c>
      <c r="J10" s="35">
        <f>'第３表(その１)続き'!J10+'第３表（その２）続き'!H40</f>
        <v>62969225</v>
      </c>
      <c r="K10" s="35">
        <f>'第３表(その１)続き'!K10+'第３表（その２）続き'!J40</f>
        <v>472</v>
      </c>
      <c r="L10" s="35">
        <f>'第３表(その１)続き'!L10+'第３表（その２）続き'!K40</f>
        <v>37575807</v>
      </c>
      <c r="M10" s="35">
        <f>'第３表(その１)続き'!M10+'第３表（その２）続き'!L40</f>
        <v>1000</v>
      </c>
      <c r="N10" s="35">
        <f>'第３表(その１)続き'!N10+'第３表（その２）続き'!M40</f>
        <v>138383603</v>
      </c>
      <c r="O10" s="35">
        <f>'第３表(その１)続き'!O10+'第３表（その２）続き'!O40</f>
        <v>850</v>
      </c>
      <c r="P10" s="35">
        <f>'第３表(その１)続き'!P10+'第３表（その２）続き'!P40</f>
        <v>24972458</v>
      </c>
      <c r="Q10" s="35">
        <f>'第３表(その１)続き'!Q10+'第３表（その２）続き'!R40</f>
        <v>348</v>
      </c>
      <c r="R10" s="35">
        <f>'第３表(その１)続き'!R10+'第３表（その２）続き'!S40</f>
        <v>25375411</v>
      </c>
      <c r="S10" s="161">
        <f>SUM(E10,G10,I10,K10,M10,O10,Q10)</f>
        <v>5470</v>
      </c>
      <c r="T10" s="161">
        <f>SUM(F10,H10,J10,L10,N10,P10,R10)</f>
        <v>311895261</v>
      </c>
      <c r="U10" s="18" t="s">
        <v>6</v>
      </c>
    </row>
    <row r="11" spans="1:21" ht="19.5" customHeight="1">
      <c r="A11" s="19" t="s">
        <v>7</v>
      </c>
      <c r="B11" s="35">
        <f>'第３表(その１)続き'!B11+'第３表（その２）続き'!V10</f>
        <v>1520944111</v>
      </c>
      <c r="C11" s="35">
        <f>'第３表(その１)続き'!C11+'第３表（その２）続き'!W10</f>
        <v>525568487</v>
      </c>
      <c r="D11" s="35">
        <f>'第３表(その１)続き'!D11+'第３表（その２）続き'!Y10</f>
        <v>27772643</v>
      </c>
      <c r="E11" s="35">
        <f>'第３表(その１)続き'!E11+'第３表（その２）続き'!B41</f>
        <v>421</v>
      </c>
      <c r="F11" s="35">
        <f>'第３表(その１)続き'!F11+'第３表（その２）続き'!C41</f>
        <v>8664210</v>
      </c>
      <c r="G11" s="35">
        <f>'第３表(その１)続き'!G11+'第３表（その２）続き'!D41</f>
        <v>421</v>
      </c>
      <c r="H11" s="35">
        <f>'第３表(その１)続き'!H11+'第３表（その２）続き'!E41</f>
        <v>10452324</v>
      </c>
      <c r="I11" s="35">
        <f>'第３表(その１)続き'!I11+'第３表（その２）続き'!G41</f>
        <v>386</v>
      </c>
      <c r="J11" s="35">
        <f>'第３表(その１)続き'!J11+'第３表（その２）続き'!H41</f>
        <v>38586510</v>
      </c>
      <c r="K11" s="35">
        <f>'第３表(その１)続き'!K11+'第３表（その２）続き'!J41</f>
        <v>519</v>
      </c>
      <c r="L11" s="35">
        <f>'第３表(その１)続き'!L11+'第３表（その２）続き'!K41</f>
        <v>41112233</v>
      </c>
      <c r="M11" s="35">
        <f>'第３表(その１)続き'!M11+'第３表（その２）続き'!L41</f>
        <v>698</v>
      </c>
      <c r="N11" s="35">
        <f>'第３表(その１)続き'!N11+'第３表（その２）続き'!M41</f>
        <v>93474853</v>
      </c>
      <c r="O11" s="35">
        <f>'第３表(その１)続き'!O11+'第３表（その２）続き'!O41</f>
        <v>1712</v>
      </c>
      <c r="P11" s="35">
        <f>'第３表(その１)続き'!P11+'第３表（その２）続き'!P41</f>
        <v>27322157</v>
      </c>
      <c r="Q11" s="35">
        <f>'第３表(その１)続き'!Q11+'第３表（その２）続き'!R41</f>
        <v>168</v>
      </c>
      <c r="R11" s="35">
        <f>'第３表(その１)続き'!R11+'第３表（その２）続き'!S41</f>
        <v>8219033</v>
      </c>
      <c r="S11" s="161">
        <f>SUM(E11,G11,I11,K11,M11,O11,Q11)</f>
        <v>4325</v>
      </c>
      <c r="T11" s="161">
        <f>SUM(F11,H11,J11,L11,N11,P11,R11)</f>
        <v>227831320</v>
      </c>
      <c r="U11" s="20" t="s">
        <v>7</v>
      </c>
    </row>
    <row r="12" spans="1:21" s="5" customFormat="1" ht="19.5" customHeight="1">
      <c r="A12" s="108" t="s">
        <v>8</v>
      </c>
      <c r="B12" s="94">
        <f>'第３表(その１)続き'!B12+'第３表（その２）続き'!V11</f>
        <v>3628839376</v>
      </c>
      <c r="C12" s="95">
        <f>'第３表(その１)続き'!C12+'第３表（その２）続き'!W11</f>
        <v>1242618601</v>
      </c>
      <c r="D12" s="94">
        <f>'第３表(その１)続き'!D12+'第３表（その２）続き'!Y11</f>
        <v>90483821</v>
      </c>
      <c r="E12" s="95">
        <f>'第３表(その１)続き'!E12+'第３表（その２）続き'!B42</f>
        <v>76</v>
      </c>
      <c r="F12" s="94">
        <f>'第３表(その１)続き'!F12+'第３表（その２）続き'!C42</f>
        <v>1718875</v>
      </c>
      <c r="G12" s="95">
        <f>'第３表(その１)続き'!G12+'第３表（その２）続き'!D42</f>
        <v>499</v>
      </c>
      <c r="H12" s="94">
        <f>'第３表(その１)続き'!H12+'第３表（その２）続き'!E42</f>
        <v>9607181</v>
      </c>
      <c r="I12" s="95">
        <f>'第３表(その１)続き'!I12+'第３表（その２）続き'!G42</f>
        <v>1586</v>
      </c>
      <c r="J12" s="94">
        <f>'第３表(その１)続き'!J12+'第３表（その２）続き'!H42</f>
        <v>118267669</v>
      </c>
      <c r="K12" s="95">
        <f>'第３表(その１)続き'!K12+'第３表（その２）続き'!J42</f>
        <v>787</v>
      </c>
      <c r="L12" s="94">
        <f>'第３表(その１)続き'!L12+'第３表（その２）続き'!K42</f>
        <v>73400283</v>
      </c>
      <c r="M12" s="95">
        <f>'第３表(その１)続き'!M12+'第３表（その２）続き'!L42</f>
        <v>1642</v>
      </c>
      <c r="N12" s="94">
        <f>'第３表(その１)続き'!N12+'第３表（その２）続き'!M42</f>
        <v>223284577</v>
      </c>
      <c r="O12" s="95">
        <f>'第３表(その１)続き'!O12+'第３表（その２）続き'!O42</f>
        <v>3109</v>
      </c>
      <c r="P12" s="94">
        <f>'第３表(その１)続き'!P12+'第３表（その２）続き'!P42</f>
        <v>65113909</v>
      </c>
      <c r="Q12" s="95">
        <f>'第３表(その１)続き'!Q12+'第３表（その２）続き'!R42</f>
        <v>526</v>
      </c>
      <c r="R12" s="94">
        <f>'第３表(その１)続き'!R12+'第３表（その２）続き'!S42</f>
        <v>53527191</v>
      </c>
      <c r="S12" s="163">
        <f>SUM(E12,G12,I12,K12,M12,O12,Q12)</f>
        <v>8225</v>
      </c>
      <c r="T12" s="164">
        <f>SUM(F12,H12,J12,L12,N12,P12,R12)</f>
        <v>544919685</v>
      </c>
      <c r="U12" s="22" t="s">
        <v>8</v>
      </c>
    </row>
    <row r="13" spans="1:21" s="5" customFormat="1" ht="19.5" customHeight="1">
      <c r="A13" s="108" t="s">
        <v>48</v>
      </c>
      <c r="B13" s="39">
        <f>'第３表(その１)続き'!B13+'第３表（その２）続き'!V12</f>
        <v>1818854421</v>
      </c>
      <c r="C13" s="93">
        <f>'第３表(その１)続き'!C13+'第３表（その２）続き'!W12</f>
        <v>634110721</v>
      </c>
      <c r="D13" s="39">
        <f>'第３表(その１)続き'!D13+'第３表（その２）続き'!Y12</f>
        <v>38346708</v>
      </c>
      <c r="E13" s="93">
        <f>'第３表(その１)続き'!E13+'第３表（その２）続き'!B43</f>
        <v>304</v>
      </c>
      <c r="F13" s="39">
        <f>'第３表(その１)続き'!F13+'第３表（その２）続き'!C43</f>
        <v>8194241</v>
      </c>
      <c r="G13" s="93">
        <f>'第３表(その１)続き'!G13+'第３表（その２）続き'!D43</f>
        <v>871</v>
      </c>
      <c r="H13" s="39">
        <f>'第３表(その１)続き'!H13+'第３表（その２）続き'!E43</f>
        <v>10379158</v>
      </c>
      <c r="I13" s="93">
        <f>'第３表(その１)続き'!I13+'第３表（その２）続き'!G43</f>
        <v>631</v>
      </c>
      <c r="J13" s="39">
        <f>'第３表(その１)続き'!J13+'第３表（その２）続き'!H43</f>
        <v>67794438</v>
      </c>
      <c r="K13" s="93">
        <f>'第３表(その１)続き'!K13+'第３表（その２）続き'!J43</f>
        <v>377</v>
      </c>
      <c r="L13" s="39">
        <f>'第３表(その１)続き'!L13+'第３表（その２）続き'!K43</f>
        <v>33484116</v>
      </c>
      <c r="M13" s="93">
        <f>'第３表(その１)続き'!M13+'第３表（その２）続き'!L43</f>
        <v>783</v>
      </c>
      <c r="N13" s="39">
        <f>'第３表(その１)続き'!N13+'第３表（その２）続き'!M43</f>
        <v>109472782</v>
      </c>
      <c r="O13" s="93">
        <f>'第３表(その１)続き'!O13+'第３表（その２）続き'!O43</f>
        <v>599</v>
      </c>
      <c r="P13" s="39">
        <f>'第３表(その１)続き'!P13+'第３表（その２）続き'!P43</f>
        <v>23844631</v>
      </c>
      <c r="Q13" s="93">
        <f>'第３表(その１)続き'!Q13+'第３表（その２）続き'!R43</f>
        <v>267</v>
      </c>
      <c r="R13" s="39">
        <f>'第３表(その１)続き'!R13+'第３表（その２）続き'!S43</f>
        <v>30226899</v>
      </c>
      <c r="S13" s="165">
        <f>SUM(E13,G13,I13,K13,M13,O13,Q13)</f>
        <v>3832</v>
      </c>
      <c r="T13" s="166">
        <f>SUM(F13,H13,J13,L13,N13,P13,R13)</f>
        <v>283396265</v>
      </c>
      <c r="U13" s="18" t="s">
        <v>61</v>
      </c>
    </row>
    <row r="14" spans="1:21" s="5" customFormat="1" ht="19.5" customHeight="1">
      <c r="A14" s="108" t="s">
        <v>56</v>
      </c>
      <c r="B14" s="39">
        <f>'第３表(その１)続き'!B14+'第３表（その２）続き'!V13</f>
        <v>4633016786</v>
      </c>
      <c r="C14" s="93">
        <f>'第３表(その１)続き'!C14+'第３表（その２）続き'!W13</f>
        <v>1609067311</v>
      </c>
      <c r="D14" s="39">
        <f>'第３表(その１)続き'!D14+'第３表（その２）続き'!Y13</f>
        <v>106830035</v>
      </c>
      <c r="E14" s="93">
        <f>'第３表(その１)続き'!E14+'第３表（その２）続き'!B44</f>
        <v>871</v>
      </c>
      <c r="F14" s="39">
        <f>'第３表(その１)続き'!F14+'第３表（その２）続き'!C44</f>
        <v>17348190</v>
      </c>
      <c r="G14" s="93">
        <f>'第３表(その１)続き'!G14+'第３表（その２）続き'!D44</f>
        <v>3350</v>
      </c>
      <c r="H14" s="39">
        <f>'第３表(その１)続き'!H14+'第３表（その２）続き'!E44</f>
        <v>32441290</v>
      </c>
      <c r="I14" s="93">
        <f>'第３表(その１)続き'!I14+'第３表（その２）続き'!G44</f>
        <v>2109</v>
      </c>
      <c r="J14" s="39">
        <f>'第３表(その１)続き'!J14+'第３表（その２）続き'!H44</f>
        <v>162728566</v>
      </c>
      <c r="K14" s="93">
        <f>'第３表(その１)続き'!K14+'第３表（その２）続き'!J44</f>
        <v>1156</v>
      </c>
      <c r="L14" s="39">
        <f>'第３表(その１)続き'!L14+'第３表（その２）続き'!K44</f>
        <v>90672540</v>
      </c>
      <c r="M14" s="93">
        <f>'第３表(その１)続き'!M14+'第３表（その２）続き'!L44</f>
        <v>2203</v>
      </c>
      <c r="N14" s="39">
        <f>'第３表(その１)続き'!N14+'第３表（その２）続き'!M44</f>
        <v>308427218</v>
      </c>
      <c r="O14" s="93">
        <f>'第３表(その１)続き'!O14+'第３表（その２）続き'!O44</f>
        <v>1417</v>
      </c>
      <c r="P14" s="39">
        <f>'第３表(その１)続き'!P14+'第３表（その２）続き'!P44</f>
        <v>48767685</v>
      </c>
      <c r="Q14" s="93">
        <f>'第３表(その１)続き'!Q14+'第３表（その２）続き'!R44</f>
        <v>613</v>
      </c>
      <c r="R14" s="39">
        <f>'第３表(その１)続き'!R14+'第３表（その２）続き'!S44</f>
        <v>76687970</v>
      </c>
      <c r="S14" s="165">
        <f>SUM(E14,G14,I14,K14,M14,O14,Q14)</f>
        <v>11719</v>
      </c>
      <c r="T14" s="166">
        <f>SUM(F14,H14,J14,L14,N14,P14,R14)</f>
        <v>737073459</v>
      </c>
      <c r="U14" s="18" t="s">
        <v>62</v>
      </c>
    </row>
    <row r="15" spans="1:21" s="5" customFormat="1" ht="19.5" customHeight="1">
      <c r="A15" s="108" t="s">
        <v>57</v>
      </c>
      <c r="B15" s="39">
        <f>'第３表(その１)続き'!B15+'第３表（その２）続き'!V14</f>
        <v>4878785941</v>
      </c>
      <c r="C15" s="93">
        <f>'第３表(その１)続き'!C15+'第３表（その２）続き'!W14</f>
        <v>1663408751</v>
      </c>
      <c r="D15" s="39">
        <f>'第３表(その１)続き'!D15+'第３表（その２）続き'!Y14</f>
        <v>114939083</v>
      </c>
      <c r="E15" s="93">
        <f>'第３表(その１)続き'!E15+'第３表（その２）続き'!B45</f>
        <v>810</v>
      </c>
      <c r="F15" s="39">
        <f>'第３表(その１)続き'!F15+'第３表（その２）続き'!C45</f>
        <v>18334468</v>
      </c>
      <c r="G15" s="93">
        <f>'第３表(その１)続き'!G15+'第３表（その２）続き'!D45</f>
        <v>3436</v>
      </c>
      <c r="H15" s="39">
        <f>'第３表(その１)続き'!H15+'第３表（その２）続き'!E45</f>
        <v>35519614</v>
      </c>
      <c r="I15" s="93">
        <f>'第３表(その１)続き'!I15+'第３表（その２）続き'!G45</f>
        <v>1429</v>
      </c>
      <c r="J15" s="39">
        <f>'第３表(その１)続き'!J15+'第３表（その２）続き'!H45</f>
        <v>148955007</v>
      </c>
      <c r="K15" s="93">
        <f>'第３表(その１)続き'!K15+'第３表（その２）続き'!J45</f>
        <v>671</v>
      </c>
      <c r="L15" s="39">
        <f>'第３表(その１)続き'!L15+'第３表（その２）続き'!K45</f>
        <v>62380540</v>
      </c>
      <c r="M15" s="93">
        <f>'第３表(その１)続き'!M15+'第３表（その２）続き'!L45</f>
        <v>2225</v>
      </c>
      <c r="N15" s="39">
        <f>'第３表(その１)続き'!N15+'第３表（その２）続き'!M45</f>
        <v>317110461</v>
      </c>
      <c r="O15" s="93">
        <f>'第３表(その１)続き'!O15+'第３表（その２）続き'!O45</f>
        <v>1471</v>
      </c>
      <c r="P15" s="39">
        <f>'第３表(その１)続き'!P15+'第３表（その２）続き'!P45</f>
        <v>52188073</v>
      </c>
      <c r="Q15" s="93">
        <f>'第３表(その１)続き'!Q15+'第３表（その２）続き'!R45</f>
        <v>747</v>
      </c>
      <c r="R15" s="39">
        <f>'第３表(その１)続き'!R15+'第３表（その２）続き'!S45</f>
        <v>56553680</v>
      </c>
      <c r="S15" s="165">
        <f>SUM(E15,G15,I15,K15,M15,O15,Q15)</f>
        <v>10789</v>
      </c>
      <c r="T15" s="166">
        <f>SUM(F15,H15,J15,L15,N15,P15,R15)</f>
        <v>691041843</v>
      </c>
      <c r="U15" s="18" t="s">
        <v>63</v>
      </c>
    </row>
    <row r="16" spans="1:21" ht="19.5" customHeight="1">
      <c r="A16" s="113" t="s">
        <v>9</v>
      </c>
      <c r="B16" s="40">
        <f>'第３表(その１)続き'!B16+'第３表（その２）続き'!V15</f>
        <v>1025069492</v>
      </c>
      <c r="C16" s="96">
        <f>'第３表(その１)続き'!C16+'第３表（その２）続き'!W15</f>
        <v>342777692</v>
      </c>
      <c r="D16" s="40">
        <f>'第３表(その１)続き'!D16+'第３表（その２）続き'!Y15</f>
        <v>22737007</v>
      </c>
      <c r="E16" s="96">
        <f>'第３表(その１)続き'!E16+'第３表（その２）続き'!B46</f>
        <v>155</v>
      </c>
      <c r="F16" s="40">
        <f>'第３表(その１)続き'!F16+'第３表（その２）続き'!C46</f>
        <v>4373960</v>
      </c>
      <c r="G16" s="96">
        <f>'第３表(その１)続き'!G16+'第３表（その２）続き'!D46</f>
        <v>865</v>
      </c>
      <c r="H16" s="40">
        <f>'第３表(その１)続き'!H16+'第３表（その２）続き'!E46</f>
        <v>8078811</v>
      </c>
      <c r="I16" s="96">
        <f>'第３表(その１)続き'!I16+'第３表（その２）続き'!G46</f>
        <v>294</v>
      </c>
      <c r="J16" s="40">
        <f>'第３表(その１)続き'!J16+'第３表（その２）続き'!H46</f>
        <v>26244705</v>
      </c>
      <c r="K16" s="96">
        <f>'第３表(その１)続き'!K16+'第３表（その２）続き'!J46</f>
        <v>125</v>
      </c>
      <c r="L16" s="40">
        <f>'第３表(その１)続き'!L16+'第３表（その２）続き'!K46</f>
        <v>13970194</v>
      </c>
      <c r="M16" s="96">
        <f>'第３表(その１)続き'!M16+'第３表（その２）続き'!L46</f>
        <v>508</v>
      </c>
      <c r="N16" s="40">
        <f>'第３表(その１)続き'!N16+'第３表（その２）続き'!M46</f>
        <v>71462297</v>
      </c>
      <c r="O16" s="96">
        <f>'第３表(その１)続き'!O16+'第３表（その２）続き'!O46</f>
        <v>301</v>
      </c>
      <c r="P16" s="40">
        <f>'第３表(その１)続き'!P16+'第３表（その２）続き'!P46</f>
        <v>10080220</v>
      </c>
      <c r="Q16" s="96">
        <f>'第３表(その１)続き'!Q16+'第３表（その２）続き'!R46</f>
        <v>198</v>
      </c>
      <c r="R16" s="40">
        <f>'第３表(その１)続き'!R16+'第３表（その２）続き'!S46</f>
        <v>14953413</v>
      </c>
      <c r="S16" s="167">
        <f>SUM(E16,G16,I16,K16,M16,O16,Q16)</f>
        <v>2446</v>
      </c>
      <c r="T16" s="168">
        <f>SUM(F16,H16,J16,L16,N16,P16,R16)</f>
        <v>149163600</v>
      </c>
      <c r="U16" s="20" t="s">
        <v>9</v>
      </c>
    </row>
    <row r="17" spans="1:21" ht="19.5" customHeight="1">
      <c r="A17" s="108" t="s">
        <v>10</v>
      </c>
      <c r="B17" s="39">
        <f>'第３表(その１)続き'!B17+'第３表（その２）続き'!V16</f>
        <v>198943344</v>
      </c>
      <c r="C17" s="93">
        <f>'第３表(その１)続き'!C17+'第３表（その２）続き'!W16</f>
        <v>70994862</v>
      </c>
      <c r="D17" s="39">
        <f>'第３表(その１)続き'!D17+'第３表（その２）続き'!Y16</f>
        <v>2804140</v>
      </c>
      <c r="E17" s="93">
        <f>'第３表(その１)続き'!E17+'第３表（その２）続き'!B47</f>
        <v>49</v>
      </c>
      <c r="F17" s="39">
        <f>'第３表(その１)続き'!F17+'第３表（その２）続き'!C47</f>
        <v>792852</v>
      </c>
      <c r="G17" s="93">
        <f>'第３表(その１)続き'!G17+'第３表（その２）続き'!D47</f>
        <v>42</v>
      </c>
      <c r="H17" s="39">
        <f>'第３表(その１)続き'!H17+'第３表（その２）続き'!E47</f>
        <v>711926</v>
      </c>
      <c r="I17" s="93">
        <f>'第３表(その１)続き'!I17+'第３表（その２）続き'!G47</f>
        <v>58</v>
      </c>
      <c r="J17" s="39">
        <f>'第３表(その１)続き'!J17+'第３表（その２）続き'!H47</f>
        <v>9882663</v>
      </c>
      <c r="K17" s="93">
        <f>'第３表(その１)続き'!K17+'第３表（その２）続き'!J47</f>
        <v>98</v>
      </c>
      <c r="L17" s="39">
        <f>'第３表(その１)続き'!L17+'第３表（その２）続き'!K47</f>
        <v>7952082</v>
      </c>
      <c r="M17" s="93">
        <f>'第３表(その１)続き'!M17+'第３表（その２）続き'!L47</f>
        <v>74</v>
      </c>
      <c r="N17" s="39">
        <f>'第３表(その１)続き'!N17+'第３表（その２）続き'!M47</f>
        <v>13708860</v>
      </c>
      <c r="O17" s="93">
        <f>'第３表(その１)続き'!O17+'第３表（その２）続き'!O47</f>
        <v>114</v>
      </c>
      <c r="P17" s="39">
        <f>'第３表(その１)続き'!P17+'第３表（その２）続き'!P47</f>
        <v>892890</v>
      </c>
      <c r="Q17" s="93">
        <f>'第３表(その１)続き'!Q17+'第３表（その２）続き'!R47</f>
        <v>16</v>
      </c>
      <c r="R17" s="39">
        <f>'第３表(その１)続き'!R17+'第３表（その２）続き'!S47</f>
        <v>3308582</v>
      </c>
      <c r="S17" s="165">
        <f>SUM(E17,G17,I17,K17,M17,O17,Q17)</f>
        <v>451</v>
      </c>
      <c r="T17" s="166">
        <f>SUM(F17,H17,J17,L17,N17,P17,R17)</f>
        <v>37249855</v>
      </c>
      <c r="U17" s="18" t="s">
        <v>10</v>
      </c>
    </row>
    <row r="18" spans="1:21" ht="19.5" customHeight="1">
      <c r="A18" s="108" t="s">
        <v>51</v>
      </c>
      <c r="B18" s="39">
        <f>'第３表(その１)続き'!B18+'第３表（その２）続き'!V17</f>
        <v>673469688</v>
      </c>
      <c r="C18" s="93">
        <f>'第３表(その１)続き'!C18+'第３表（その２）続き'!W17</f>
        <v>232600330</v>
      </c>
      <c r="D18" s="39">
        <f>'第３表(その１)続き'!D18+'第３表（その２）続き'!Y17</f>
        <v>10848413</v>
      </c>
      <c r="E18" s="93">
        <f>'第３表(その１)続き'!E18+'第３表（その２）続き'!B48</f>
        <v>274</v>
      </c>
      <c r="F18" s="39">
        <f>'第３表(その１)続き'!F18+'第３表（その２）続き'!C48</f>
        <v>2382697</v>
      </c>
      <c r="G18" s="93">
        <f>'第３表(その１)続き'!G18+'第３表（その２）続き'!D48</f>
        <v>482</v>
      </c>
      <c r="H18" s="39">
        <f>'第３表(その１)続き'!H18+'第３表（その２）続き'!E48</f>
        <v>3329365</v>
      </c>
      <c r="I18" s="93">
        <f>'第３表(その１)続き'!I18+'第３表（その２）続き'!G48</f>
        <v>188</v>
      </c>
      <c r="J18" s="39">
        <f>'第３表(その１)続き'!J18+'第３表（その２）続き'!H48</f>
        <v>17712108</v>
      </c>
      <c r="K18" s="93">
        <f>'第３表(その１)続き'!K18+'第３表（その２）続き'!J48</f>
        <v>132</v>
      </c>
      <c r="L18" s="39">
        <f>'第３表(その１)続き'!L18+'第３表（その２）続き'!K48</f>
        <v>10870550</v>
      </c>
      <c r="M18" s="93">
        <f>'第３表(その１)続き'!M18+'第３表（その２）続き'!L48</f>
        <v>339</v>
      </c>
      <c r="N18" s="39">
        <f>'第３表(その１)続き'!N18+'第３表（その２）続き'!M48</f>
        <v>45022826</v>
      </c>
      <c r="O18" s="93">
        <f>'第３表(その１)続き'!O18+'第３表（その２）続き'!O48</f>
        <v>1432</v>
      </c>
      <c r="P18" s="39">
        <f>'第３表(その１)続き'!P18+'第３表（その２）続き'!P48</f>
        <v>8341806</v>
      </c>
      <c r="Q18" s="93">
        <f>'第３表(その１)続き'!Q18+'第３表（その２）続き'!R48</f>
        <v>87</v>
      </c>
      <c r="R18" s="39">
        <f>'第３表(その１)続き'!R18+'第３表（その２）続き'!S48</f>
        <v>5544943</v>
      </c>
      <c r="S18" s="165">
        <f>SUM(E18,G18,I18,K18,M18,O18,Q18)</f>
        <v>2934</v>
      </c>
      <c r="T18" s="166">
        <f>SUM(F18,H18,J18,L18,N18,P18,R18)</f>
        <v>93204295</v>
      </c>
      <c r="U18" s="18" t="s">
        <v>64</v>
      </c>
    </row>
    <row r="19" spans="1:21" ht="19.5" customHeight="1">
      <c r="A19" s="108" t="s">
        <v>49</v>
      </c>
      <c r="B19" s="39">
        <f>'第３表(その１)続き'!B19+'第３表（その２）続き'!V18</f>
        <v>1468361752</v>
      </c>
      <c r="C19" s="93">
        <f>'第３表(その１)続き'!C19+'第３表（その２）続き'!W18</f>
        <v>521706327</v>
      </c>
      <c r="D19" s="39">
        <f>'第３表(その１)続き'!D19+'第３表（その２）続き'!Y18</f>
        <v>21926750</v>
      </c>
      <c r="E19" s="93">
        <f>'第３表(その１)続き'!E19+'第３表（その２）続き'!B49</f>
        <v>270</v>
      </c>
      <c r="F19" s="39">
        <f>'第３表(その１)続き'!F19+'第３表（その２）続き'!C49</f>
        <v>5915265</v>
      </c>
      <c r="G19" s="93">
        <f>'第３表(その１)続き'!G19+'第３表（その２）続き'!D49</f>
        <v>962</v>
      </c>
      <c r="H19" s="39">
        <f>'第３表(その１)続き'!H19+'第３表（その２）続き'!E49</f>
        <v>10971826</v>
      </c>
      <c r="I19" s="93">
        <f>'第３表(その１)続き'!I19+'第３表（その２）続き'!G49</f>
        <v>794</v>
      </c>
      <c r="J19" s="39">
        <f>'第３表(その１)続き'!J19+'第３表（その２）続き'!H49</f>
        <v>55982753</v>
      </c>
      <c r="K19" s="93">
        <f>'第３表(その１)続き'!K19+'第３表（その２）続き'!J49</f>
        <v>323</v>
      </c>
      <c r="L19" s="39">
        <f>'第３表(その１)続き'!L19+'第３表（その２）続き'!K49</f>
        <v>29250338</v>
      </c>
      <c r="M19" s="93">
        <f>'第３表(その１)続き'!M19+'第３表（その２）続き'!L49</f>
        <v>770</v>
      </c>
      <c r="N19" s="39">
        <f>'第３表(その１)続き'!N19+'第３表（その２）続き'!M49</f>
        <v>114225943</v>
      </c>
      <c r="O19" s="93">
        <f>'第３表(その１)続き'!O19+'第３表（その２）続き'!O49</f>
        <v>387</v>
      </c>
      <c r="P19" s="39">
        <f>'第３表(その１)続き'!P19+'第３表（その２）続き'!P49</f>
        <v>10103866</v>
      </c>
      <c r="Q19" s="93">
        <f>'第３表(その１)続き'!Q19+'第３表（その２）続き'!R49</f>
        <v>169</v>
      </c>
      <c r="R19" s="39">
        <f>'第３表(その１)続き'!R19+'第３表（その２）続き'!S49</f>
        <v>19561110</v>
      </c>
      <c r="S19" s="165">
        <f>SUM(E19,G19,I19,K19,M19,O19,Q19)</f>
        <v>3675</v>
      </c>
      <c r="T19" s="166">
        <f>SUM(F19,H19,J19,L19,N19,P19,R19)</f>
        <v>246011101</v>
      </c>
      <c r="U19" s="18" t="s">
        <v>65</v>
      </c>
    </row>
    <row r="20" spans="1:21" ht="19.5" customHeight="1">
      <c r="A20" s="108" t="s">
        <v>11</v>
      </c>
      <c r="B20" s="39">
        <f>'第３表(その１)続き'!B20+'第３表（その２）続き'!V19</f>
        <v>794841213</v>
      </c>
      <c r="C20" s="93">
        <f>'第３表(その１)続き'!C20+'第３表（その２）続き'!W19</f>
        <v>278176832</v>
      </c>
      <c r="D20" s="39">
        <f>'第３表(その１)続き'!D20+'第３表（その２）続き'!Y19</f>
        <v>15365852</v>
      </c>
      <c r="E20" s="93">
        <f>'第３表(その１)続き'!E20+'第３表（その２）続き'!B50</f>
        <v>96</v>
      </c>
      <c r="F20" s="39">
        <f>'第３表(その１)続き'!F20+'第３表（その２）続き'!C50</f>
        <v>1529888</v>
      </c>
      <c r="G20" s="93">
        <f>'第３表(その１)続き'!G20+'第３表（その２）続き'!D50</f>
        <v>42</v>
      </c>
      <c r="H20" s="39">
        <f>'第３表(その１)続き'!H20+'第３表（その２）続き'!E50</f>
        <v>748791</v>
      </c>
      <c r="I20" s="93">
        <f>'第３表(その１)続き'!I20+'第３表（その２）続き'!G50</f>
        <v>434</v>
      </c>
      <c r="J20" s="39">
        <f>'第３表(その１)続き'!J20+'第３表（その２）続き'!H50</f>
        <v>33028815</v>
      </c>
      <c r="K20" s="93">
        <f>'第３表(その１)続き'!K20+'第３表（その２）続き'!J50</f>
        <v>175</v>
      </c>
      <c r="L20" s="39">
        <f>'第３表(その１)続き'!L20+'第３表（その２）続き'!K50</f>
        <v>13919297</v>
      </c>
      <c r="M20" s="93">
        <f>'第３表(その１)続き'!M20+'第３表（その２）続き'!L50</f>
        <v>466</v>
      </c>
      <c r="N20" s="39">
        <f>'第３表(その１)続き'!N20+'第３表（その２）続き'!M50</f>
        <v>49389631</v>
      </c>
      <c r="O20" s="93">
        <f>'第３表(その１)続き'!O20+'第３表（その２）続き'!O50</f>
        <v>682</v>
      </c>
      <c r="P20" s="39">
        <f>'第３表(その１)続き'!P20+'第３表（その２）続き'!P50</f>
        <v>13028292</v>
      </c>
      <c r="Q20" s="93">
        <f>'第３表(その１)続き'!Q20+'第３表（その２）続き'!R50</f>
        <v>188</v>
      </c>
      <c r="R20" s="39">
        <f>'第３表(その１)続き'!R20+'第３表（その２）続き'!S50</f>
        <v>20289230</v>
      </c>
      <c r="S20" s="165">
        <f>SUM(E20,G20,I20,K20,M20,O20,Q20)</f>
        <v>2083</v>
      </c>
      <c r="T20" s="166">
        <f>SUM(F20,H20,J20,L20,N20,P20,R20)</f>
        <v>131933944</v>
      </c>
      <c r="U20" s="18" t="s">
        <v>11</v>
      </c>
    </row>
    <row r="21" spans="1:21" ht="19.5" customHeight="1">
      <c r="A21" s="108" t="s">
        <v>12</v>
      </c>
      <c r="B21" s="39">
        <f>'第３表(その１)続き'!B21+'第３表（その２）続き'!V20</f>
        <v>632948321</v>
      </c>
      <c r="C21" s="93">
        <f>'第３表(その１)続き'!C21+'第３表（その２）続き'!W20</f>
        <v>221601382</v>
      </c>
      <c r="D21" s="39">
        <f>'第３表(その１)続き'!D21+'第３表（その２）続き'!Y20</f>
        <v>9011663</v>
      </c>
      <c r="E21" s="93">
        <f>'第３表(その１)続き'!E21+'第３表（その２）続き'!B51</f>
        <v>146</v>
      </c>
      <c r="F21" s="39">
        <f>'第３表(その１)続き'!F21+'第３表（その２）続き'!C51</f>
        <v>3843622</v>
      </c>
      <c r="G21" s="93">
        <f>'第３表(その１)続き'!G21+'第３表（その２）続き'!D51</f>
        <v>528</v>
      </c>
      <c r="H21" s="39">
        <f>'第３表(その１)続き'!H21+'第３表（その２）続き'!E51</f>
        <v>5159220</v>
      </c>
      <c r="I21" s="93">
        <f>'第３表(その１)続き'!I21+'第３表（その２）続き'!G51</f>
        <v>266</v>
      </c>
      <c r="J21" s="39">
        <f>'第３表(その１)続き'!J21+'第３表（その２）続き'!H51</f>
        <v>24832370</v>
      </c>
      <c r="K21" s="93">
        <f>'第３表(その１)続き'!K21+'第３表（その２）続き'!J51</f>
        <v>103</v>
      </c>
      <c r="L21" s="39">
        <f>'第３表(その１)続き'!L21+'第３表（その２）続き'!K51</f>
        <v>9401632</v>
      </c>
      <c r="M21" s="93">
        <f>'第３表(その１)続き'!M21+'第３表（その２）続き'!L51</f>
        <v>339</v>
      </c>
      <c r="N21" s="39">
        <f>'第３表(その１)続き'!N21+'第３表（その２）続き'!M51</f>
        <v>43407181</v>
      </c>
      <c r="O21" s="93">
        <f>'第３表(その１)続き'!O21+'第３表（その２）続き'!O51</f>
        <v>151</v>
      </c>
      <c r="P21" s="39">
        <f>'第３表(その１)続き'!P21+'第３表（その２）続き'!P51</f>
        <v>3661942</v>
      </c>
      <c r="Q21" s="93">
        <f>'第３表(その１)続き'!Q21+'第３表（その２）続き'!R51</f>
        <v>34</v>
      </c>
      <c r="R21" s="39">
        <f>'第３表(その１)続き'!R21+'第３表（その２）続き'!S51</f>
        <v>4839745</v>
      </c>
      <c r="S21" s="165">
        <f>SUM(E21,G21,I21,K21,M21,O21,Q21)</f>
        <v>1567</v>
      </c>
      <c r="T21" s="166">
        <f>SUM(F21,H21,J21,L21,N21,P21,R21)</f>
        <v>95145712</v>
      </c>
      <c r="U21" s="20" t="s">
        <v>12</v>
      </c>
    </row>
    <row r="22" spans="1:21" ht="19.5" customHeight="1">
      <c r="A22" s="114" t="s">
        <v>58</v>
      </c>
      <c r="B22" s="94">
        <f>'第３表(その１)続き'!B22+'第３表（その２）続き'!V21</f>
        <v>519811838</v>
      </c>
      <c r="C22" s="95">
        <f>'第３表(その１)続き'!C22+'第３表（その２）続き'!W21</f>
        <v>179371730</v>
      </c>
      <c r="D22" s="94">
        <f>'第３表(その１)続き'!D22+'第３表（その２）続き'!Y21</f>
        <v>11253186</v>
      </c>
      <c r="E22" s="95">
        <f>'第３表(その１)続き'!E22+'第３表（その２）続き'!B52</f>
        <v>61</v>
      </c>
      <c r="F22" s="94">
        <f>'第３表(その１)続き'!F22+'第３表（その２）続き'!C52</f>
        <v>519534</v>
      </c>
      <c r="G22" s="95">
        <f>'第３表(その１)続き'!G22+'第３表（その２）続き'!D52</f>
        <v>179</v>
      </c>
      <c r="H22" s="94">
        <f>'第３表(その１)続き'!H22+'第３表（その２）続き'!E52</f>
        <v>979593</v>
      </c>
      <c r="I22" s="95">
        <f>'第３表(その１)続き'!I22+'第３表（その２）続き'!G52</f>
        <v>380</v>
      </c>
      <c r="J22" s="94">
        <f>'第３表(その１)続き'!J22+'第３表（その２）続き'!H52</f>
        <v>21624723</v>
      </c>
      <c r="K22" s="95">
        <f>'第３表(その１)続き'!K22+'第３表（その２）続き'!J52</f>
        <v>98</v>
      </c>
      <c r="L22" s="94">
        <f>'第３表(その１)続き'!L22+'第３表（その２）続き'!K52</f>
        <v>8489653</v>
      </c>
      <c r="M22" s="95">
        <f>'第３表(その１)続き'!M22+'第３表（その２）続き'!L52</f>
        <v>398</v>
      </c>
      <c r="N22" s="94">
        <f>'第３表(その１)続き'!N22+'第３表（その２）続き'!M52</f>
        <v>34006437</v>
      </c>
      <c r="O22" s="95">
        <f>'第３表(その１)続き'!O22+'第３表（その２）続き'!O52</f>
        <v>1260</v>
      </c>
      <c r="P22" s="94">
        <f>'第３表(その１)続き'!P22+'第３表（その２）続き'!P52</f>
        <v>9616548</v>
      </c>
      <c r="Q22" s="95">
        <f>'第３表(その１)続き'!Q22+'第３表（その２）続き'!R52</f>
        <v>82</v>
      </c>
      <c r="R22" s="94">
        <f>'第３表(その１)続き'!R22+'第３表（その２）続き'!S52</f>
        <v>8898655</v>
      </c>
      <c r="S22" s="163">
        <f>SUM(E22,G22,I22,K22,M22,O22,Q22)</f>
        <v>2458</v>
      </c>
      <c r="T22" s="164">
        <f>SUM(F22,H22,J22,L22,N22,P22,R22)</f>
        <v>84135143</v>
      </c>
      <c r="U22" s="18" t="s">
        <v>66</v>
      </c>
    </row>
    <row r="23" spans="1:21" ht="19.5" customHeight="1">
      <c r="A23" s="108" t="s">
        <v>50</v>
      </c>
      <c r="B23" s="39">
        <f>'第３表(その１)続き'!B23+'第３表（その２）続き'!V22</f>
        <v>1124774128</v>
      </c>
      <c r="C23" s="93">
        <f>'第３表(その１)続き'!C23+'第３表（その２）続き'!W22</f>
        <v>388512715</v>
      </c>
      <c r="D23" s="39">
        <f>'第３表(その１)続き'!D23+'第３表（その２）続き'!Y22</f>
        <v>27139995</v>
      </c>
      <c r="E23" s="93">
        <f>'第３表(その１)続き'!E23+'第３表（その２）続き'!B53</f>
        <v>473</v>
      </c>
      <c r="F23" s="39">
        <f>'第３表(その１)続き'!F23+'第３表（その２）続き'!C53</f>
        <v>3189285</v>
      </c>
      <c r="G23" s="93">
        <f>'第３表(その１)続き'!G23+'第３表（その２）続き'!D53</f>
        <v>2734</v>
      </c>
      <c r="H23" s="39">
        <f>'第３表(その１)続き'!H23+'第３表（その２）続き'!E53</f>
        <v>8720700</v>
      </c>
      <c r="I23" s="93">
        <f>'第３表(その１)続き'!I23+'第３表（その２）続き'!G53</f>
        <v>455</v>
      </c>
      <c r="J23" s="39">
        <f>'第３表(その１)続き'!J23+'第３表（その２）続き'!H53</f>
        <v>37028838</v>
      </c>
      <c r="K23" s="93">
        <f>'第３表(その１)続き'!K23+'第３表（その２）続き'!J53</f>
        <v>352</v>
      </c>
      <c r="L23" s="39">
        <f>'第３表(その１)続き'!L23+'第３表（その２）続き'!K53</f>
        <v>26005812</v>
      </c>
      <c r="M23" s="93">
        <f>'第３表(その１)続き'!M23+'第３表（その２）続き'!L53</f>
        <v>480</v>
      </c>
      <c r="N23" s="39">
        <f>'第３表(その１)続き'!N23+'第３表（その２）続き'!M53</f>
        <v>76252577</v>
      </c>
      <c r="O23" s="93">
        <f>'第３表(その１)続き'!O23+'第３表（その２）続き'!O53</f>
        <v>316</v>
      </c>
      <c r="P23" s="39">
        <f>'第３表(その１)続き'!P23+'第３表（その２）続き'!P53</f>
        <v>11704281</v>
      </c>
      <c r="Q23" s="93">
        <f>'第３表(その１)続き'!Q23+'第３表（その２）続き'!R53</f>
        <v>301</v>
      </c>
      <c r="R23" s="39">
        <f>'第３表(その１)続き'!R23+'第３表（その２）続き'!S53</f>
        <v>21330823</v>
      </c>
      <c r="S23" s="165">
        <f>SUM(E23,G23,I23,K23,M23,O23,Q23)</f>
        <v>5111</v>
      </c>
      <c r="T23" s="166">
        <f>SUM(F23,H23,J23,L23,N23,P23,R23)</f>
        <v>184232316</v>
      </c>
      <c r="U23" s="18" t="s">
        <v>67</v>
      </c>
    </row>
    <row r="24" spans="1:21" s="179" customFormat="1" ht="19.5" customHeight="1">
      <c r="A24" s="176" t="s">
        <v>143</v>
      </c>
      <c r="B24" s="177">
        <f>SUM(B7:B23)</f>
        <v>44356956320</v>
      </c>
      <c r="C24" s="177">
        <f>SUM(C7:C23)</f>
        <v>15206951320</v>
      </c>
      <c r="D24" s="177">
        <f>'第３表(その１)続き'!D24+'第３表（その２）続き'!Y23</f>
        <v>1016009673</v>
      </c>
      <c r="E24" s="177">
        <f>SUM(E7:E23)</f>
        <v>6816</v>
      </c>
      <c r="F24" s="177">
        <f>SUM(F7:F23)</f>
        <v>143736646</v>
      </c>
      <c r="G24" s="177">
        <f>SUM(G7:G23)</f>
        <v>34697</v>
      </c>
      <c r="H24" s="177">
        <f>SUM(H7:H23)</f>
        <v>327881292</v>
      </c>
      <c r="I24" s="177">
        <f>'第３表(その１)続き'!I24+'第３表（その２）続き'!G54</f>
        <v>16251</v>
      </c>
      <c r="J24" s="177">
        <f>'第３表(その１)続き'!J24+'第３表（その２）続き'!H54</f>
        <v>1429172795</v>
      </c>
      <c r="K24" s="177">
        <f>SUM(K7:K23)</f>
        <v>9632</v>
      </c>
      <c r="L24" s="177">
        <f>SUM(L7:L23)</f>
        <v>870291707</v>
      </c>
      <c r="M24" s="177">
        <f>SUM(M7:M23)</f>
        <v>20851</v>
      </c>
      <c r="N24" s="177">
        <f>SUM(N7:N23)</f>
        <v>2879995581</v>
      </c>
      <c r="O24" s="177">
        <f>SUM(O7:O23)</f>
        <v>20443</v>
      </c>
      <c r="P24" s="177">
        <f>SUM(P7:P23)</f>
        <v>527151593</v>
      </c>
      <c r="Q24" s="177">
        <f>'第３表(その１)続き'!Q24+'第３表（その２）続き'!R54</f>
        <v>6890</v>
      </c>
      <c r="R24" s="177">
        <f>'第３表(その１)続き'!R24+'第３表（その２）続き'!S54</f>
        <v>573203875</v>
      </c>
      <c r="S24" s="177">
        <f>SUM(S7:S23)</f>
        <v>115580</v>
      </c>
      <c r="T24" s="177">
        <f>SUM(T7:T23)</f>
        <v>6751433489</v>
      </c>
      <c r="U24" s="178" t="s">
        <v>143</v>
      </c>
    </row>
    <row r="25" spans="1:21" ht="19.5" customHeight="1">
      <c r="A25" s="108" t="s">
        <v>144</v>
      </c>
      <c r="B25" s="39">
        <f>'第３表(その１)続き'!B25</f>
        <v>484202460</v>
      </c>
      <c r="C25" s="39">
        <f>'第３表(その１)続き'!C25</f>
        <v>166207830</v>
      </c>
      <c r="D25" s="39">
        <f>'第３表(その１)続き'!D25</f>
        <v>17619847</v>
      </c>
      <c r="E25" s="39">
        <f>'第３表(その１)続き'!E25</f>
        <v>51</v>
      </c>
      <c r="F25" s="39">
        <f>'第３表(その１)続き'!F25</f>
        <v>1079266</v>
      </c>
      <c r="G25" s="39">
        <f>'第３表(その１)続き'!G25</f>
        <v>272</v>
      </c>
      <c r="H25" s="39">
        <f>'第３表(その１)続き'!H25</f>
        <v>2638742</v>
      </c>
      <c r="I25" s="39">
        <f>'第３表(その１)続き'!I25</f>
        <v>73</v>
      </c>
      <c r="J25" s="39">
        <f>'第３表(その１)続き'!J25</f>
        <v>6977813</v>
      </c>
      <c r="K25" s="39">
        <f>'第３表(その１)続き'!K25</f>
        <v>118</v>
      </c>
      <c r="L25" s="39">
        <f>'第３表(その１)続き'!L25</f>
        <v>8996616</v>
      </c>
      <c r="M25" s="39">
        <f>'第３表(その１)続き'!M25</f>
        <v>186</v>
      </c>
      <c r="N25" s="39">
        <f>'第３表(その１)続き'!N25</f>
        <v>28472082</v>
      </c>
      <c r="O25" s="39">
        <f>'第３表(その１)続き'!O25</f>
        <v>113</v>
      </c>
      <c r="P25" s="39">
        <f>'第３表(その１)続き'!P25</f>
        <v>4619905</v>
      </c>
      <c r="Q25" s="39">
        <f>'第３表(その１)続き'!Q25</f>
        <v>53</v>
      </c>
      <c r="R25" s="39">
        <f>'第３表(その１)続き'!R25</f>
        <v>7835715</v>
      </c>
      <c r="S25" s="166">
        <f>'第３表(その１)続き'!S25</f>
        <v>866</v>
      </c>
      <c r="T25" s="166">
        <f>'第３表(その１)続き'!T25</f>
        <v>60620139</v>
      </c>
      <c r="U25" s="18" t="s">
        <v>144</v>
      </c>
    </row>
    <row r="26" spans="1:21" ht="19.5" customHeight="1">
      <c r="A26" s="108" t="s">
        <v>145</v>
      </c>
      <c r="B26" s="39">
        <f>'第３表(その１)続き'!B26</f>
        <v>243032169</v>
      </c>
      <c r="C26" s="39">
        <f>'第３表(その１)続き'!C26</f>
        <v>95107694</v>
      </c>
      <c r="D26" s="39">
        <f>'第３表(その１)続き'!D26</f>
        <v>7310943</v>
      </c>
      <c r="E26" s="39">
        <f>'第３表(その１)続き'!E26</f>
        <v>28</v>
      </c>
      <c r="F26" s="39">
        <f>'第３表(その１)続き'!F26</f>
        <v>1001678</v>
      </c>
      <c r="G26" s="39">
        <f>'第３表(その１)続き'!G26</f>
        <v>22</v>
      </c>
      <c r="H26" s="39">
        <f>'第３表(その１)続き'!H26</f>
        <v>406031</v>
      </c>
      <c r="I26" s="39">
        <f>'第３表(その１)続き'!I26</f>
        <v>28</v>
      </c>
      <c r="J26" s="39">
        <f>'第３表(その１)続き'!J26</f>
        <v>1365549</v>
      </c>
      <c r="K26" s="39">
        <f>'第３表(その１)続き'!K26</f>
        <v>19</v>
      </c>
      <c r="L26" s="39">
        <f>'第３表(その１)続き'!L26</f>
        <v>997405</v>
      </c>
      <c r="M26" s="39">
        <f>'第３表(その１)続き'!M26</f>
        <v>58</v>
      </c>
      <c r="N26" s="39">
        <f>'第３表(その１)続き'!N26</f>
        <v>9502519</v>
      </c>
      <c r="O26" s="39">
        <f>'第３表(その１)続き'!O26</f>
        <v>22</v>
      </c>
      <c r="P26" s="39">
        <f>'第３表(その１)続き'!P26</f>
        <v>564572</v>
      </c>
      <c r="Q26" s="39">
        <f>'第３表(その１)続き'!Q26</f>
        <v>1</v>
      </c>
      <c r="R26" s="39">
        <f>'第３表(その１)続き'!R26</f>
        <v>74344</v>
      </c>
      <c r="S26" s="166">
        <f>'第３表(その１)続き'!S26</f>
        <v>178</v>
      </c>
      <c r="T26" s="166">
        <f>'第３表(その１)続き'!T26</f>
        <v>13912098</v>
      </c>
      <c r="U26" s="18" t="s">
        <v>145</v>
      </c>
    </row>
    <row r="27" spans="1:21" ht="19.5" customHeight="1">
      <c r="A27" s="108" t="s">
        <v>146</v>
      </c>
      <c r="B27" s="39">
        <f>'第３表(その１)続き'!B27</f>
        <v>69779462</v>
      </c>
      <c r="C27" s="39">
        <f>'第３表(その１)続き'!C27</f>
        <v>25250269</v>
      </c>
      <c r="D27" s="39">
        <f>'第３表(その１)続き'!D27</f>
        <v>2842333</v>
      </c>
      <c r="E27" s="39">
        <f>'第３表(その１)続き'!E27</f>
        <v>0</v>
      </c>
      <c r="F27" s="39">
        <f>'第３表(その１)続き'!F27</f>
        <v>0</v>
      </c>
      <c r="G27" s="39">
        <f>'第３表(その１)続き'!G27</f>
        <v>4</v>
      </c>
      <c r="H27" s="39">
        <f>'第３表(その１)続き'!H27</f>
        <v>101568</v>
      </c>
      <c r="I27" s="39">
        <f>'第３表(その１)続き'!I27</f>
        <v>21</v>
      </c>
      <c r="J27" s="39">
        <f>'第３表(その１)続き'!J27</f>
        <v>1303392</v>
      </c>
      <c r="K27" s="39">
        <f>'第３表(その１)続き'!K27</f>
        <v>0</v>
      </c>
      <c r="L27" s="39">
        <f>'第３表(その１)続き'!L27</f>
        <v>0</v>
      </c>
      <c r="M27" s="39">
        <f>'第３表(その１)続き'!M27</f>
        <v>20</v>
      </c>
      <c r="N27" s="39">
        <f>'第３表(その１)続き'!N27</f>
        <v>3212559</v>
      </c>
      <c r="O27" s="39">
        <f>'第３表(その１)続き'!O27</f>
        <v>25</v>
      </c>
      <c r="P27" s="39">
        <f>'第３表(その１)続き'!P27</f>
        <v>559567</v>
      </c>
      <c r="Q27" s="39">
        <f>'第３表(その１)続き'!Q27</f>
        <v>7</v>
      </c>
      <c r="R27" s="39">
        <f>'第３表(その１)続き'!R27</f>
        <v>806777</v>
      </c>
      <c r="S27" s="166">
        <f>'第３表(その１)続き'!S27</f>
        <v>77</v>
      </c>
      <c r="T27" s="166">
        <f>'第３表(その１)続き'!T27</f>
        <v>5983863</v>
      </c>
      <c r="U27" s="18" t="s">
        <v>146</v>
      </c>
    </row>
    <row r="28" spans="1:21" s="179" customFormat="1" ht="19.5" customHeight="1" thickBot="1">
      <c r="A28" s="180" t="s">
        <v>147</v>
      </c>
      <c r="B28" s="181">
        <f>'第３表(その１)続き'!B28</f>
        <v>797014091</v>
      </c>
      <c r="C28" s="181">
        <f>'第３表(その１)続き'!C28</f>
        <v>286565793</v>
      </c>
      <c r="D28" s="181">
        <f>'第３表(その１)続き'!D28</f>
        <v>27773123</v>
      </c>
      <c r="E28" s="181">
        <f>'第３表(その１)続き'!E28</f>
        <v>79</v>
      </c>
      <c r="F28" s="181">
        <f>'第３表(その１)続き'!F28</f>
        <v>2080944</v>
      </c>
      <c r="G28" s="181">
        <f>'第３表(その１)続き'!G28</f>
        <v>298</v>
      </c>
      <c r="H28" s="181">
        <f>'第３表(その１)続き'!H28</f>
        <v>3146341</v>
      </c>
      <c r="I28" s="181">
        <f>'第３表(その１)続き'!I28</f>
        <v>122</v>
      </c>
      <c r="J28" s="181">
        <f>'第３表(その１)続き'!J28</f>
        <v>9646754</v>
      </c>
      <c r="K28" s="181">
        <f>'第３表(その１)続き'!K28</f>
        <v>137</v>
      </c>
      <c r="L28" s="181">
        <f>'第３表(その１)続き'!L28</f>
        <v>9994021</v>
      </c>
      <c r="M28" s="181">
        <f>'第３表(その１)続き'!M28</f>
        <v>264</v>
      </c>
      <c r="N28" s="181">
        <f>'第３表(その１)続き'!N28</f>
        <v>41187160</v>
      </c>
      <c r="O28" s="181">
        <f>'第３表(その１)続き'!O28</f>
        <v>160</v>
      </c>
      <c r="P28" s="181">
        <f>'第３表(その１)続き'!P28</f>
        <v>5744044</v>
      </c>
      <c r="Q28" s="181">
        <f>'第３表(その１)続き'!Q28</f>
        <v>61</v>
      </c>
      <c r="R28" s="181">
        <f>'第３表(その１)続き'!R28</f>
        <v>8716836</v>
      </c>
      <c r="S28" s="181">
        <f>'第３表(その１)続き'!S28</f>
        <v>1121</v>
      </c>
      <c r="T28" s="181">
        <f>'第３表(その１)続き'!T28</f>
        <v>80516100</v>
      </c>
      <c r="U28" s="182" t="s">
        <v>147</v>
      </c>
    </row>
    <row r="29" spans="1:21" s="186" customFormat="1" ht="19.5" customHeight="1" thickBot="1" thickTop="1">
      <c r="A29" s="183" t="s">
        <v>138</v>
      </c>
      <c r="B29" s="184">
        <f>B24+B28</f>
        <v>45153970411</v>
      </c>
      <c r="C29" s="184">
        <f>C24+C28</f>
        <v>15493517113</v>
      </c>
      <c r="D29" s="184">
        <f>D24+D28</f>
        <v>1043782796</v>
      </c>
      <c r="E29" s="184">
        <f>E24+E28</f>
        <v>6895</v>
      </c>
      <c r="F29" s="184">
        <f>F24+F28</f>
        <v>145817590</v>
      </c>
      <c r="G29" s="184">
        <f>G24+G28</f>
        <v>34995</v>
      </c>
      <c r="H29" s="184">
        <f>H24+H28</f>
        <v>331027633</v>
      </c>
      <c r="I29" s="184">
        <f>I24+I28</f>
        <v>16373</v>
      </c>
      <c r="J29" s="184">
        <f>J24+J28</f>
        <v>1438819549</v>
      </c>
      <c r="K29" s="184">
        <f>K24+K28</f>
        <v>9769</v>
      </c>
      <c r="L29" s="184">
        <f>L24+L28</f>
        <v>880285728</v>
      </c>
      <c r="M29" s="184">
        <f>M24+M28</f>
        <v>21115</v>
      </c>
      <c r="N29" s="184">
        <f>N24+N28</f>
        <v>2921182741</v>
      </c>
      <c r="O29" s="184">
        <f>O24+O28</f>
        <v>20603</v>
      </c>
      <c r="P29" s="184">
        <f>P24+P28</f>
        <v>532895637</v>
      </c>
      <c r="Q29" s="184">
        <f>Q24+Q28</f>
        <v>6951</v>
      </c>
      <c r="R29" s="184">
        <f>R24+R28</f>
        <v>581920711</v>
      </c>
      <c r="S29" s="184">
        <f>S24+S28</f>
        <v>116701</v>
      </c>
      <c r="T29" s="184">
        <f>T24+T28</f>
        <v>6831949589</v>
      </c>
      <c r="U29" s="185" t="s">
        <v>138</v>
      </c>
    </row>
    <row r="46" ht="12.75" customHeight="1"/>
    <row r="52" ht="12.75" customHeight="1"/>
    <row r="62" ht="12.75" customHeight="1"/>
    <row r="68" ht="12.75" customHeight="1"/>
    <row r="72" ht="12.75" customHeight="1"/>
    <row r="74" ht="14.25" customHeight="1"/>
  </sheetData>
  <sheetProtection/>
  <mergeCells count="17">
    <mergeCell ref="S3:T5"/>
    <mergeCell ref="E4:F5"/>
    <mergeCell ref="G4:H5"/>
    <mergeCell ref="I4:J5"/>
    <mergeCell ref="K4:L5"/>
    <mergeCell ref="M4:N5"/>
    <mergeCell ref="O4:P5"/>
    <mergeCell ref="A2:A6"/>
    <mergeCell ref="B2:D2"/>
    <mergeCell ref="E2:T2"/>
    <mergeCell ref="U2:U6"/>
    <mergeCell ref="B3:B6"/>
    <mergeCell ref="C3:C6"/>
    <mergeCell ref="D3:D6"/>
    <mergeCell ref="E3:H3"/>
    <mergeCell ref="I3:P3"/>
    <mergeCell ref="Q3:R5"/>
  </mergeCell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Footer>&amp;C59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8"/>
  <sheetViews>
    <sheetView view="pageBreakPreview" zoomScale="70" zoomScaleSheetLayoutView="70" workbookViewId="0" topLeftCell="A1">
      <selection activeCell="F17" sqref="F17"/>
    </sheetView>
  </sheetViews>
  <sheetFormatPr defaultColWidth="8.796875" defaultRowHeight="14.25"/>
  <cols>
    <col min="1" max="1" width="11.59765625" style="0" customWidth="1"/>
    <col min="2" max="13" width="12.59765625" style="0" customWidth="1"/>
    <col min="14" max="14" width="10.3984375" style="0" customWidth="1"/>
  </cols>
  <sheetData>
    <row r="1" spans="1:14" ht="24.75" thickBot="1">
      <c r="A1" s="66" t="s">
        <v>134</v>
      </c>
      <c r="B1" s="47"/>
      <c r="C1" s="47"/>
      <c r="D1" s="5"/>
      <c r="E1" s="5"/>
      <c r="F1" s="5"/>
      <c r="G1" s="5"/>
      <c r="H1" s="5"/>
      <c r="I1" s="5"/>
      <c r="J1" s="5"/>
      <c r="K1" s="5"/>
      <c r="L1" s="13" t="s">
        <v>19</v>
      </c>
      <c r="M1" s="5"/>
      <c r="N1" s="23" t="s">
        <v>105</v>
      </c>
    </row>
    <row r="2" spans="1:14" ht="13.5">
      <c r="A2" s="249" t="s">
        <v>1</v>
      </c>
      <c r="B2" s="15" t="s">
        <v>106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4" t="s">
        <v>1</v>
      </c>
    </row>
    <row r="3" spans="1:14" ht="13.5">
      <c r="A3" s="250"/>
      <c r="B3" s="237" t="s">
        <v>107</v>
      </c>
      <c r="C3" s="239"/>
      <c r="D3" s="237" t="s">
        <v>108</v>
      </c>
      <c r="E3" s="239"/>
      <c r="F3" s="237" t="s">
        <v>129</v>
      </c>
      <c r="G3" s="239"/>
      <c r="H3" s="237" t="s">
        <v>130</v>
      </c>
      <c r="I3" s="239"/>
      <c r="J3" s="237" t="s">
        <v>109</v>
      </c>
      <c r="K3" s="239"/>
      <c r="L3" s="237" t="s">
        <v>18</v>
      </c>
      <c r="M3" s="239"/>
      <c r="N3" s="245"/>
    </row>
    <row r="4" spans="1:14" ht="13.5">
      <c r="A4" s="250"/>
      <c r="B4" s="240"/>
      <c r="C4" s="242"/>
      <c r="D4" s="240"/>
      <c r="E4" s="242"/>
      <c r="F4" s="240"/>
      <c r="G4" s="242"/>
      <c r="H4" s="240"/>
      <c r="I4" s="242"/>
      <c r="J4" s="240"/>
      <c r="K4" s="242"/>
      <c r="L4" s="240"/>
      <c r="M4" s="242"/>
      <c r="N4" s="245"/>
    </row>
    <row r="5" spans="1:14" ht="13.5">
      <c r="A5" s="251"/>
      <c r="B5" s="45" t="s">
        <v>26</v>
      </c>
      <c r="C5" s="27" t="s">
        <v>110</v>
      </c>
      <c r="D5" s="27" t="s">
        <v>26</v>
      </c>
      <c r="E5" s="27" t="s">
        <v>110</v>
      </c>
      <c r="F5" s="27" t="s">
        <v>26</v>
      </c>
      <c r="G5" s="27" t="s">
        <v>110</v>
      </c>
      <c r="H5" s="27" t="s">
        <v>26</v>
      </c>
      <c r="I5" s="27" t="s">
        <v>110</v>
      </c>
      <c r="J5" s="27" t="s">
        <v>26</v>
      </c>
      <c r="K5" s="27" t="s">
        <v>110</v>
      </c>
      <c r="L5" s="27" t="s">
        <v>26</v>
      </c>
      <c r="M5" s="27" t="s">
        <v>110</v>
      </c>
      <c r="N5" s="246"/>
    </row>
    <row r="6" spans="1:14" ht="15" customHeight="1">
      <c r="A6" s="17" t="s">
        <v>3</v>
      </c>
      <c r="B6" s="35">
        <v>104</v>
      </c>
      <c r="C6" s="35">
        <v>43552000</v>
      </c>
      <c r="D6" s="35">
        <v>249</v>
      </c>
      <c r="E6" s="35">
        <v>12450000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57">
        <v>0</v>
      </c>
      <c r="L6" s="161">
        <f>SUM(B6,D6,F6,H6,J6)</f>
        <v>353</v>
      </c>
      <c r="M6" s="161">
        <f aca="true" t="shared" si="0" ref="M6:M22">SUM(C6,E6,G6,I6,K6)</f>
        <v>56002000</v>
      </c>
      <c r="N6" s="50" t="s">
        <v>3</v>
      </c>
    </row>
    <row r="7" spans="1:14" ht="15" customHeight="1">
      <c r="A7" s="17" t="s">
        <v>4</v>
      </c>
      <c r="B7" s="35">
        <v>25</v>
      </c>
      <c r="C7" s="35">
        <v>10500000</v>
      </c>
      <c r="D7" s="35">
        <v>84</v>
      </c>
      <c r="E7" s="35">
        <v>4200000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57">
        <v>0</v>
      </c>
      <c r="L7" s="161">
        <f aca="true" t="shared" si="1" ref="L7:L22">SUM(B7,D7,F7,H7,J7)</f>
        <v>109</v>
      </c>
      <c r="M7" s="161">
        <f t="shared" si="0"/>
        <v>14700000</v>
      </c>
      <c r="N7" s="50" t="s">
        <v>4</v>
      </c>
    </row>
    <row r="8" spans="1:14" ht="15" customHeight="1">
      <c r="A8" s="17" t="s">
        <v>5</v>
      </c>
      <c r="B8" s="35">
        <v>13</v>
      </c>
      <c r="C8" s="35">
        <v>5460000</v>
      </c>
      <c r="D8" s="35">
        <v>49</v>
      </c>
      <c r="E8" s="35">
        <v>2450000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57">
        <v>0</v>
      </c>
      <c r="L8" s="161">
        <f t="shared" si="1"/>
        <v>62</v>
      </c>
      <c r="M8" s="161">
        <f t="shared" si="0"/>
        <v>7910000</v>
      </c>
      <c r="N8" s="50" t="s">
        <v>5</v>
      </c>
    </row>
    <row r="9" spans="1:14" ht="15" customHeight="1">
      <c r="A9" s="17" t="s">
        <v>6</v>
      </c>
      <c r="B9" s="35">
        <v>11</v>
      </c>
      <c r="C9" s="35">
        <v>4604000</v>
      </c>
      <c r="D9" s="35">
        <v>55</v>
      </c>
      <c r="E9" s="35">
        <v>2950000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57">
        <v>0</v>
      </c>
      <c r="L9" s="161">
        <f t="shared" si="1"/>
        <v>66</v>
      </c>
      <c r="M9" s="161">
        <f t="shared" si="0"/>
        <v>7554000</v>
      </c>
      <c r="N9" s="50" t="s">
        <v>6</v>
      </c>
    </row>
    <row r="10" spans="1:14" ht="15" customHeight="1">
      <c r="A10" s="19" t="s">
        <v>7</v>
      </c>
      <c r="B10" s="36">
        <v>2</v>
      </c>
      <c r="C10" s="36">
        <v>840000</v>
      </c>
      <c r="D10" s="36">
        <v>44</v>
      </c>
      <c r="E10" s="36">
        <v>2200000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58">
        <v>0</v>
      </c>
      <c r="L10" s="161">
        <f t="shared" si="1"/>
        <v>46</v>
      </c>
      <c r="M10" s="161">
        <f t="shared" si="0"/>
        <v>3040000</v>
      </c>
      <c r="N10" s="51" t="s">
        <v>7</v>
      </c>
    </row>
    <row r="11" spans="1:14" s="5" customFormat="1" ht="15" customHeight="1">
      <c r="A11" s="17" t="s">
        <v>8</v>
      </c>
      <c r="B11" s="35">
        <v>53</v>
      </c>
      <c r="C11" s="35">
        <v>22240080</v>
      </c>
      <c r="D11" s="35">
        <v>72</v>
      </c>
      <c r="E11" s="35">
        <v>3600000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57">
        <v>0</v>
      </c>
      <c r="L11" s="164">
        <f t="shared" si="1"/>
        <v>125</v>
      </c>
      <c r="M11" s="169">
        <f t="shared" si="0"/>
        <v>25840080</v>
      </c>
      <c r="N11" s="50" t="s">
        <v>8</v>
      </c>
    </row>
    <row r="12" spans="1:14" s="5" customFormat="1" ht="15" customHeight="1">
      <c r="A12" s="17" t="s">
        <v>112</v>
      </c>
      <c r="B12" s="35">
        <v>5</v>
      </c>
      <c r="C12" s="35">
        <v>2100000</v>
      </c>
      <c r="D12" s="35">
        <v>39</v>
      </c>
      <c r="E12" s="35">
        <v>1950000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57">
        <v>0</v>
      </c>
      <c r="L12" s="161">
        <f t="shared" si="1"/>
        <v>44</v>
      </c>
      <c r="M12" s="161">
        <f t="shared" si="0"/>
        <v>4050000</v>
      </c>
      <c r="N12" s="50" t="s">
        <v>61</v>
      </c>
    </row>
    <row r="13" spans="1:14" s="5" customFormat="1" ht="15" customHeight="1">
      <c r="A13" s="17" t="s">
        <v>113</v>
      </c>
      <c r="B13" s="35">
        <v>35</v>
      </c>
      <c r="C13" s="35">
        <v>14684000</v>
      </c>
      <c r="D13" s="35">
        <v>120</v>
      </c>
      <c r="E13" s="35">
        <v>6000000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57">
        <v>0</v>
      </c>
      <c r="L13" s="161">
        <f t="shared" si="1"/>
        <v>155</v>
      </c>
      <c r="M13" s="161">
        <f t="shared" si="0"/>
        <v>20684000</v>
      </c>
      <c r="N13" s="50" t="s">
        <v>62</v>
      </c>
    </row>
    <row r="14" spans="1:14" s="5" customFormat="1" ht="15" customHeight="1">
      <c r="A14" s="17" t="s">
        <v>114</v>
      </c>
      <c r="B14" s="35">
        <v>22</v>
      </c>
      <c r="C14" s="35">
        <v>9228000</v>
      </c>
      <c r="D14" s="35">
        <v>105</v>
      </c>
      <c r="E14" s="35">
        <v>5250000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57">
        <v>0</v>
      </c>
      <c r="L14" s="161">
        <f t="shared" si="1"/>
        <v>127</v>
      </c>
      <c r="M14" s="161">
        <f t="shared" si="0"/>
        <v>14478000</v>
      </c>
      <c r="N14" s="50" t="s">
        <v>63</v>
      </c>
    </row>
    <row r="15" spans="1:14" ht="15" customHeight="1">
      <c r="A15" s="19" t="s">
        <v>9</v>
      </c>
      <c r="B15" s="36">
        <v>9</v>
      </c>
      <c r="C15" s="36">
        <v>3780000</v>
      </c>
      <c r="D15" s="36">
        <v>15</v>
      </c>
      <c r="E15" s="36">
        <v>750000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58">
        <v>0</v>
      </c>
      <c r="L15" s="161">
        <f t="shared" si="1"/>
        <v>24</v>
      </c>
      <c r="M15" s="161">
        <f t="shared" si="0"/>
        <v>4530000</v>
      </c>
      <c r="N15" s="51" t="s">
        <v>9</v>
      </c>
    </row>
    <row r="16" spans="1:14" ht="15" customHeight="1">
      <c r="A16" s="17" t="s">
        <v>10</v>
      </c>
      <c r="B16" s="35">
        <v>0</v>
      </c>
      <c r="C16" s="35">
        <v>0</v>
      </c>
      <c r="D16" s="35">
        <v>3</v>
      </c>
      <c r="E16" s="35">
        <v>150000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57">
        <v>0</v>
      </c>
      <c r="L16" s="164">
        <f t="shared" si="1"/>
        <v>3</v>
      </c>
      <c r="M16" s="169">
        <f t="shared" si="0"/>
        <v>150000</v>
      </c>
      <c r="N16" s="50" t="s">
        <v>10</v>
      </c>
    </row>
    <row r="17" spans="1:14" ht="15" customHeight="1">
      <c r="A17" s="17" t="s">
        <v>115</v>
      </c>
      <c r="B17" s="35">
        <v>1</v>
      </c>
      <c r="C17" s="35">
        <v>420000</v>
      </c>
      <c r="D17" s="35">
        <v>20</v>
      </c>
      <c r="E17" s="35">
        <v>1000000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57">
        <v>0</v>
      </c>
      <c r="L17" s="166">
        <f t="shared" si="1"/>
        <v>21</v>
      </c>
      <c r="M17" s="161">
        <f t="shared" si="0"/>
        <v>1420000</v>
      </c>
      <c r="N17" s="50" t="s">
        <v>64</v>
      </c>
    </row>
    <row r="18" spans="1:14" ht="15" customHeight="1">
      <c r="A18" s="17" t="s">
        <v>116</v>
      </c>
      <c r="B18" s="35">
        <v>6</v>
      </c>
      <c r="C18" s="35">
        <v>2100000</v>
      </c>
      <c r="D18" s="35">
        <v>41</v>
      </c>
      <c r="E18" s="35">
        <v>2050000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57">
        <v>0</v>
      </c>
      <c r="L18" s="166">
        <f t="shared" si="1"/>
        <v>47</v>
      </c>
      <c r="M18" s="161">
        <f t="shared" si="0"/>
        <v>4150000</v>
      </c>
      <c r="N18" s="50" t="s">
        <v>65</v>
      </c>
    </row>
    <row r="19" spans="1:14" ht="15" customHeight="1">
      <c r="A19" s="17" t="s">
        <v>11</v>
      </c>
      <c r="B19" s="35">
        <v>0</v>
      </c>
      <c r="C19" s="35">
        <v>0</v>
      </c>
      <c r="D19" s="35">
        <v>14</v>
      </c>
      <c r="E19" s="35">
        <v>700000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57">
        <v>0</v>
      </c>
      <c r="L19" s="166">
        <f t="shared" si="1"/>
        <v>14</v>
      </c>
      <c r="M19" s="161">
        <f t="shared" si="0"/>
        <v>700000</v>
      </c>
      <c r="N19" s="50" t="s">
        <v>11</v>
      </c>
    </row>
    <row r="20" spans="1:14" ht="15" customHeight="1">
      <c r="A20" s="19" t="s">
        <v>12</v>
      </c>
      <c r="B20" s="36">
        <v>6</v>
      </c>
      <c r="C20" s="36">
        <v>2520000</v>
      </c>
      <c r="D20" s="36">
        <v>28</v>
      </c>
      <c r="E20" s="36">
        <v>1400000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58">
        <v>0</v>
      </c>
      <c r="L20" s="168">
        <f t="shared" si="1"/>
        <v>34</v>
      </c>
      <c r="M20" s="170">
        <f t="shared" si="0"/>
        <v>3920000</v>
      </c>
      <c r="N20" s="51" t="s">
        <v>12</v>
      </c>
    </row>
    <row r="21" spans="1:14" ht="15" customHeight="1">
      <c r="A21" s="17" t="s">
        <v>117</v>
      </c>
      <c r="B21" s="35">
        <v>0</v>
      </c>
      <c r="C21" s="35">
        <v>0</v>
      </c>
      <c r="D21" s="35">
        <v>14</v>
      </c>
      <c r="E21" s="35">
        <v>700000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57">
        <v>0</v>
      </c>
      <c r="L21" s="161">
        <f t="shared" si="1"/>
        <v>14</v>
      </c>
      <c r="M21" s="161">
        <f t="shared" si="0"/>
        <v>700000</v>
      </c>
      <c r="N21" s="50" t="s">
        <v>66</v>
      </c>
    </row>
    <row r="22" spans="1:14" ht="15" customHeight="1">
      <c r="A22" s="17" t="s">
        <v>69</v>
      </c>
      <c r="B22" s="35">
        <v>11</v>
      </c>
      <c r="C22" s="35">
        <v>4620000</v>
      </c>
      <c r="D22" s="35">
        <v>21</v>
      </c>
      <c r="E22" s="35">
        <v>1050000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57">
        <v>0</v>
      </c>
      <c r="L22" s="161">
        <f t="shared" si="1"/>
        <v>32</v>
      </c>
      <c r="M22" s="161">
        <f t="shared" si="0"/>
        <v>5670000</v>
      </c>
      <c r="N22" s="50" t="s">
        <v>67</v>
      </c>
    </row>
    <row r="23" spans="1:14" s="5" customFormat="1" ht="15" customHeight="1">
      <c r="A23" s="115" t="s">
        <v>59</v>
      </c>
      <c r="B23" s="171">
        <f>SUM(B6:B22)</f>
        <v>303</v>
      </c>
      <c r="C23" s="171">
        <f aca="true" t="shared" si="2" ref="C23:K23">SUM(C6:C22)</f>
        <v>126648080</v>
      </c>
      <c r="D23" s="171">
        <f t="shared" si="2"/>
        <v>973</v>
      </c>
      <c r="E23" s="171">
        <f t="shared" si="2"/>
        <v>48850000</v>
      </c>
      <c r="F23" s="171">
        <f t="shared" si="2"/>
        <v>0</v>
      </c>
      <c r="G23" s="171">
        <f t="shared" si="2"/>
        <v>0</v>
      </c>
      <c r="H23" s="171">
        <f t="shared" si="2"/>
        <v>0</v>
      </c>
      <c r="I23" s="171">
        <f t="shared" si="2"/>
        <v>0</v>
      </c>
      <c r="J23" s="171">
        <f t="shared" si="2"/>
        <v>0</v>
      </c>
      <c r="K23" s="171">
        <f t="shared" si="2"/>
        <v>0</v>
      </c>
      <c r="L23" s="171">
        <f>SUM(L6:L22)</f>
        <v>1276</v>
      </c>
      <c r="M23" s="171">
        <f>SUM(M6:M22)</f>
        <v>175498080</v>
      </c>
      <c r="N23" s="172" t="s">
        <v>140</v>
      </c>
    </row>
    <row r="24" spans="1:14" s="5" customFormat="1" ht="15" customHeight="1">
      <c r="A24" s="114" t="s">
        <v>13</v>
      </c>
      <c r="B24" s="99">
        <v>19</v>
      </c>
      <c r="C24" s="99">
        <v>7964000</v>
      </c>
      <c r="D24" s="99">
        <v>4</v>
      </c>
      <c r="E24" s="99">
        <v>180000</v>
      </c>
      <c r="F24" s="9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169">
        <f aca="true" t="shared" si="3" ref="L24:M26">SUM(B24,D24,F24,H24,J24)</f>
        <v>23</v>
      </c>
      <c r="M24" s="164">
        <f t="shared" si="3"/>
        <v>8144000</v>
      </c>
      <c r="N24" s="22" t="s">
        <v>13</v>
      </c>
    </row>
    <row r="25" spans="1:14" s="5" customFormat="1" ht="15" customHeight="1">
      <c r="A25" s="108" t="s">
        <v>14</v>
      </c>
      <c r="B25" s="100">
        <v>9</v>
      </c>
      <c r="C25" s="100">
        <v>3780000</v>
      </c>
      <c r="D25" s="100">
        <v>3</v>
      </c>
      <c r="E25" s="100">
        <v>700000</v>
      </c>
      <c r="F25" s="39">
        <v>5</v>
      </c>
      <c r="G25" s="35">
        <v>90000</v>
      </c>
      <c r="H25" s="35">
        <v>0</v>
      </c>
      <c r="I25" s="35">
        <v>0</v>
      </c>
      <c r="J25" s="35">
        <v>0</v>
      </c>
      <c r="K25" s="35">
        <v>0</v>
      </c>
      <c r="L25" s="161">
        <f t="shared" si="3"/>
        <v>17</v>
      </c>
      <c r="M25" s="166">
        <f t="shared" si="3"/>
        <v>4570000</v>
      </c>
      <c r="N25" s="18" t="s">
        <v>14</v>
      </c>
    </row>
    <row r="26" spans="1:14" s="5" customFormat="1" ht="15" customHeight="1">
      <c r="A26" s="113" t="s">
        <v>15</v>
      </c>
      <c r="B26" s="101">
        <v>6</v>
      </c>
      <c r="C26" s="101">
        <v>2520000</v>
      </c>
      <c r="D26" s="101">
        <v>2</v>
      </c>
      <c r="E26" s="101">
        <v>200000</v>
      </c>
      <c r="F26" s="40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170">
        <f t="shared" si="3"/>
        <v>8</v>
      </c>
      <c r="M26" s="168">
        <f t="shared" si="3"/>
        <v>2720000</v>
      </c>
      <c r="N26" s="20" t="s">
        <v>15</v>
      </c>
    </row>
    <row r="27" spans="1:14" ht="15" customHeight="1" thickBot="1">
      <c r="A27" s="141" t="s">
        <v>16</v>
      </c>
      <c r="B27" s="173">
        <f>SUM(B24:B26)</f>
        <v>34</v>
      </c>
      <c r="C27" s="173">
        <f aca="true" t="shared" si="4" ref="C27:K27">SUM(C24:C26)</f>
        <v>14264000</v>
      </c>
      <c r="D27" s="173">
        <f t="shared" si="4"/>
        <v>9</v>
      </c>
      <c r="E27" s="173">
        <f t="shared" si="4"/>
        <v>1080000</v>
      </c>
      <c r="F27" s="173">
        <f t="shared" si="4"/>
        <v>5</v>
      </c>
      <c r="G27" s="173">
        <f t="shared" si="4"/>
        <v>90000</v>
      </c>
      <c r="H27" s="173">
        <f t="shared" si="4"/>
        <v>0</v>
      </c>
      <c r="I27" s="173">
        <f t="shared" si="4"/>
        <v>0</v>
      </c>
      <c r="J27" s="173">
        <f t="shared" si="4"/>
        <v>0</v>
      </c>
      <c r="K27" s="173">
        <f t="shared" si="4"/>
        <v>0</v>
      </c>
      <c r="L27" s="174">
        <f>SUM(L24:L26)</f>
        <v>48</v>
      </c>
      <c r="M27" s="173">
        <f>SUM(M24:M26)</f>
        <v>15434000</v>
      </c>
      <c r="N27" s="144" t="s">
        <v>141</v>
      </c>
    </row>
    <row r="28" spans="1:14" ht="15" customHeight="1" thickBot="1" thickTop="1">
      <c r="A28" s="124" t="s">
        <v>17</v>
      </c>
      <c r="B28" s="135">
        <f>SUM(B27,B23)</f>
        <v>337</v>
      </c>
      <c r="C28" s="135">
        <f aca="true" t="shared" si="5" ref="C28:K28">SUM(C27,C23)</f>
        <v>140912080</v>
      </c>
      <c r="D28" s="135">
        <f t="shared" si="5"/>
        <v>982</v>
      </c>
      <c r="E28" s="135">
        <f t="shared" si="5"/>
        <v>49930000</v>
      </c>
      <c r="F28" s="135">
        <f t="shared" si="5"/>
        <v>5</v>
      </c>
      <c r="G28" s="135">
        <f t="shared" si="5"/>
        <v>90000</v>
      </c>
      <c r="H28" s="135">
        <f t="shared" si="5"/>
        <v>0</v>
      </c>
      <c r="I28" s="135">
        <f t="shared" si="5"/>
        <v>0</v>
      </c>
      <c r="J28" s="135">
        <f t="shared" si="5"/>
        <v>0</v>
      </c>
      <c r="K28" s="135">
        <f t="shared" si="5"/>
        <v>0</v>
      </c>
      <c r="L28" s="135">
        <f>SUM(L27,L23)</f>
        <v>1324</v>
      </c>
      <c r="M28" s="135">
        <f>SUM(M27,M23)</f>
        <v>190932080</v>
      </c>
      <c r="N28" s="122" t="s">
        <v>138</v>
      </c>
    </row>
  </sheetData>
  <sheetProtection/>
  <mergeCells count="8">
    <mergeCell ref="J3:K4"/>
    <mergeCell ref="L3:M4"/>
    <mergeCell ref="N2:N5"/>
    <mergeCell ref="A2:A5"/>
    <mergeCell ref="B3:C4"/>
    <mergeCell ref="D3:E4"/>
    <mergeCell ref="F3:G4"/>
    <mergeCell ref="H3:I4"/>
  </mergeCells>
  <printOptions/>
  <pageMargins left="1.1811023622047245" right="0.7874015748031497" top="0.787401574803149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笈田 紗希</cp:lastModifiedBy>
  <cp:lastPrinted>2021-10-19T07:50:23Z</cp:lastPrinted>
  <dcterms:created xsi:type="dcterms:W3CDTF">2000-12-03T08:10:22Z</dcterms:created>
  <dcterms:modified xsi:type="dcterms:W3CDTF">2021-10-19T08:00:01Z</dcterms:modified>
  <cp:category/>
  <cp:version/>
  <cp:contentType/>
  <cp:contentStatus/>
</cp:coreProperties>
</file>