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40155\Desktop\国庫申請準備\10_施設整備　二次募集\"/>
    </mc:Choice>
  </mc:AlternateContent>
  <xr:revisionPtr revIDLastSave="0" documentId="13_ncr:1_{C549F6C4-C1C5-4954-B4B8-16D45DB8D85D}" xr6:coauthVersionLast="47" xr6:coauthVersionMax="47" xr10:uidLastSave="{00000000-0000-0000-0000-000000000000}"/>
  <bookViews>
    <workbookView xWindow="-28920" yWindow="-990" windowWidth="29040" windowHeight="16440" tabRatio="661" xr2:uid="{00000000-000D-0000-FFFF-FFFF00000000}"/>
  </bookViews>
  <sheets>
    <sheet name="様式１" sheetId="54" r:id="rId1"/>
    <sheet name="様式2-1" sheetId="48" r:id="rId2"/>
    <sheet name="様式2-2" sheetId="3" r:id="rId3"/>
    <sheet name="管理用（このシートは削除しないでください）" sheetId="53" r:id="rId4"/>
    <sheet name="管理用（このシートは削除しないでください）2" sheetId="55" r:id="rId5"/>
  </sheets>
  <externalReferences>
    <externalReference r:id="rId6"/>
    <externalReference r:id="rId7"/>
  </externalReferences>
  <definedNames>
    <definedName name="_２０__ア">[1]事業区分!#REF!</definedName>
    <definedName name="_２０__イ">[1]事業区分!#REF!</definedName>
    <definedName name="_xlnm._FilterDatabase" localSheetId="2" hidden="1">'様式2-2'!$B$6:$U$27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a">#REF!</definedName>
    <definedName name="aaaaaaaaaaaaaaaaaa" hidden="1">#REF!</definedName>
    <definedName name="bbbb">#REF!</definedName>
    <definedName name="cccc">#REF!</definedName>
    <definedName name="E" hidden="1">#REF!</definedName>
    <definedName name="ｌ" hidden="1">#REF!</definedName>
    <definedName name="_xlnm.Print_Area" localSheetId="4">'管理用（このシートは削除しないでください）2'!$A$1:$L$24</definedName>
    <definedName name="_xlnm.Print_Area" localSheetId="0">様式１!$A$1:$F$33</definedName>
    <definedName name="_xlnm.Print_Area" localSheetId="1">'様式2-1'!$A$1:$I$40</definedName>
    <definedName name="_xlnm.Print_Area" localSheetId="2">'様式2-2'!$C$1:$W$24</definedName>
    <definedName name="_xlnm.Print_Titles" localSheetId="2">'様式2-2'!$1:$6</definedName>
    <definedName name="あ" hidden="1">#REF!</definedName>
    <definedName name="い" hidden="1">#REF!</definedName>
    <definedName name="こ" hidden="1">#REF!</definedName>
    <definedName name="こ」" hidden="1">#REF!</definedName>
    <definedName name="へき地医療拠点病院施設整備事業">#REF!</definedName>
    <definedName name="へき地診療所施設整備事業">#REF!</definedName>
    <definedName name="へき地保健指導所施設整備事業">#REF!</definedName>
    <definedName name="医師臨床研修病院研修医環境整備事業">#REF!</definedName>
    <definedName name="院内感染対策施設整備事業">#REF!</definedName>
    <definedName name="遠隔ICU体制整備促進事業">[1]事業区分!#REF!</definedName>
    <definedName name="過疎地域等特定診療所施設整備事業">#REF!</definedName>
    <definedName name="研修医のための研修施設整備事業">#REF!</definedName>
    <definedName name="産科医療機関施設整備事業">#REF!</definedName>
    <definedName name="死亡時画像診断システム施設整備事業">#REF!</definedName>
    <definedName name="事業分類">[2]事業分類・区分!$B$2:$H$2</definedName>
    <definedName name="重点医師偏在対策支援区域における診療所の承継・開業支援事業">#REF!</definedName>
    <definedName name="南海トラフ地震に係る津波避難対策緊急事業">#REF!</definedName>
    <definedName name="表" hidden="1">#REF!</definedName>
    <definedName name="分娩取扱施設施設整備事業">#REF!</definedName>
    <definedName name="別紙１７" hidden="1">#REF!</definedName>
    <definedName name="別紙３１" hidden="1">#REF!</definedName>
    <definedName name="保育所別民改費担当者一覧">#REF!</definedName>
    <definedName name="補助事業名">#REF!</definedName>
    <definedName name="有床診療所等スプリンクラー等施設整備事業">#REF!</definedName>
    <definedName name="離島等患者宿泊施設施設整備事業">#REF!</definedName>
    <definedName name="臨床研修病院施設整備事業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3" l="1"/>
  <c r="P7" i="3" a="1"/>
  <c r="P7" i="3" s="1"/>
  <c r="O7" i="3"/>
  <c r="G35" i="48"/>
  <c r="G25" i="48"/>
  <c r="G24" i="48"/>
  <c r="G22" i="48"/>
  <c r="G34" i="48"/>
  <c r="D6" i="48"/>
  <c r="D30" i="54"/>
  <c r="D29" i="54"/>
  <c r="D20" i="54"/>
  <c r="D25" i="54"/>
  <c r="H6" i="48"/>
  <c r="G27" i="48" l="1"/>
  <c r="G26" i="48"/>
  <c r="G23" i="48"/>
  <c r="E28" i="48"/>
  <c r="L7" i="3" s="1"/>
  <c r="O25" i="48" a="1"/>
  <c r="O25" i="48" s="1"/>
  <c r="N25" i="48" a="1"/>
  <c r="N25" i="48" s="1"/>
  <c r="O24" i="48" a="1"/>
  <c r="O24" i="48" s="1"/>
  <c r="N24" i="48" a="1"/>
  <c r="N24" i="48" s="1"/>
  <c r="P25" i="48" l="1"/>
  <c r="Q7" i="3"/>
  <c r="P24" i="48"/>
  <c r="G7" i="55" l="1"/>
  <c r="F7" i="55"/>
  <c r="E7" i="55"/>
  <c r="D7" i="55"/>
  <c r="C7" i="55"/>
  <c r="B7" i="55"/>
  <c r="G7" i="3" a="1"/>
  <c r="G7" i="3" s="1"/>
  <c r="F28" i="54"/>
  <c r="D28" i="54"/>
  <c r="H7" i="3"/>
  <c r="F22" i="54" a="1"/>
  <c r="F22" i="54" s="1"/>
  <c r="D22" i="54" a="1"/>
  <c r="D22" i="54" s="1"/>
  <c r="D21" i="54" a="1"/>
  <c r="D21" i="54" s="1"/>
  <c r="D26" i="54"/>
  <c r="G19" i="48"/>
  <c r="G20" i="48"/>
  <c r="G30" i="48"/>
  <c r="G31" i="48"/>
  <c r="G32" i="48"/>
  <c r="G33" i="48"/>
  <c r="G36" i="48"/>
  <c r="G37" i="48"/>
  <c r="G38" i="48"/>
  <c r="E39" i="48"/>
  <c r="H39" i="48"/>
  <c r="G39" i="48" s="1"/>
  <c r="AE8" i="3"/>
  <c r="AF8" i="3"/>
  <c r="AE9" i="3"/>
  <c r="AF9" i="3"/>
  <c r="AE10" i="3"/>
  <c r="AF10" i="3"/>
  <c r="AE11" i="3"/>
  <c r="AF11" i="3"/>
  <c r="AE12" i="3"/>
  <c r="AF12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0" i="3"/>
  <c r="AF20" i="3"/>
  <c r="AE21" i="3"/>
  <c r="AF21" i="3"/>
  <c r="AE22" i="3"/>
  <c r="AF22" i="3"/>
  <c r="AE23" i="3"/>
  <c r="AF23" i="3"/>
  <c r="AE24" i="3"/>
  <c r="AF24" i="3"/>
  <c r="AE25" i="3"/>
  <c r="AF25" i="3"/>
  <c r="AE26" i="3"/>
  <c r="AF26" i="3"/>
  <c r="I7" i="55" l="1"/>
  <c r="I18" i="55" s="1"/>
  <c r="E40" i="48"/>
  <c r="Z8" i="3"/>
  <c r="AA8" i="3"/>
  <c r="AB8" i="3"/>
  <c r="AC8" i="3"/>
  <c r="AD8" i="3"/>
  <c r="Z9" i="3"/>
  <c r="AA9" i="3"/>
  <c r="AB9" i="3"/>
  <c r="AC9" i="3"/>
  <c r="AD9" i="3"/>
  <c r="Z10" i="3"/>
  <c r="AA10" i="3"/>
  <c r="AB10" i="3"/>
  <c r="AC10" i="3"/>
  <c r="AD10" i="3"/>
  <c r="Z11" i="3"/>
  <c r="AA11" i="3"/>
  <c r="AB11" i="3"/>
  <c r="AC11" i="3"/>
  <c r="AD11" i="3"/>
  <c r="Z12" i="3"/>
  <c r="AA12" i="3"/>
  <c r="AB12" i="3"/>
  <c r="AC12" i="3"/>
  <c r="AD12" i="3"/>
  <c r="Z13" i="3"/>
  <c r="AA13" i="3"/>
  <c r="AB13" i="3"/>
  <c r="AC13" i="3"/>
  <c r="AD13" i="3"/>
  <c r="Z14" i="3"/>
  <c r="AA14" i="3"/>
  <c r="AB14" i="3"/>
  <c r="AC14" i="3"/>
  <c r="AD14" i="3"/>
  <c r="Z15" i="3"/>
  <c r="AA15" i="3"/>
  <c r="AB15" i="3"/>
  <c r="AC15" i="3"/>
  <c r="AD15" i="3"/>
  <c r="Z16" i="3"/>
  <c r="AA16" i="3"/>
  <c r="AB16" i="3"/>
  <c r="AC16" i="3"/>
  <c r="AD16" i="3"/>
  <c r="Z17" i="3"/>
  <c r="AA17" i="3"/>
  <c r="AB17" i="3"/>
  <c r="AC17" i="3"/>
  <c r="AD17" i="3"/>
  <c r="Z18" i="3"/>
  <c r="AA18" i="3"/>
  <c r="AB18" i="3"/>
  <c r="AC18" i="3"/>
  <c r="AD18" i="3"/>
  <c r="Z19" i="3"/>
  <c r="AA19" i="3"/>
  <c r="AB19" i="3"/>
  <c r="AC19" i="3"/>
  <c r="AD19" i="3"/>
  <c r="Z20" i="3"/>
  <c r="AA20" i="3"/>
  <c r="AB20" i="3"/>
  <c r="AC20" i="3"/>
  <c r="AD20" i="3"/>
  <c r="Z21" i="3"/>
  <c r="AA21" i="3"/>
  <c r="AB21" i="3"/>
  <c r="AC21" i="3"/>
  <c r="AD21" i="3"/>
  <c r="Z22" i="3"/>
  <c r="AA22" i="3"/>
  <c r="AB22" i="3"/>
  <c r="AC22" i="3"/>
  <c r="AD22" i="3"/>
  <c r="Z23" i="3"/>
  <c r="AA23" i="3"/>
  <c r="AB23" i="3"/>
  <c r="AC23" i="3"/>
  <c r="AD23" i="3"/>
  <c r="Z24" i="3"/>
  <c r="AA24" i="3"/>
  <c r="AB24" i="3"/>
  <c r="AC24" i="3"/>
  <c r="AD24" i="3"/>
  <c r="Z25" i="3"/>
  <c r="AA25" i="3"/>
  <c r="AB25" i="3"/>
  <c r="AC25" i="3"/>
  <c r="AD25" i="3"/>
  <c r="Z26" i="3"/>
  <c r="AA26" i="3"/>
  <c r="AB26" i="3"/>
  <c r="AC26" i="3"/>
  <c r="AD26" i="3"/>
  <c r="J7" i="55" l="1"/>
  <c r="J18" i="55" s="1"/>
  <c r="T26" i="3" l="1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J27" i="3" l="1"/>
  <c r="U26" i="3" l="1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Q26" i="3"/>
  <c r="R26" i="3" s="1"/>
  <c r="M26" i="3"/>
  <c r="K26" i="3"/>
  <c r="Q25" i="3"/>
  <c r="R25" i="3" s="1"/>
  <c r="M25" i="3"/>
  <c r="K25" i="3"/>
  <c r="Q24" i="3"/>
  <c r="R24" i="3" s="1"/>
  <c r="M24" i="3"/>
  <c r="K24" i="3"/>
  <c r="Q23" i="3"/>
  <c r="R23" i="3" s="1"/>
  <c r="M23" i="3"/>
  <c r="K23" i="3"/>
  <c r="Q22" i="3"/>
  <c r="R22" i="3" s="1"/>
  <c r="M22" i="3"/>
  <c r="K22" i="3"/>
  <c r="Q21" i="3"/>
  <c r="R21" i="3" s="1"/>
  <c r="M21" i="3"/>
  <c r="K21" i="3"/>
  <c r="Q20" i="3"/>
  <c r="R20" i="3" s="1"/>
  <c r="M20" i="3"/>
  <c r="K20" i="3"/>
  <c r="Q19" i="3"/>
  <c r="R19" i="3" s="1"/>
  <c r="M19" i="3"/>
  <c r="K19" i="3"/>
  <c r="Q18" i="3"/>
  <c r="R18" i="3" s="1"/>
  <c r="M18" i="3"/>
  <c r="K18" i="3"/>
  <c r="Q17" i="3"/>
  <c r="R17" i="3" s="1"/>
  <c r="M17" i="3"/>
  <c r="K17" i="3"/>
  <c r="Q16" i="3"/>
  <c r="R16" i="3" s="1"/>
  <c r="M16" i="3"/>
  <c r="K16" i="3"/>
  <c r="Q15" i="3"/>
  <c r="R15" i="3" s="1"/>
  <c r="M15" i="3"/>
  <c r="K15" i="3"/>
  <c r="Q14" i="3" l="1"/>
  <c r="R14" i="3" s="1"/>
  <c r="Q13" i="3"/>
  <c r="R13" i="3" s="1"/>
  <c r="Q12" i="3"/>
  <c r="R12" i="3" s="1"/>
  <c r="Q11" i="3"/>
  <c r="R11" i="3" s="1"/>
  <c r="Q10" i="3"/>
  <c r="R10" i="3" s="1"/>
  <c r="Q9" i="3"/>
  <c r="R9" i="3" s="1"/>
  <c r="Q8" i="3"/>
  <c r="M14" i="3"/>
  <c r="M13" i="3"/>
  <c r="M12" i="3"/>
  <c r="M11" i="3"/>
  <c r="M10" i="3"/>
  <c r="M9" i="3"/>
  <c r="M8" i="3"/>
  <c r="K14" i="3"/>
  <c r="K13" i="3"/>
  <c r="K12" i="3"/>
  <c r="K11" i="3"/>
  <c r="K10" i="3"/>
  <c r="K9" i="3"/>
  <c r="K8" i="3"/>
  <c r="R8" i="3" l="1"/>
  <c r="Q27" i="3"/>
  <c r="G21" i="48" l="1"/>
  <c r="H28" i="48"/>
  <c r="H40" i="48" l="1"/>
  <c r="G40" i="48" s="1"/>
  <c r="N7" i="3"/>
  <c r="M7" i="3" s="1"/>
  <c r="I7" i="3" l="1"/>
  <c r="K7" i="3" s="1"/>
  <c r="I27" i="3" l="1"/>
  <c r="K27" i="3"/>
  <c r="R7" i="3" l="1"/>
  <c r="S7" i="3" s="1"/>
  <c r="T7" i="3" s="1"/>
  <c r="T27" i="3" s="1"/>
  <c r="N27" i="3"/>
  <c r="U7" i="3" l="1"/>
  <c r="U27" i="3" s="1"/>
  <c r="D23" i="54"/>
  <c r="H7" i="55" s="1"/>
  <c r="E46" i="48"/>
  <c r="E44" i="48" s="1"/>
  <c r="S27" i="3"/>
  <c r="R27" i="3"/>
  <c r="E49" i="48" l="1"/>
  <c r="E51" i="48" s="1"/>
  <c r="H51" i="48" s="1"/>
  <c r="H18" i="55"/>
  <c r="K7" i="55"/>
  <c r="K18" i="5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胡 高博(ebisu-takahiro.jh6)</author>
  </authors>
  <commentList>
    <comment ref="P5" authorId="0" shapeId="0" xr:uid="{00000000-0006-0000-0000-000003000000}">
      <text>
        <r>
          <rPr>
            <sz val="11"/>
            <color indexed="81"/>
            <rFont val="ＭＳ Ｐゴシック"/>
            <family val="3"/>
            <charset val="128"/>
            <scheme val="minor"/>
          </rPr>
          <t>鉄筋コンクリート：484,000円
ブロック　　　　　 ：214,000円
木造　　　　　　　 ：355,000円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<sst xmlns="http://schemas.openxmlformats.org/spreadsheetml/2006/main" count="382" uniqueCount="279">
  <si>
    <t>令和７年度</t>
    <rPh sb="0" eb="2">
      <t>レイワ</t>
    </rPh>
    <rPh sb="3" eb="5">
      <t>ネンド</t>
    </rPh>
    <phoneticPr fontId="7"/>
  </si>
  <si>
    <t>重点医師偏在対策支援区域における診療所の承継・開業支援　要望一覧</t>
    <rPh sb="28" eb="30">
      <t>ヨウボウ</t>
    </rPh>
    <rPh sb="30" eb="32">
      <t>イチラン</t>
    </rPh>
    <phoneticPr fontId="7"/>
  </si>
  <si>
    <t>令和８年度</t>
    <rPh sb="0" eb="2">
      <t>レイワ</t>
    </rPh>
    <rPh sb="3" eb="5">
      <t>ネンド</t>
    </rPh>
    <phoneticPr fontId="7"/>
  </si>
  <si>
    <t>医師会名</t>
    <rPh sb="0" eb="4">
      <t>イシカイメイ</t>
    </rPh>
    <phoneticPr fontId="7"/>
  </si>
  <si>
    <t>No.</t>
    <phoneticPr fontId="7"/>
  </si>
  <si>
    <t>所在市町</t>
    <rPh sb="0" eb="2">
      <t>ショザイ</t>
    </rPh>
    <rPh sb="2" eb="4">
      <t>シマチ</t>
    </rPh>
    <phoneticPr fontId="7"/>
  </si>
  <si>
    <t>承継・開設の別</t>
    <rPh sb="0" eb="2">
      <t>ショウケイ</t>
    </rPh>
    <rPh sb="3" eb="5">
      <t>カイセツ</t>
    </rPh>
    <rPh sb="6" eb="7">
      <t>ベツ</t>
    </rPh>
    <phoneticPr fontId="7"/>
  </si>
  <si>
    <t>診療所名</t>
    <rPh sb="0" eb="3">
      <t>シンリョウショ</t>
    </rPh>
    <rPh sb="3" eb="4">
      <t>メイ</t>
    </rPh>
    <phoneticPr fontId="7"/>
  </si>
  <si>
    <t>開設（承継）者名</t>
    <rPh sb="0" eb="2">
      <t>カイセツ</t>
    </rPh>
    <rPh sb="3" eb="5">
      <t>ショウケイ</t>
    </rPh>
    <rPh sb="6" eb="7">
      <t>シャ</t>
    </rPh>
    <rPh sb="7" eb="8">
      <t>メイ</t>
    </rPh>
    <phoneticPr fontId="7"/>
  </si>
  <si>
    <t>標榜診療科</t>
    <rPh sb="0" eb="2">
      <t>ヒョウボウ</t>
    </rPh>
    <rPh sb="2" eb="5">
      <t>シンリョウカ</t>
    </rPh>
    <phoneticPr fontId="7"/>
  </si>
  <si>
    <t>開設（承継）
年月日</t>
    <rPh sb="0" eb="2">
      <t>カイセツ</t>
    </rPh>
    <rPh sb="3" eb="5">
      <t>ショウケイ</t>
    </rPh>
    <rPh sb="7" eb="10">
      <t>ネンガッピ</t>
    </rPh>
    <phoneticPr fontId="7"/>
  </si>
  <si>
    <t>要望事業および要望額</t>
    <rPh sb="0" eb="4">
      <t>ヨウボウジギョウ</t>
    </rPh>
    <rPh sb="7" eb="10">
      <t>ヨウボウガク</t>
    </rPh>
    <phoneticPr fontId="7"/>
  </si>
  <si>
    <t>備考</t>
    <rPh sb="0" eb="2">
      <t>ビコウ</t>
    </rPh>
    <phoneticPr fontId="7"/>
  </si>
  <si>
    <t>①施設整備事業</t>
    <rPh sb="1" eb="3">
      <t>シセツ</t>
    </rPh>
    <rPh sb="3" eb="5">
      <t>セイビ</t>
    </rPh>
    <rPh sb="5" eb="7">
      <t>ジギョウ</t>
    </rPh>
    <phoneticPr fontId="7"/>
  </si>
  <si>
    <t>②設備整備事業</t>
    <rPh sb="1" eb="3">
      <t>セツビ</t>
    </rPh>
    <rPh sb="3" eb="7">
      <t>セイビジギョウ</t>
    </rPh>
    <phoneticPr fontId="7"/>
  </si>
  <si>
    <t>③定着支援事業</t>
    <rPh sb="1" eb="3">
      <t>テイチャク</t>
    </rPh>
    <rPh sb="3" eb="5">
      <t>シエン</t>
    </rPh>
    <rPh sb="5" eb="7">
      <t>ジギョウ</t>
    </rPh>
    <phoneticPr fontId="7"/>
  </si>
  <si>
    <t>計</t>
    <rPh sb="0" eb="1">
      <t>ケイ</t>
    </rPh>
    <phoneticPr fontId="7"/>
  </si>
  <si>
    <t>←コピー＆ペースト（値で貼り付け）で一覧表に転記</t>
    <rPh sb="10" eb="11">
      <t>アタイ</t>
    </rPh>
    <rPh sb="12" eb="13">
      <t>ハ</t>
    </rPh>
    <rPh sb="14" eb="15">
      <t>ツ</t>
    </rPh>
    <rPh sb="18" eb="21">
      <t>イチランヒョウ</t>
    </rPh>
    <rPh sb="22" eb="24">
      <t>テンキ</t>
    </rPh>
    <phoneticPr fontId="7"/>
  </si>
  <si>
    <t>様式１</t>
    <rPh sb="0" eb="2">
      <t>ヨウシキ</t>
    </rPh>
    <phoneticPr fontId="27"/>
  </si>
  <si>
    <t>重点医師偏在対策支援区域における診療所の承継・開業支援　事業計画書</t>
    <rPh sb="0" eb="4">
      <t>ジュウテンイシ</t>
    </rPh>
    <rPh sb="4" eb="6">
      <t>ヘンザイ</t>
    </rPh>
    <rPh sb="6" eb="8">
      <t>タイサク</t>
    </rPh>
    <rPh sb="8" eb="12">
      <t>シエンクイキ</t>
    </rPh>
    <rPh sb="16" eb="19">
      <t>シンリョウジョ</t>
    </rPh>
    <rPh sb="20" eb="22">
      <t>ショウケイ</t>
    </rPh>
    <rPh sb="23" eb="25">
      <t>カイギョウ</t>
    </rPh>
    <rPh sb="25" eb="27">
      <t>シエン</t>
    </rPh>
    <rPh sb="28" eb="30">
      <t>ジギョウ</t>
    </rPh>
    <rPh sb="30" eb="33">
      <t>ケイカクショ</t>
    </rPh>
    <phoneticPr fontId="27"/>
  </si>
  <si>
    <t>診療所名称</t>
    <rPh sb="0" eb="3">
      <t>シンリョウジョ</t>
    </rPh>
    <rPh sb="3" eb="5">
      <t>メイショウ</t>
    </rPh>
    <phoneticPr fontId="27"/>
  </si>
  <si>
    <t>承継・開設者氏名（代表者）</t>
    <rPh sb="0" eb="2">
      <t>ショウケイ</t>
    </rPh>
    <rPh sb="3" eb="5">
      <t>カイセツ</t>
    </rPh>
    <rPh sb="5" eb="6">
      <t>シャ</t>
    </rPh>
    <rPh sb="6" eb="8">
      <t>シメイ</t>
    </rPh>
    <rPh sb="9" eb="12">
      <t>ダイヒョウシャ</t>
    </rPh>
    <phoneticPr fontId="27"/>
  </si>
  <si>
    <t>生年月日</t>
    <rPh sb="0" eb="4">
      <t>セイネンガッピ</t>
    </rPh>
    <phoneticPr fontId="7"/>
  </si>
  <si>
    <t>承継の場合、承継前の開設者</t>
    <rPh sb="0" eb="2">
      <t>ショウケイ</t>
    </rPh>
    <rPh sb="3" eb="5">
      <t>バアイ</t>
    </rPh>
    <rPh sb="6" eb="8">
      <t>ショウケイ</t>
    </rPh>
    <rPh sb="8" eb="9">
      <t>マエ</t>
    </rPh>
    <rPh sb="10" eb="13">
      <t>カイセツシャ</t>
    </rPh>
    <phoneticPr fontId="7"/>
  </si>
  <si>
    <t>承継者との関係</t>
    <rPh sb="0" eb="3">
      <t>ショウケイシャ</t>
    </rPh>
    <rPh sb="5" eb="7">
      <t>カンケイ</t>
    </rPh>
    <phoneticPr fontId="7"/>
  </si>
  <si>
    <t>標榜診療科</t>
    <rPh sb="0" eb="2">
      <t>ヒョウボウ</t>
    </rPh>
    <rPh sb="2" eb="5">
      <t>シンリョウカ</t>
    </rPh>
    <phoneticPr fontId="27"/>
  </si>
  <si>
    <t>事業区分（該当○）</t>
    <rPh sb="0" eb="4">
      <t>ジギョウクブン</t>
    </rPh>
    <rPh sb="5" eb="7">
      <t>ガイトウ</t>
    </rPh>
    <phoneticPr fontId="27"/>
  </si>
  <si>
    <t>承継</t>
    <rPh sb="0" eb="2">
      <t>ショウケイ</t>
    </rPh>
    <phoneticPr fontId="7"/>
  </si>
  <si>
    <t>開設</t>
    <rPh sb="0" eb="2">
      <t>カイセツ</t>
    </rPh>
    <phoneticPr fontId="7"/>
  </si>
  <si>
    <t>〇</t>
    <phoneticPr fontId="7"/>
  </si>
  <si>
    <t>承継・開業（予定）年月日（和暦）</t>
    <rPh sb="0" eb="2">
      <t>ショウケイ</t>
    </rPh>
    <rPh sb="3" eb="5">
      <t>カイギョウ</t>
    </rPh>
    <rPh sb="6" eb="8">
      <t>ヨテイ</t>
    </rPh>
    <rPh sb="9" eb="12">
      <t>ネンガッピ</t>
    </rPh>
    <rPh sb="13" eb="15">
      <t>ワレキ</t>
    </rPh>
    <phoneticPr fontId="27"/>
  </si>
  <si>
    <t>ー</t>
    <phoneticPr fontId="7"/>
  </si>
  <si>
    <t>所在地（開催予定地）</t>
    <rPh sb="0" eb="3">
      <t>ショザイチ</t>
    </rPh>
    <rPh sb="4" eb="6">
      <t>カイサイ</t>
    </rPh>
    <rPh sb="6" eb="9">
      <t>ヨテイチ</t>
    </rPh>
    <phoneticPr fontId="27"/>
  </si>
  <si>
    <t>市町名</t>
    <rPh sb="0" eb="2">
      <t>シチョウ</t>
    </rPh>
    <rPh sb="2" eb="3">
      <t>メイ</t>
    </rPh>
    <phoneticPr fontId="7"/>
  </si>
  <si>
    <t>字地番</t>
    <rPh sb="0" eb="1">
      <t>アザ</t>
    </rPh>
    <rPh sb="1" eb="3">
      <t>チバン</t>
    </rPh>
    <phoneticPr fontId="7"/>
  </si>
  <si>
    <t>開設者が現に勤務又は開設している病院又は診療所</t>
    <rPh sb="0" eb="3">
      <t>カイセツシャ</t>
    </rPh>
    <rPh sb="4" eb="5">
      <t>ゲン</t>
    </rPh>
    <rPh sb="6" eb="9">
      <t>キンムマタ</t>
    </rPh>
    <rPh sb="10" eb="12">
      <t>カイセツ</t>
    </rPh>
    <rPh sb="16" eb="18">
      <t>ビョウイン</t>
    </rPh>
    <rPh sb="18" eb="19">
      <t>マタ</t>
    </rPh>
    <rPh sb="20" eb="23">
      <t>シンリョウジョ</t>
    </rPh>
    <phoneticPr fontId="27"/>
  </si>
  <si>
    <t>要望事業（該当○）</t>
    <rPh sb="0" eb="2">
      <t>ヨウボウ</t>
    </rPh>
    <rPh sb="2" eb="4">
      <t>ジギョウ</t>
    </rPh>
    <rPh sb="5" eb="7">
      <t>ガイトウ</t>
    </rPh>
    <phoneticPr fontId="27"/>
  </si>
  <si>
    <t>①施設整備事業</t>
    <rPh sb="1" eb="3">
      <t>シセツ</t>
    </rPh>
    <rPh sb="3" eb="5">
      <t>セイビ</t>
    </rPh>
    <rPh sb="5" eb="7">
      <t>ジギョウ</t>
    </rPh>
    <phoneticPr fontId="27"/>
  </si>
  <si>
    <t>②設備整備事業</t>
    <rPh sb="1" eb="3">
      <t>セツビ</t>
    </rPh>
    <rPh sb="3" eb="5">
      <t>セイビ</t>
    </rPh>
    <rPh sb="5" eb="7">
      <t>ジギョウ</t>
    </rPh>
    <phoneticPr fontId="7"/>
  </si>
  <si>
    <t>③地域への定着支援事業</t>
    <rPh sb="1" eb="3">
      <t>チイキ</t>
    </rPh>
    <rPh sb="5" eb="7">
      <t>テイチャク</t>
    </rPh>
    <rPh sb="7" eb="9">
      <t>シエン</t>
    </rPh>
    <rPh sb="9" eb="11">
      <t>ジギョウ</t>
    </rPh>
    <phoneticPr fontId="7"/>
  </si>
  <si>
    <t>①施設整備事業概要</t>
    <rPh sb="1" eb="3">
      <t>シセツ</t>
    </rPh>
    <rPh sb="3" eb="5">
      <t>セイビ</t>
    </rPh>
    <rPh sb="5" eb="7">
      <t>ジギョウ</t>
    </rPh>
    <rPh sb="7" eb="9">
      <t>ガイヨウ</t>
    </rPh>
    <phoneticPr fontId="27"/>
  </si>
  <si>
    <t>　病床数</t>
    <rPh sb="1" eb="4">
      <t>ビョウショウスウ</t>
    </rPh>
    <phoneticPr fontId="27"/>
  </si>
  <si>
    <t>床</t>
    <rPh sb="0" eb="1">
      <t>ショウ</t>
    </rPh>
    <phoneticPr fontId="7"/>
  </si>
  <si>
    <t>　整備面積（延床面積）</t>
    <rPh sb="1" eb="3">
      <t>セイビ</t>
    </rPh>
    <rPh sb="3" eb="5">
      <t>メンセキ</t>
    </rPh>
    <rPh sb="6" eb="8">
      <t>ノベユカ</t>
    </rPh>
    <rPh sb="8" eb="10">
      <t>メンセキ</t>
    </rPh>
    <phoneticPr fontId="27"/>
  </si>
  <si>
    <t>㎡</t>
    <phoneticPr fontId="7"/>
  </si>
  <si>
    <t>　構造</t>
    <rPh sb="1" eb="3">
      <t>コウゾウ</t>
    </rPh>
    <phoneticPr fontId="27"/>
  </si>
  <si>
    <t>　事業期間（建築工事期間）</t>
    <rPh sb="1" eb="5">
      <t>ジギョウキカン</t>
    </rPh>
    <rPh sb="6" eb="8">
      <t>ケンチク</t>
    </rPh>
    <rPh sb="8" eb="10">
      <t>コウジ</t>
    </rPh>
    <rPh sb="10" eb="12">
      <t>キカン</t>
    </rPh>
    <phoneticPr fontId="27"/>
  </si>
  <si>
    <t>～</t>
    <phoneticPr fontId="7"/>
  </si>
  <si>
    <t>　補助要望額</t>
    <rPh sb="1" eb="3">
      <t>ホジョ</t>
    </rPh>
    <rPh sb="3" eb="6">
      <t>ヨウボウガク</t>
    </rPh>
    <phoneticPr fontId="27"/>
  </si>
  <si>
    <t>円</t>
    <rPh sb="0" eb="1">
      <t>エン</t>
    </rPh>
    <phoneticPr fontId="7"/>
  </si>
  <si>
    <t>②設備整備事業概要</t>
    <rPh sb="1" eb="3">
      <t>セツビ</t>
    </rPh>
    <rPh sb="3" eb="5">
      <t>セイビ</t>
    </rPh>
    <rPh sb="5" eb="7">
      <t>ジギョウ</t>
    </rPh>
    <rPh sb="7" eb="9">
      <t>ガイヨウ</t>
    </rPh>
    <phoneticPr fontId="27"/>
  </si>
  <si>
    <t>　主な品名</t>
    <rPh sb="1" eb="2">
      <t>オモ</t>
    </rPh>
    <rPh sb="3" eb="5">
      <t>ヒンメイ</t>
    </rPh>
    <phoneticPr fontId="27"/>
  </si>
  <si>
    <t>③地域への定着支援概要</t>
    <rPh sb="1" eb="3">
      <t>チイキ</t>
    </rPh>
    <rPh sb="5" eb="9">
      <t>テイチャクシエン</t>
    </rPh>
    <rPh sb="9" eb="11">
      <t>ガイヨウ</t>
    </rPh>
    <phoneticPr fontId="27"/>
  </si>
  <si>
    <t>　診療期間</t>
    <rPh sb="1" eb="3">
      <t>シンリョウ</t>
    </rPh>
    <rPh sb="3" eb="5">
      <t>キカン</t>
    </rPh>
    <phoneticPr fontId="27"/>
  </si>
  <si>
    <t>　診療日数（申請年度内）</t>
    <rPh sb="1" eb="5">
      <t>シンリョウニッスウ</t>
    </rPh>
    <rPh sb="6" eb="8">
      <t>シンセイ</t>
    </rPh>
    <rPh sb="8" eb="11">
      <t>ネンドナイ</t>
    </rPh>
    <phoneticPr fontId="27"/>
  </si>
  <si>
    <t>日</t>
    <rPh sb="0" eb="1">
      <t>ニチ</t>
    </rPh>
    <phoneticPr fontId="7"/>
  </si>
  <si>
    <t>連絡担当者名</t>
    <rPh sb="0" eb="2">
      <t>レンラク</t>
    </rPh>
    <rPh sb="2" eb="6">
      <t>タントウシャメイ</t>
    </rPh>
    <phoneticPr fontId="27"/>
  </si>
  <si>
    <t>連絡先</t>
    <rPh sb="0" eb="3">
      <t>レンラクサキ</t>
    </rPh>
    <phoneticPr fontId="27"/>
  </si>
  <si>
    <t>郵便番号</t>
    <rPh sb="0" eb="4">
      <t>ユウビンバンゴウ</t>
    </rPh>
    <phoneticPr fontId="7"/>
  </si>
  <si>
    <t>住所</t>
    <rPh sb="0" eb="2">
      <t>ジュウショ</t>
    </rPh>
    <phoneticPr fontId="7"/>
  </si>
  <si>
    <t>電話</t>
    <rPh sb="0" eb="2">
      <t>デンワ</t>
    </rPh>
    <phoneticPr fontId="7"/>
  </si>
  <si>
    <t>メール</t>
    <phoneticPr fontId="27"/>
  </si>
  <si>
    <t>※承継の場合は、保健所に提出した医療法施行細則に定める「診療所開設届」の写しを添付してください。</t>
    <rPh sb="1" eb="3">
      <t>ショウケイ</t>
    </rPh>
    <rPh sb="4" eb="6">
      <t>バアイ</t>
    </rPh>
    <rPh sb="8" eb="11">
      <t>ホケンジョ</t>
    </rPh>
    <rPh sb="12" eb="14">
      <t>テイシュツ</t>
    </rPh>
    <rPh sb="16" eb="19">
      <t>イリョウホウ</t>
    </rPh>
    <rPh sb="19" eb="21">
      <t>シコウ</t>
    </rPh>
    <rPh sb="21" eb="23">
      <t>サイソク</t>
    </rPh>
    <rPh sb="24" eb="25">
      <t>サダ</t>
    </rPh>
    <rPh sb="28" eb="31">
      <t>シンリョウジョ</t>
    </rPh>
    <rPh sb="31" eb="33">
      <t>カイセツ</t>
    </rPh>
    <rPh sb="33" eb="34">
      <t>トドケ</t>
    </rPh>
    <rPh sb="36" eb="37">
      <t>ウツ</t>
    </rPh>
    <rPh sb="39" eb="41">
      <t>テンプ</t>
    </rPh>
    <phoneticPr fontId="27"/>
  </si>
  <si>
    <t>様式２－１</t>
    <rPh sb="0" eb="2">
      <t>ヨウシキ</t>
    </rPh>
    <phoneticPr fontId="7"/>
  </si>
  <si>
    <t>施設整備事業　事業費内訳書</t>
    <rPh sb="0" eb="2">
      <t>シセツ</t>
    </rPh>
    <rPh sb="2" eb="6">
      <t>セイビジギョウ</t>
    </rPh>
    <rPh sb="7" eb="10">
      <t>ジギョウヒ</t>
    </rPh>
    <rPh sb="10" eb="13">
      <t>ウチワケショ</t>
    </rPh>
    <phoneticPr fontId="7"/>
  </si>
  <si>
    <r>
      <t>事業</t>
    </r>
    <r>
      <rPr>
        <sz val="9"/>
        <color theme="1"/>
        <rFont val="ＭＳ Ｐゴシック"/>
        <family val="3"/>
        <charset val="128"/>
      </rPr>
      <t>区分</t>
    </r>
    <rPh sb="2" eb="4">
      <t>クブン</t>
    </rPh>
    <phoneticPr fontId="7"/>
  </si>
  <si>
    <t>(17) 重点医師偏在対策支援区域における診療所の承継・開業支援事業</t>
  </si>
  <si>
    <t>補助（間接補助）事業者名</t>
    <rPh sb="0" eb="2">
      <t>ホジョ</t>
    </rPh>
    <rPh sb="3" eb="5">
      <t>カンセツ</t>
    </rPh>
    <rPh sb="5" eb="7">
      <t>ホジョ</t>
    </rPh>
    <rPh sb="8" eb="12">
      <t>ジギョウシャメイ</t>
    </rPh>
    <phoneticPr fontId="7"/>
  </si>
  <si>
    <t>施設名</t>
  </si>
  <si>
    <t>所在地</t>
    <rPh sb="0" eb="3">
      <t>ショザイチ</t>
    </rPh>
    <phoneticPr fontId="7"/>
  </si>
  <si>
    <t>福井県</t>
    <rPh sb="0" eb="3">
      <t>フクイケン</t>
    </rPh>
    <phoneticPr fontId="24"/>
  </si>
  <si>
    <t>施工内容</t>
    <rPh sb="0" eb="2">
      <t>セコウ</t>
    </rPh>
    <rPh sb="2" eb="4">
      <t>ナイヨウ</t>
    </rPh>
    <phoneticPr fontId="7"/>
  </si>
  <si>
    <t>増築</t>
    <rPh sb="0" eb="2">
      <t>ゾウチク</t>
    </rPh>
    <phoneticPr fontId="22"/>
  </si>
  <si>
    <t>←プルダウンから選択</t>
    <rPh sb="8" eb="10">
      <t>センタク</t>
    </rPh>
    <phoneticPr fontId="7"/>
  </si>
  <si>
    <t>建物の構造及び面積</t>
    <phoneticPr fontId="7"/>
  </si>
  <si>
    <t>構造：</t>
    <rPh sb="0" eb="2">
      <t>コウゾウ</t>
    </rPh>
    <phoneticPr fontId="7"/>
  </si>
  <si>
    <t>鉄骨鉄筋コンクリート造</t>
    <rPh sb="0" eb="2">
      <t>テッコツ</t>
    </rPh>
    <rPh sb="2" eb="4">
      <t>テッキン</t>
    </rPh>
    <phoneticPr fontId="22"/>
  </si>
  <si>
    <t>階建て</t>
    <rPh sb="0" eb="2">
      <t>カイダ</t>
    </rPh>
    <phoneticPr fontId="7"/>
  </si>
  <si>
    <t>←構造はプルダウンから選択</t>
    <rPh sb="1" eb="3">
      <t>コウゾウ</t>
    </rPh>
    <rPh sb="11" eb="13">
      <t>センタク</t>
    </rPh>
    <phoneticPr fontId="7"/>
  </si>
  <si>
    <t>建築面積 　</t>
    <rPh sb="0" eb="2">
      <t>ケンチク</t>
    </rPh>
    <phoneticPr fontId="7"/>
  </si>
  <si>
    <t>延べ面積</t>
    <phoneticPr fontId="7"/>
  </si>
  <si>
    <t>施工期間</t>
  </si>
  <si>
    <t>着工</t>
    <phoneticPr fontId="7"/>
  </si>
  <si>
    <t>　竣工</t>
    <phoneticPr fontId="7"/>
  </si>
  <si>
    <t>整備費内訳　　　　　　　　　　　　　　　　　　　　　　　　</t>
    <phoneticPr fontId="7"/>
  </si>
  <si>
    <t>区　分</t>
    <phoneticPr fontId="7"/>
  </si>
  <si>
    <t>費　　目</t>
    <phoneticPr fontId="7"/>
  </si>
  <si>
    <t>面　積　</t>
    <phoneticPr fontId="7"/>
  </si>
  <si>
    <t>単　価　</t>
    <phoneticPr fontId="7"/>
  </si>
  <si>
    <t>金　　額　</t>
    <phoneticPr fontId="7"/>
  </si>
  <si>
    <t>備　　考　</t>
    <phoneticPr fontId="7"/>
  </si>
  <si>
    <t>　　　</t>
  </si>
  <si>
    <t>　　　　　</t>
  </si>
  <si>
    <t xml:space="preserve">        ㎡</t>
  </si>
  <si>
    <t xml:space="preserve">  　　  円</t>
  </si>
  <si>
    <t xml:space="preserve">            円</t>
  </si>
  <si>
    <t>　　　　　　</t>
  </si>
  <si>
    <t>補助対象事業分</t>
    <rPh sb="0" eb="2">
      <t>ホジョ</t>
    </rPh>
    <rPh sb="2" eb="4">
      <t>タイショウ</t>
    </rPh>
    <rPh sb="4" eb="7">
      <t>ジギョウブン</t>
    </rPh>
    <phoneticPr fontId="7"/>
  </si>
  <si>
    <t>【建設関係】</t>
    <rPh sb="1" eb="3">
      <t>ケンセツ</t>
    </rPh>
    <rPh sb="3" eb="5">
      <t>カンケイ</t>
    </rPh>
    <phoneticPr fontId="24"/>
  </si>
  <si>
    <t>【建物取得関係】</t>
    <rPh sb="1" eb="3">
      <t>タテモノ</t>
    </rPh>
    <rPh sb="3" eb="5">
      <t>シュトク</t>
    </rPh>
    <rPh sb="5" eb="7">
      <t>カンケイ</t>
    </rPh>
    <phoneticPr fontId="24"/>
  </si>
  <si>
    <t>小  計</t>
  </si>
  <si>
    <t>　　　　単価、小計、合計は自動計算</t>
    <rPh sb="4" eb="6">
      <t>タンカ</t>
    </rPh>
    <rPh sb="7" eb="9">
      <t>ショウケイ</t>
    </rPh>
    <rPh sb="10" eb="12">
      <t>ゴウケイ</t>
    </rPh>
    <rPh sb="13" eb="15">
      <t>ジドウ</t>
    </rPh>
    <rPh sb="15" eb="17">
      <t>ケイサン</t>
    </rPh>
    <phoneticPr fontId="7"/>
  </si>
  <si>
    <t>補助対象外事業分</t>
    <rPh sb="0" eb="2">
      <t>ホジョ</t>
    </rPh>
    <rPh sb="2" eb="4">
      <t>タイショウ</t>
    </rPh>
    <rPh sb="4" eb="5">
      <t>ソト</t>
    </rPh>
    <rPh sb="5" eb="8">
      <t>ジギョウブン</t>
    </rPh>
    <phoneticPr fontId="7"/>
  </si>
  <si>
    <t>合　計</t>
    <rPh sb="0" eb="1">
      <t>ゴウ</t>
    </rPh>
    <rPh sb="2" eb="3">
      <t>ケイ</t>
    </rPh>
    <phoneticPr fontId="7"/>
  </si>
  <si>
    <t>財源内訳</t>
    <phoneticPr fontId="7"/>
  </si>
  <si>
    <t>区分</t>
    <rPh sb="0" eb="2">
      <t>クブン</t>
    </rPh>
    <phoneticPr fontId="7"/>
  </si>
  <si>
    <t>金額</t>
    <rPh sb="0" eb="2">
      <t>キンガク</t>
    </rPh>
    <phoneticPr fontId="7"/>
  </si>
  <si>
    <t>（内　訳）</t>
    <rPh sb="1" eb="2">
      <t>ウチ</t>
    </rPh>
    <rPh sb="3" eb="4">
      <t>ヤク</t>
    </rPh>
    <phoneticPr fontId="7"/>
  </si>
  <si>
    <t>(1)  補助金</t>
    <phoneticPr fontId="7"/>
  </si>
  <si>
    <t>←国と都道府県の合計は自動計算</t>
    <rPh sb="1" eb="2">
      <t>クニ</t>
    </rPh>
    <rPh sb="3" eb="7">
      <t>トドウフケン</t>
    </rPh>
    <rPh sb="8" eb="10">
      <t>ゴウケイ</t>
    </rPh>
    <rPh sb="11" eb="13">
      <t>ジドウ</t>
    </rPh>
    <rPh sb="13" eb="15">
      <t>ケイサン</t>
    </rPh>
    <phoneticPr fontId="7"/>
  </si>
  <si>
    <t>　　　　うち国</t>
    <phoneticPr fontId="7"/>
  </si>
  <si>
    <t>　　　　うち都道府県</t>
    <phoneticPr fontId="7"/>
  </si>
  <si>
    <t>(2)  地方債</t>
    <phoneticPr fontId="7"/>
  </si>
  <si>
    <t>(3)  寄附金</t>
    <rPh sb="5" eb="7">
      <t>キフ</t>
    </rPh>
    <phoneticPr fontId="7"/>
  </si>
  <si>
    <t>(4)  その他（診療収入等）</t>
    <rPh sb="9" eb="11">
      <t>シンリョウ</t>
    </rPh>
    <rPh sb="11" eb="13">
      <t>シュウニュウ</t>
    </rPh>
    <rPh sb="13" eb="14">
      <t>トウ</t>
    </rPh>
    <phoneticPr fontId="7"/>
  </si>
  <si>
    <t>←自動計算</t>
    <rPh sb="1" eb="3">
      <t>ジドウ</t>
    </rPh>
    <rPh sb="3" eb="5">
      <t>ケイサン</t>
    </rPh>
    <phoneticPr fontId="7"/>
  </si>
  <si>
    <t>補助財産を取得する際に、当該補助財産を取得するための抵当権設定の有無</t>
    <phoneticPr fontId="7"/>
  </si>
  <si>
    <t>有</t>
  </si>
  <si>
    <t>←プルダウンで選択</t>
    <rPh sb="7" eb="9">
      <t>センタク</t>
    </rPh>
    <phoneticPr fontId="7"/>
  </si>
  <si>
    <t>その他　参考事項　</t>
    <phoneticPr fontId="7"/>
  </si>
  <si>
    <t>【留意事項】</t>
    <rPh sb="1" eb="3">
      <t>リュウイ</t>
    </rPh>
    <rPh sb="3" eb="5">
      <t>ジコウ</t>
    </rPh>
    <phoneticPr fontId="7"/>
  </si>
  <si>
    <t>　 整備費内訳の「費目」欄は、交付要綱の５（交付額の算定方法）の対象経費に定める各部門に区分して記入すること。</t>
    <phoneticPr fontId="7"/>
  </si>
  <si>
    <t>様式２－２　施設整備事業　補助額算定表</t>
    <rPh sb="0" eb="2">
      <t>ヨウシキ</t>
    </rPh>
    <rPh sb="6" eb="8">
      <t>シセツ</t>
    </rPh>
    <rPh sb="8" eb="12">
      <t>セイビジギョウ</t>
    </rPh>
    <rPh sb="13" eb="16">
      <t>ホジョガク</t>
    </rPh>
    <rPh sb="16" eb="19">
      <t>サンテイヒョウ</t>
    </rPh>
    <phoneticPr fontId="7"/>
  </si>
  <si>
    <t>Ａ</t>
  </si>
  <si>
    <t>Ｂ</t>
  </si>
  <si>
    <t>Ａ－Ｂ＝Ｃ</t>
  </si>
  <si>
    <t>Ｄ</t>
  </si>
  <si>
    <t>Ｅ</t>
  </si>
  <si>
    <t>Ｆ</t>
  </si>
  <si>
    <t>Ｇ</t>
  </si>
  <si>
    <t>Ｈ</t>
  </si>
  <si>
    <t>Ｉ</t>
  </si>
  <si>
    <t>県番</t>
    <rPh sb="0" eb="2">
      <t>ケンバン</t>
    </rPh>
    <phoneticPr fontId="7"/>
  </si>
  <si>
    <t>県内番</t>
    <rPh sb="0" eb="3">
      <t>ケンナイバン</t>
    </rPh>
    <phoneticPr fontId="7"/>
  </si>
  <si>
    <t>都道府県</t>
  </si>
  <si>
    <t>補助事業者名</t>
  </si>
  <si>
    <t>事業区分</t>
    <rPh sb="0" eb="2">
      <t>ジギョウ</t>
    </rPh>
    <phoneticPr fontId="7"/>
  </si>
  <si>
    <t>補助対象
部分</t>
    <rPh sb="0" eb="2">
      <t>ホジョ</t>
    </rPh>
    <rPh sb="2" eb="4">
      <t>タイショウ</t>
    </rPh>
    <rPh sb="5" eb="7">
      <t>ブブン</t>
    </rPh>
    <phoneticPr fontId="7"/>
  </si>
  <si>
    <t>施　設　名</t>
  </si>
  <si>
    <t>開　設　者</t>
    <phoneticPr fontId="7"/>
  </si>
  <si>
    <t>総事業費</t>
  </si>
  <si>
    <t>寄附金
その他の
収入額</t>
    <rPh sb="0" eb="2">
      <t>キフ</t>
    </rPh>
    <phoneticPr fontId="7"/>
  </si>
  <si>
    <t>差引事業費</t>
  </si>
  <si>
    <t>対象経費の支出予定額</t>
  </si>
  <si>
    <t>基　　　準　　　額</t>
  </si>
  <si>
    <t>選　定　額</t>
    <phoneticPr fontId="7"/>
  </si>
  <si>
    <t>都道府県
補助額</t>
    <phoneticPr fontId="7"/>
  </si>
  <si>
    <t>国庫補助
基本額</t>
    <phoneticPr fontId="7"/>
  </si>
  <si>
    <t>国庫補助
所要額</t>
    <phoneticPr fontId="7"/>
  </si>
  <si>
    <t>所　在　地</t>
  </si>
  <si>
    <t>抵　当　権</t>
    <rPh sb="0" eb="1">
      <t>テイ</t>
    </rPh>
    <rPh sb="2" eb="3">
      <t>トウ</t>
    </rPh>
    <rPh sb="4" eb="5">
      <t>ケン</t>
    </rPh>
    <phoneticPr fontId="6"/>
  </si>
  <si>
    <t>工事計画
年数</t>
    <rPh sb="0" eb="2">
      <t>コウジ</t>
    </rPh>
    <rPh sb="2" eb="4">
      <t>ケイカク</t>
    </rPh>
    <rPh sb="5" eb="7">
      <t>ネンスウ</t>
    </rPh>
    <phoneticPr fontId="6"/>
  </si>
  <si>
    <t>面積/室数</t>
    <rPh sb="3" eb="5">
      <t>シツスウ</t>
    </rPh>
    <phoneticPr fontId="7"/>
  </si>
  <si>
    <t>単価</t>
  </si>
  <si>
    <t>金額</t>
  </si>
  <si>
    <t>(F)×1/2</t>
    <phoneticPr fontId="7"/>
  </si>
  <si>
    <t>市町村名</t>
  </si>
  <si>
    <t>円</t>
  </si>
  <si>
    <t>合計</t>
    <rPh sb="0" eb="2">
      <t>ゴウケイ</t>
    </rPh>
    <phoneticPr fontId="7"/>
  </si>
  <si>
    <t>－</t>
  </si>
  <si>
    <t>－</t>
    <phoneticPr fontId="7"/>
  </si>
  <si>
    <t>特定財源がある場合に入力↑</t>
    <rPh sb="0" eb="2">
      <t>トクテイ</t>
    </rPh>
    <rPh sb="2" eb="4">
      <t>ザイゲン</t>
    </rPh>
    <rPh sb="7" eb="9">
      <t>バアイ</t>
    </rPh>
    <rPh sb="10" eb="12">
      <t>ニュウリョク</t>
    </rPh>
    <phoneticPr fontId="7"/>
  </si>
  <si>
    <r>
      <t>（注）この総括表は、事業単位毎に、それぞれ別葉に作成すること。なお、作成にあたっては</t>
    </r>
    <r>
      <rPr>
        <u/>
        <sz val="14"/>
        <rFont val="ＭＳ Ｐゴシック"/>
        <family val="3"/>
        <charset val="128"/>
      </rPr>
      <t>優先順位の高いもの</t>
    </r>
    <r>
      <rPr>
        <sz val="14"/>
        <rFont val="ＭＳ Ｐゴシック"/>
        <family val="3"/>
        <charset val="128"/>
      </rPr>
      <t>から順に入力すること。</t>
    </r>
    <rPh sb="1" eb="2">
      <t>チュウ</t>
    </rPh>
    <rPh sb="5" eb="7">
      <t>ソウカツ</t>
    </rPh>
    <rPh sb="7" eb="8">
      <t>ヒョウ</t>
    </rPh>
    <rPh sb="10" eb="12">
      <t>ジギョウ</t>
    </rPh>
    <rPh sb="12" eb="14">
      <t>タンイ</t>
    </rPh>
    <rPh sb="14" eb="15">
      <t>マイ</t>
    </rPh>
    <rPh sb="21" eb="22">
      <t>ベツ</t>
    </rPh>
    <rPh sb="22" eb="23">
      <t>ハ</t>
    </rPh>
    <rPh sb="24" eb="26">
      <t>サクセイ</t>
    </rPh>
    <rPh sb="34" eb="36">
      <t>サクセイ</t>
    </rPh>
    <rPh sb="42" eb="44">
      <t>ユウセン</t>
    </rPh>
    <rPh sb="44" eb="46">
      <t>ジュンイ</t>
    </rPh>
    <rPh sb="47" eb="48">
      <t>タカ</t>
    </rPh>
    <rPh sb="53" eb="54">
      <t>ジュン</t>
    </rPh>
    <rPh sb="55" eb="57">
      <t>ニュウリョク</t>
    </rPh>
    <phoneticPr fontId="7"/>
  </si>
  <si>
    <t>Ⅰ．「選定額」欄は、(D)と(E)とを比較して少ない方の額を記入すること。</t>
    <phoneticPr fontId="7"/>
  </si>
  <si>
    <t>Ⅱ．「国庫補助基本額」欄は、次により記入すること。</t>
    <phoneticPr fontId="7"/>
  </si>
  <si>
    <t xml:space="preserve"> (1)　交付要綱５(交付額の算定方法)（1）に掲げる事業･･･(C)と(F)とを比較して少ない方の額</t>
    <phoneticPr fontId="7"/>
  </si>
  <si>
    <t xml:space="preserve"> (2)　　　　　　　　　　 〃　　　　　　　　　（2）に掲げる事業･･･(C)と(F)と(G)とを比較してもっとも少ない額</t>
    <phoneticPr fontId="7"/>
  </si>
  <si>
    <t xml:space="preserve"> (3)　　　　　　　　　　 〃　　　　　　　　　（3）に掲げる事業･･･(C)と(F)とを比較して少ない方の額に３分の２を乗じて得た額と(G)とを比較して少ない方の額</t>
    <phoneticPr fontId="7"/>
  </si>
  <si>
    <t xml:space="preserve"> (4)　　　　　　　　　　 〃　　　　　　　　　（4）に掲げる事業･･･(C)と(F)とを比較して少ない方の額に補助率を乗じて得た額と(G)とを比較して少ない方の額</t>
    <phoneticPr fontId="7"/>
  </si>
  <si>
    <t xml:space="preserve"> (5)　　　　　　　　　　 〃　　　　　　　　　（5）に掲げる事業･･･(C)と(F)とを比較して少ない方の額に４分の３を乗じて得た額と(G)とを比較して少ない方の額</t>
    <phoneticPr fontId="7"/>
  </si>
  <si>
    <t xml:space="preserve"> (6)　　　　　　　　　　 〃　　　　　　　　　（6）に掲げる事業･･･(C)と(F)とを比較して少ない方の額に２分の１を乗じて得た額と(G)とを比較して少ない方の額</t>
    <phoneticPr fontId="7"/>
  </si>
  <si>
    <t>Ⅲ．「国庫補助所要額」欄は、次により記入すること。ただし、算出された額に1,000円未満の端数が生じた場合にはこれを切捨てるものとする。</t>
    <phoneticPr fontId="7"/>
  </si>
  <si>
    <t xml:space="preserve"> (1)　交付要綱５（1）に掲げる事業･･･････････(H)欄に記載された額に補助率を乗じて得た額</t>
    <phoneticPr fontId="7"/>
  </si>
  <si>
    <t xml:space="preserve"> (2)　交付要綱５（2）及び（3）に掲げる事業･･･(H)欄に記載された額に２分の１を乗じて得た額</t>
    <phoneticPr fontId="7"/>
  </si>
  <si>
    <t xml:space="preserve"> (3)　交付要綱５（4）に掲げる事業･･･････････(H)欄に記載された額</t>
    <phoneticPr fontId="7"/>
  </si>
  <si>
    <t xml:space="preserve"> (4)　交付要綱５（5）及び（6）に掲げる事業･･･(H)欄に記載された額に３分の２を乗じて得た額</t>
    <rPh sb="13" eb="14">
      <t>オヨ</t>
    </rPh>
    <phoneticPr fontId="7"/>
  </si>
  <si>
    <t>事業区分</t>
    <rPh sb="0" eb="2">
      <t>ジギョウ</t>
    </rPh>
    <rPh sb="2" eb="4">
      <t>クブン</t>
    </rPh>
    <phoneticPr fontId="7"/>
  </si>
  <si>
    <t>構造</t>
    <rPh sb="0" eb="2">
      <t>コウゾウ</t>
    </rPh>
    <phoneticPr fontId="7"/>
  </si>
  <si>
    <t>所要額計算</t>
    <rPh sb="0" eb="3">
      <t>ショヨウガク</t>
    </rPh>
    <rPh sb="3" eb="5">
      <t>ケイサン</t>
    </rPh>
    <phoneticPr fontId="7"/>
  </si>
  <si>
    <t>分類</t>
    <rPh sb="0" eb="2">
      <t>ブンルイ</t>
    </rPh>
    <phoneticPr fontId="7"/>
  </si>
  <si>
    <t>国庫補助
基本額係数</t>
    <rPh sb="0" eb="2">
      <t>コッコ</t>
    </rPh>
    <rPh sb="2" eb="4">
      <t>ホジョ</t>
    </rPh>
    <rPh sb="5" eb="8">
      <t>キホンガク</t>
    </rPh>
    <rPh sb="8" eb="10">
      <t>ケイスウ</t>
    </rPh>
    <phoneticPr fontId="7"/>
  </si>
  <si>
    <t>再分類</t>
    <rPh sb="0" eb="3">
      <t>サイブンルイ</t>
    </rPh>
    <phoneticPr fontId="7"/>
  </si>
  <si>
    <t>国庫補助
所要額係数
（直接、都道府県）</t>
    <rPh sb="0" eb="2">
      <t>コッコ</t>
    </rPh>
    <rPh sb="2" eb="4">
      <t>ホジョ</t>
    </rPh>
    <rPh sb="5" eb="8">
      <t>ショヨウガク</t>
    </rPh>
    <rPh sb="8" eb="10">
      <t>ケイスウ</t>
    </rPh>
    <rPh sb="12" eb="14">
      <t>チョクセツ</t>
    </rPh>
    <rPh sb="15" eb="19">
      <t>トドウフケン</t>
    </rPh>
    <phoneticPr fontId="7"/>
  </si>
  <si>
    <t>国庫補助
所要額係数
（間接）</t>
    <rPh sb="0" eb="2">
      <t>コッコ</t>
    </rPh>
    <rPh sb="2" eb="4">
      <t>ホジョ</t>
    </rPh>
    <rPh sb="5" eb="8">
      <t>ショヨウガク</t>
    </rPh>
    <rPh sb="8" eb="10">
      <t>ケイスウ</t>
    </rPh>
    <rPh sb="12" eb="14">
      <t>カンセツ</t>
    </rPh>
    <phoneticPr fontId="7"/>
  </si>
  <si>
    <t>(1) へき地診療所施設整備事業</t>
    <phoneticPr fontId="7"/>
  </si>
  <si>
    <t>新築</t>
    <rPh sb="0" eb="2">
      <t>シンチク</t>
    </rPh>
    <phoneticPr fontId="22"/>
  </si>
  <si>
    <t>へき地診療所施設整備事業</t>
  </si>
  <si>
    <t>b</t>
  </si>
  <si>
    <t>A</t>
    <phoneticPr fontId="7"/>
  </si>
  <si>
    <t>(2) 過疎地域等特定診療所施設整備事業</t>
    <phoneticPr fontId="7"/>
  </si>
  <si>
    <t>移転新築</t>
    <rPh sb="0" eb="2">
      <t>イテン</t>
    </rPh>
    <rPh sb="2" eb="4">
      <t>シンチク</t>
    </rPh>
    <phoneticPr fontId="22"/>
  </si>
  <si>
    <t>鉄筋コンクリート造</t>
    <rPh sb="0" eb="2">
      <t>テッキン</t>
    </rPh>
    <phoneticPr fontId="22"/>
  </si>
  <si>
    <t>過疎地域等特定診療所施設整備事業</t>
  </si>
  <si>
    <t>A</t>
  </si>
  <si>
    <t>(3) へき地保健指導所施設整備事業</t>
    <phoneticPr fontId="7"/>
  </si>
  <si>
    <t>改築</t>
    <rPh sb="0" eb="2">
      <t>カイチク</t>
    </rPh>
    <phoneticPr fontId="22"/>
  </si>
  <si>
    <t>鉄骨造（鉄筋コンクリート造と同等の強度）</t>
    <rPh sb="0" eb="2">
      <t>テッコツ</t>
    </rPh>
    <rPh sb="4" eb="6">
      <t>テッキン</t>
    </rPh>
    <rPh sb="12" eb="13">
      <t>ヅク</t>
    </rPh>
    <rPh sb="14" eb="16">
      <t>ドウトウ</t>
    </rPh>
    <rPh sb="17" eb="19">
      <t>キョウド</t>
    </rPh>
    <phoneticPr fontId="22"/>
  </si>
  <si>
    <t>へき地保健指導所施設整備事業</t>
  </si>
  <si>
    <t>(4) 研修医のための研修施設整備事業</t>
    <phoneticPr fontId="7"/>
  </si>
  <si>
    <t>鉄骨造（ブロック造と同等の強度）</t>
    <rPh sb="0" eb="2">
      <t>テッコツ</t>
    </rPh>
    <rPh sb="8" eb="9">
      <t>ツク</t>
    </rPh>
    <rPh sb="10" eb="12">
      <t>ドウトウ</t>
    </rPh>
    <rPh sb="13" eb="15">
      <t>キョウド</t>
    </rPh>
    <phoneticPr fontId="22"/>
  </si>
  <si>
    <t>研修医のための研修施設整備事業</t>
  </si>
  <si>
    <t>c</t>
    <phoneticPr fontId="7"/>
  </si>
  <si>
    <t>-</t>
    <phoneticPr fontId="7"/>
  </si>
  <si>
    <t>(5) 臨床研修病院施設整備事業</t>
    <phoneticPr fontId="7"/>
  </si>
  <si>
    <t>改修</t>
    <rPh sb="0" eb="2">
      <t>カイシュウ</t>
    </rPh>
    <phoneticPr fontId="22"/>
  </si>
  <si>
    <t>ブロック造</t>
    <rPh sb="4" eb="5">
      <t>ヅク</t>
    </rPh>
    <phoneticPr fontId="22"/>
  </si>
  <si>
    <t>臨床研修病院施設整備事業</t>
  </si>
  <si>
    <t>(6) へき地医療拠点病院施設整備事業</t>
    <phoneticPr fontId="7"/>
  </si>
  <si>
    <t>木造</t>
    <rPh sb="0" eb="2">
      <t>モクゾウ</t>
    </rPh>
    <phoneticPr fontId="22"/>
  </si>
  <si>
    <t>へき地医療拠点病院施設整備事業</t>
  </si>
  <si>
    <t>a</t>
    <phoneticPr fontId="7"/>
  </si>
  <si>
    <t>(7) 医師臨床研修病院研修医環境整備事業</t>
    <phoneticPr fontId="7"/>
  </si>
  <si>
    <t>プレハブ造</t>
    <rPh sb="4" eb="5">
      <t>ツク</t>
    </rPh>
    <phoneticPr fontId="22"/>
  </si>
  <si>
    <t>医師臨床研修病院研修医環境整備事業</t>
  </si>
  <si>
    <t>b</t>
    <phoneticPr fontId="7"/>
  </si>
  <si>
    <t>(8) 離島等患者宿泊施設施設整備事業</t>
    <phoneticPr fontId="7"/>
  </si>
  <si>
    <t>その他</t>
    <rPh sb="2" eb="3">
      <t>タ</t>
    </rPh>
    <phoneticPr fontId="22"/>
  </si>
  <si>
    <t>離島等患者宿泊施設施設整備事業</t>
  </si>
  <si>
    <t>(9) 産科医療機関施設整備事業</t>
    <phoneticPr fontId="7"/>
  </si>
  <si>
    <t>産科医療機関施設整備事業</t>
  </si>
  <si>
    <t>(10) 分娩取扱施設施設整備事業</t>
    <phoneticPr fontId="7"/>
  </si>
  <si>
    <t>分娩取扱施設施設整備事業</t>
  </si>
  <si>
    <t>(11) 死亡時画像診断システム施設整備事業</t>
    <phoneticPr fontId="7"/>
  </si>
  <si>
    <t>死亡時画像診断システム施設整備事業</t>
  </si>
  <si>
    <t>(12) 有床診療所等スプリンクラー等施設整備事業</t>
    <phoneticPr fontId="7"/>
  </si>
  <si>
    <t>有床診療所等スプリンクラー等施設整備事業</t>
  </si>
  <si>
    <t>B</t>
    <phoneticPr fontId="7"/>
  </si>
  <si>
    <t>(13) 南海トラフ及び日本海溝・千島海溝周辺海溝型地震に係る津波避難対策緊急事業</t>
    <phoneticPr fontId="7"/>
  </si>
  <si>
    <t>南海トラフ及び日本海溝・千島海溝周辺海溝型地震に係る津波避難対策緊急事業</t>
    <rPh sb="5" eb="6">
      <t>オヨ</t>
    </rPh>
    <rPh sb="7" eb="9">
      <t>ニホン</t>
    </rPh>
    <rPh sb="9" eb="11">
      <t>カイコウ</t>
    </rPh>
    <rPh sb="12" eb="14">
      <t>チシマ</t>
    </rPh>
    <rPh sb="14" eb="16">
      <t>カイコウ</t>
    </rPh>
    <rPh sb="16" eb="18">
      <t>シュウヘン</t>
    </rPh>
    <rPh sb="18" eb="20">
      <t>カイコウ</t>
    </rPh>
    <rPh sb="20" eb="21">
      <t>ガタ</t>
    </rPh>
    <phoneticPr fontId="7"/>
  </si>
  <si>
    <t>(14) 院内感染対策施設整備事業</t>
    <phoneticPr fontId="7"/>
  </si>
  <si>
    <t>院内感染対策施設整備事業</t>
  </si>
  <si>
    <t>(15) 医療施設ブロック塀改修等施設整備事業</t>
    <phoneticPr fontId="7"/>
  </si>
  <si>
    <t>医療施設ブロック塀改修等施設整備事業</t>
    <phoneticPr fontId="7"/>
  </si>
  <si>
    <t>(16) 新興感染症対応力強化事業（病室の感染対策に係る整備）</t>
    <rPh sb="5" eb="7">
      <t>シンコウ</t>
    </rPh>
    <rPh sb="7" eb="10">
      <t>カンセンショウ</t>
    </rPh>
    <rPh sb="10" eb="13">
      <t>タイオウリョク</t>
    </rPh>
    <rPh sb="13" eb="15">
      <t>キョウカ</t>
    </rPh>
    <rPh sb="15" eb="17">
      <t>ジギョウ</t>
    </rPh>
    <rPh sb="18" eb="20">
      <t>ビョウシツ</t>
    </rPh>
    <rPh sb="21" eb="23">
      <t>カンセン</t>
    </rPh>
    <rPh sb="23" eb="25">
      <t>タイサク</t>
    </rPh>
    <rPh sb="26" eb="27">
      <t>カカ</t>
    </rPh>
    <rPh sb="28" eb="30">
      <t>セイビ</t>
    </rPh>
    <phoneticPr fontId="28"/>
  </si>
  <si>
    <t>新興感染症対応力強化事業（病室の感染対策に係る整備）</t>
    <rPh sb="0" eb="2">
      <t>シンコウ</t>
    </rPh>
    <rPh sb="2" eb="5">
      <t>カンセンショウ</t>
    </rPh>
    <rPh sb="5" eb="8">
      <t>タイオウリョク</t>
    </rPh>
    <rPh sb="8" eb="10">
      <t>キョウカ</t>
    </rPh>
    <rPh sb="10" eb="12">
      <t>ジギョウ</t>
    </rPh>
    <rPh sb="13" eb="15">
      <t>ビョウシツ</t>
    </rPh>
    <rPh sb="16" eb="18">
      <t>カンセン</t>
    </rPh>
    <rPh sb="18" eb="20">
      <t>タイサク</t>
    </rPh>
    <rPh sb="21" eb="22">
      <t>カカ</t>
    </rPh>
    <rPh sb="23" eb="25">
      <t>セイビ</t>
    </rPh>
    <phoneticPr fontId="28"/>
  </si>
  <si>
    <t>(16) 新興感染症対応力強化事業（病室の感染対策に係る整備以外）</t>
    <rPh sb="5" eb="7">
      <t>シンコウ</t>
    </rPh>
    <rPh sb="7" eb="10">
      <t>カンセンショウ</t>
    </rPh>
    <rPh sb="10" eb="13">
      <t>タイオウリョク</t>
    </rPh>
    <rPh sb="13" eb="15">
      <t>キョウカ</t>
    </rPh>
    <rPh sb="15" eb="17">
      <t>ジギョウ</t>
    </rPh>
    <rPh sb="18" eb="20">
      <t>ビョウシツ</t>
    </rPh>
    <rPh sb="21" eb="23">
      <t>カンセン</t>
    </rPh>
    <rPh sb="23" eb="25">
      <t>タイサク</t>
    </rPh>
    <rPh sb="26" eb="27">
      <t>カカ</t>
    </rPh>
    <rPh sb="28" eb="30">
      <t>セイビ</t>
    </rPh>
    <rPh sb="30" eb="32">
      <t>イガイ</t>
    </rPh>
    <phoneticPr fontId="28"/>
  </si>
  <si>
    <t>新興感染症対応力強化事業（病室の感染対策に係る整備以外）</t>
    <rPh sb="0" eb="2">
      <t>シンコウ</t>
    </rPh>
    <rPh sb="2" eb="5">
      <t>カンセンショウ</t>
    </rPh>
    <rPh sb="5" eb="8">
      <t>タイオウリョク</t>
    </rPh>
    <rPh sb="8" eb="10">
      <t>キョウカ</t>
    </rPh>
    <rPh sb="10" eb="12">
      <t>ジギョウ</t>
    </rPh>
    <rPh sb="13" eb="15">
      <t>ビョウシツ</t>
    </rPh>
    <rPh sb="16" eb="18">
      <t>カンセン</t>
    </rPh>
    <rPh sb="18" eb="20">
      <t>タイサク</t>
    </rPh>
    <rPh sb="21" eb="22">
      <t>カカ</t>
    </rPh>
    <rPh sb="23" eb="25">
      <t>セイビ</t>
    </rPh>
    <rPh sb="25" eb="27">
      <t>イガイ</t>
    </rPh>
    <phoneticPr fontId="28"/>
  </si>
  <si>
    <t>a</t>
  </si>
  <si>
    <t>-</t>
  </si>
  <si>
    <t>(17) 重点医師偏在対策支援区域における診療所の承継・開業支援事業</t>
    <phoneticPr fontId="7"/>
  </si>
  <si>
    <t>重点医師偏在対策支援区域における診療所の承継・開業支援事業</t>
  </si>
  <si>
    <t>事業区分（様式２，４，５用）</t>
    <rPh sb="0" eb="2">
      <t>ジギョウ</t>
    </rPh>
    <rPh sb="2" eb="4">
      <t>クブン</t>
    </rPh>
    <rPh sb="5" eb="7">
      <t>ヨウシキ</t>
    </rPh>
    <rPh sb="12" eb="13">
      <t>ヨウ</t>
    </rPh>
    <phoneticPr fontId="7"/>
  </si>
  <si>
    <t>へき地診療所施設整備事業</t>
    <phoneticPr fontId="7"/>
  </si>
  <si>
    <t>過疎地域等特定診療所施設整備事業</t>
    <phoneticPr fontId="7"/>
  </si>
  <si>
    <t>へき地保健指導所施設整備事業</t>
    <phoneticPr fontId="7"/>
  </si>
  <si>
    <t>研修医のための研修施設整備事業</t>
    <phoneticPr fontId="7"/>
  </si>
  <si>
    <t>臨床研修病院施設整備事業</t>
    <phoneticPr fontId="7"/>
  </si>
  <si>
    <t>へき地医療拠点病院施設整備事業</t>
    <phoneticPr fontId="7"/>
  </si>
  <si>
    <t>医師臨床研修病院研修医環境整備事業</t>
    <phoneticPr fontId="7"/>
  </si>
  <si>
    <t>離島等患者宿泊施設施設整備事業</t>
    <phoneticPr fontId="7"/>
  </si>
  <si>
    <t>産科医療機関施設整備事業</t>
    <phoneticPr fontId="7"/>
  </si>
  <si>
    <t>分娩取扱施設施設整備事業</t>
    <phoneticPr fontId="7"/>
  </si>
  <si>
    <t>死亡時画像診断システム施設整備事業</t>
    <phoneticPr fontId="7"/>
  </si>
  <si>
    <t>有床診療所等スプリンクラー等施設整備事業</t>
    <phoneticPr fontId="7"/>
  </si>
  <si>
    <t>院内感染対策施設整備事業</t>
    <phoneticPr fontId="7"/>
  </si>
  <si>
    <t>【特記事項、補足説明等】</t>
    <rPh sb="1" eb="5">
      <t>トッキジコウ</t>
    </rPh>
    <rPh sb="6" eb="8">
      <t>ホソク</t>
    </rPh>
    <rPh sb="8" eb="10">
      <t>セツメイ</t>
    </rPh>
    <rPh sb="10" eb="11">
      <t>ナド</t>
    </rPh>
    <phoneticPr fontId="7"/>
  </si>
  <si>
    <t>支援希望年度</t>
    <rPh sb="0" eb="2">
      <t>シエン</t>
    </rPh>
    <rPh sb="2" eb="4">
      <t>キボウ</t>
    </rPh>
    <rPh sb="4" eb="6">
      <t>ネンド</t>
    </rPh>
    <phoneticPr fontId="7"/>
  </si>
  <si>
    <t>令和８年度</t>
    <rPh sb="0" eb="2">
      <t>レイワ</t>
    </rPh>
    <rPh sb="3" eb="5">
      <t>ネンド</t>
    </rPh>
    <phoneticPr fontId="7"/>
  </si>
  <si>
    <t>鉄筋コンクリート</t>
    <rPh sb="0" eb="2">
      <t>テッキン</t>
    </rPh>
    <phoneticPr fontId="24"/>
  </si>
  <si>
    <t>ブロック</t>
    <phoneticPr fontId="24"/>
  </si>
  <si>
    <t>木造</t>
    <rPh sb="0" eb="2">
      <t>モクゾウ</t>
    </rPh>
    <phoneticPr fontId="24"/>
  </si>
  <si>
    <t>診療所の形態</t>
    <rPh sb="0" eb="3">
      <t>シンリョウショ</t>
    </rPh>
    <rPh sb="4" eb="6">
      <t>ケイタイ</t>
    </rPh>
    <phoneticPr fontId="24"/>
  </si>
  <si>
    <t>有床診療所（６床以上）</t>
    <rPh sb="0" eb="5">
      <t>ユウショウシンリョウジョ</t>
    </rPh>
    <rPh sb="7" eb="8">
      <t>ユカ</t>
    </rPh>
    <rPh sb="8" eb="10">
      <t>イジョウ</t>
    </rPh>
    <phoneticPr fontId="24"/>
  </si>
  <si>
    <t>なし</t>
    <phoneticPr fontId="24"/>
  </si>
  <si>
    <t>有床診療所（５床以下）</t>
    <rPh sb="0" eb="5">
      <t>ユウショウシンリョウジョ</t>
    </rPh>
    <rPh sb="7" eb="8">
      <t>ユカ</t>
    </rPh>
    <rPh sb="8" eb="10">
      <t>イカ</t>
    </rPh>
    <phoneticPr fontId="24"/>
  </si>
  <si>
    <t>無床診療所</t>
    <rPh sb="0" eb="5">
      <t>ムショウシンリョウジョ</t>
    </rPh>
    <phoneticPr fontId="24"/>
  </si>
  <si>
    <t>床</t>
    <rPh sb="0" eb="1">
      <t>ユカ</t>
    </rPh>
    <phoneticPr fontId="24"/>
  </si>
  <si>
    <t>整備　病床数</t>
    <rPh sb="0" eb="2">
      <t>セイビ</t>
    </rPh>
    <rPh sb="3" eb="6">
      <t>ビョウショウスウ</t>
    </rPh>
    <phoneticPr fontId="24"/>
  </si>
  <si>
    <t>医師・看護師住宅の整備</t>
    <rPh sb="0" eb="2">
      <t>イシ</t>
    </rPh>
    <rPh sb="3" eb="6">
      <t>カンゴシ</t>
    </rPh>
    <rPh sb="6" eb="8">
      <t>ジュウタク</t>
    </rPh>
    <rPh sb="9" eb="11">
      <t>セイビ</t>
    </rPh>
    <phoneticPr fontId="24"/>
  </si>
  <si>
    <t>あり</t>
    <phoneticPr fontId="24"/>
  </si>
  <si>
    <t>(1)診療部門</t>
    <rPh sb="3" eb="7">
      <t>シンリョウブモン</t>
    </rPh>
    <phoneticPr fontId="7"/>
  </si>
  <si>
    <t>(2)医師・看護師等住宅</t>
    <rPh sb="3" eb="5">
      <t>イシ</t>
    </rPh>
    <rPh sb="6" eb="9">
      <t>カンゴシ</t>
    </rPh>
    <rPh sb="9" eb="10">
      <t>トウ</t>
    </rPh>
    <rPh sb="10" eb="12">
      <t>ジュウタク</t>
    </rPh>
    <phoneticPr fontId="7"/>
  </si>
  <si>
    <t>(1)</t>
    <phoneticPr fontId="7"/>
  </si>
  <si>
    <t>(2)</t>
    <phoneticPr fontId="7"/>
  </si>
  <si>
    <t>円</t>
    <phoneticPr fontId="7"/>
  </si>
  <si>
    <t>　　　　　　　　　　　　　　　　　　　　　　　　　　　　　　</t>
    <phoneticPr fontId="7"/>
  </si>
  <si>
    <t>　　　　　</t>
    <phoneticPr fontId="7"/>
  </si>
  <si>
    <t>　　　　　</t>
    <phoneticPr fontId="7"/>
  </si>
  <si>
    <t>　　　　　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</si>
</sst>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\(@\)"/>
    <numFmt numFmtId="177" formatCode="#,##0;&quot;△ &quot;#,##0"/>
    <numFmt numFmtId="178" formatCode="#,##0.00;&quot;△ &quot;#,##0.00"/>
    <numFmt numFmtId="179" formatCode="#,##0_ "/>
    <numFmt numFmtId="180" formatCode="#,##0_);[Red]\(#,##0\)"/>
    <numFmt numFmtId="181" formatCode="#,##0.00_);[Red]\(#,##0.00\)"/>
    <numFmt numFmtId="182" formatCode="#,##0&quot;円&quot;;&quot;▲ &quot;#,##0&quot;円&quot;"/>
    <numFmt numFmtId="183" formatCode="[$-411]ge\.m\.d;@"/>
    <numFmt numFmtId="184" formatCode="ggge\.m\.d;;;"/>
  </numFmts>
  <fonts count="4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4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22"/>
      <name val="ＭＳ ゴシック"/>
      <family val="3"/>
      <charset val="128"/>
    </font>
    <font>
      <sz val="11"/>
      <color indexed="8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u/>
      <sz val="9"/>
      <color rgb="FFFF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2"/>
      <color indexed="8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6"/>
      <color rgb="FF000000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1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3">
    <xf numFmtId="0" fontId="0" fillId="0" borderId="0"/>
    <xf numFmtId="38" fontId="4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11" fillId="0" borderId="0"/>
    <xf numFmtId="38" fontId="11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</cellStyleXfs>
  <cellXfs count="399">
    <xf numFmtId="0" fontId="0" fillId="0" borderId="0" xfId="0"/>
    <xf numFmtId="0" fontId="9" fillId="6" borderId="0" xfId="2" applyFill="1">
      <alignment vertical="center"/>
    </xf>
    <xf numFmtId="0" fontId="15" fillId="6" borderId="0" xfId="2" applyFont="1" applyFill="1" applyAlignment="1">
      <alignment horizontal="center" vertical="center"/>
    </xf>
    <xf numFmtId="0" fontId="15" fillId="6" borderId="0" xfId="2" applyFont="1" applyFill="1" applyAlignment="1">
      <alignment horizontal="center" vertical="center" wrapText="1"/>
    </xf>
    <xf numFmtId="0" fontId="9" fillId="6" borderId="0" xfId="2" applyFill="1" applyAlignment="1">
      <alignment horizontal="center" vertical="center"/>
    </xf>
    <xf numFmtId="12" fontId="9" fillId="6" borderId="0" xfId="2" applyNumberFormat="1" applyFill="1" applyAlignment="1">
      <alignment horizontal="center" vertical="center"/>
    </xf>
    <xf numFmtId="0" fontId="36" fillId="7" borderId="0" xfId="0" applyFont="1" applyFill="1" applyAlignment="1">
      <alignment vertical="center"/>
    </xf>
    <xf numFmtId="183" fontId="36" fillId="7" borderId="0" xfId="0" applyNumberFormat="1" applyFont="1" applyFill="1" applyAlignment="1">
      <alignment vertical="center"/>
    </xf>
    <xf numFmtId="182" fontId="36" fillId="7" borderId="0" xfId="0" applyNumberFormat="1" applyFont="1" applyFill="1" applyAlignment="1">
      <alignment vertical="center"/>
    </xf>
    <xf numFmtId="0" fontId="0" fillId="7" borderId="0" xfId="0" applyFill="1" applyAlignment="1">
      <alignment vertical="center"/>
    </xf>
    <xf numFmtId="183" fontId="0" fillId="7" borderId="0" xfId="0" applyNumberFormat="1" applyFill="1" applyAlignment="1">
      <alignment vertical="center"/>
    </xf>
    <xf numFmtId="182" fontId="0" fillId="7" borderId="0" xfId="0" applyNumberFormat="1" applyFill="1" applyAlignment="1">
      <alignment vertical="center"/>
    </xf>
    <xf numFmtId="0" fontId="35" fillId="7" borderId="13" xfId="0" applyFont="1" applyFill="1" applyBorder="1" applyAlignment="1">
      <alignment vertical="center"/>
    </xf>
    <xf numFmtId="0" fontId="0" fillId="7" borderId="0" xfId="0" applyFill="1" applyAlignment="1">
      <alignment horizontal="center" vertical="center"/>
    </xf>
    <xf numFmtId="182" fontId="0" fillId="7" borderId="13" xfId="0" applyNumberFormat="1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183" fontId="0" fillId="7" borderId="13" xfId="0" applyNumberFormat="1" applyFill="1" applyBorder="1" applyAlignment="1">
      <alignment horizontal="center" vertical="center"/>
    </xf>
    <xf numFmtId="182" fontId="0" fillId="7" borderId="13" xfId="0" applyNumberFormat="1" applyFill="1" applyBorder="1" applyAlignment="1">
      <alignment horizontal="center" vertical="center"/>
    </xf>
    <xf numFmtId="0" fontId="39" fillId="7" borderId="0" xfId="0" applyFont="1" applyFill="1" applyAlignment="1">
      <alignment horizontal="left" vertical="center"/>
    </xf>
    <xf numFmtId="0" fontId="0" fillId="7" borderId="13" xfId="0" applyFill="1" applyBorder="1" applyAlignment="1">
      <alignment vertical="center"/>
    </xf>
    <xf numFmtId="183" fontId="0" fillId="7" borderId="13" xfId="0" applyNumberFormat="1" applyFill="1" applyBorder="1" applyAlignment="1">
      <alignment vertical="center"/>
    </xf>
    <xf numFmtId="182" fontId="0" fillId="7" borderId="13" xfId="0" applyNumberFormat="1" applyFill="1" applyBorder="1" applyAlignment="1">
      <alignment vertical="center"/>
    </xf>
    <xf numFmtId="0" fontId="35" fillId="7" borderId="0" xfId="0" applyFont="1" applyFill="1" applyAlignment="1">
      <alignment vertical="center"/>
    </xf>
    <xf numFmtId="0" fontId="9" fillId="0" borderId="12" xfId="8" applyFont="1" applyBorder="1" applyAlignment="1" applyProtection="1">
      <alignment horizontal="center" vertical="center"/>
    </xf>
    <xf numFmtId="38" fontId="9" fillId="0" borderId="12" xfId="1" applyFont="1" applyBorder="1" applyAlignment="1" applyProtection="1">
      <alignment horizontal="center" vertical="center"/>
    </xf>
    <xf numFmtId="0" fontId="9" fillId="0" borderId="34" xfId="8" applyFont="1" applyBorder="1" applyAlignment="1" applyProtection="1">
      <alignment horizontal="center" vertical="center"/>
    </xf>
    <xf numFmtId="38" fontId="9" fillId="0" borderId="12" xfId="8" applyNumberFormat="1" applyFont="1" applyBorder="1" applyAlignment="1" applyProtection="1">
      <alignment horizontal="center" vertical="center"/>
    </xf>
    <xf numFmtId="0" fontId="37" fillId="0" borderId="0" xfId="8" applyFont="1" applyProtection="1">
      <alignment vertical="center"/>
      <protection locked="0"/>
    </xf>
    <xf numFmtId="0" fontId="34" fillId="0" borderId="0" xfId="8" applyFont="1" applyProtection="1">
      <alignment vertical="center"/>
      <protection locked="0"/>
    </xf>
    <xf numFmtId="0" fontId="37" fillId="0" borderId="0" xfId="8" applyFont="1" applyAlignment="1" applyProtection="1">
      <alignment horizontal="centerContinuous" vertical="center"/>
      <protection locked="0"/>
    </xf>
    <xf numFmtId="0" fontId="38" fillId="0" borderId="0" xfId="8" applyFont="1" applyAlignment="1" applyProtection="1">
      <alignment horizontal="centerContinuous" vertical="center"/>
      <protection locked="0"/>
    </xf>
    <xf numFmtId="0" fontId="34" fillId="0" borderId="0" xfId="8" applyFont="1" applyAlignment="1" applyProtection="1">
      <alignment horizontal="centerContinuous" vertical="center"/>
      <protection locked="0"/>
    </xf>
    <xf numFmtId="0" fontId="34" fillId="0" borderId="0" xfId="8" applyFont="1" applyAlignment="1" applyProtection="1">
      <alignment horizontal="left" vertical="center"/>
      <protection locked="0"/>
    </xf>
    <xf numFmtId="0" fontId="34" fillId="5" borderId="13" xfId="8" applyFont="1" applyFill="1" applyBorder="1" applyAlignment="1" applyProtection="1">
      <alignment horizontal="left" vertical="center"/>
      <protection locked="0"/>
    </xf>
    <xf numFmtId="0" fontId="9" fillId="0" borderId="0" xfId="8" applyFont="1" applyProtection="1">
      <alignment vertical="center"/>
      <protection locked="0"/>
    </xf>
    <xf numFmtId="0" fontId="9" fillId="5" borderId="13" xfId="8" applyFont="1" applyFill="1" applyBorder="1" applyProtection="1">
      <alignment vertical="center"/>
      <protection locked="0"/>
    </xf>
    <xf numFmtId="0" fontId="9" fillId="0" borderId="13" xfId="8" applyFont="1" applyBorder="1" applyAlignment="1" applyProtection="1">
      <alignment vertical="center" wrapText="1"/>
      <protection locked="0"/>
    </xf>
    <xf numFmtId="58" fontId="9" fillId="5" borderId="13" xfId="8" applyNumberFormat="1" applyFont="1" applyFill="1" applyBorder="1" applyAlignment="1" applyProtection="1">
      <alignment horizontal="center" vertical="center"/>
      <protection locked="0"/>
    </xf>
    <xf numFmtId="0" fontId="9" fillId="5" borderId="8" xfId="8" applyFont="1" applyFill="1" applyBorder="1" applyProtection="1">
      <alignment vertical="center"/>
      <protection locked="0"/>
    </xf>
    <xf numFmtId="0" fontId="10" fillId="0" borderId="13" xfId="8" applyFont="1" applyBorder="1" applyAlignment="1" applyProtection="1">
      <alignment vertical="center" wrapText="1"/>
      <protection locked="0"/>
    </xf>
    <xf numFmtId="0" fontId="10" fillId="5" borderId="13" xfId="8" applyFont="1" applyFill="1" applyBorder="1" applyProtection="1">
      <alignment vertical="center"/>
      <protection locked="0"/>
    </xf>
    <xf numFmtId="0" fontId="9" fillId="0" borderId="12" xfId="8" applyFont="1" applyBorder="1" applyAlignment="1" applyProtection="1">
      <alignment horizontal="center" vertical="center"/>
      <protection locked="0"/>
    </xf>
    <xf numFmtId="0" fontId="9" fillId="0" borderId="13" xfId="8" applyFont="1" applyBorder="1" applyAlignment="1" applyProtection="1">
      <alignment horizontal="center" vertical="center"/>
      <protection locked="0"/>
    </xf>
    <xf numFmtId="0" fontId="9" fillId="5" borderId="12" xfId="8" applyFont="1" applyFill="1" applyBorder="1" applyAlignment="1" applyProtection="1">
      <alignment horizontal="center" vertical="center" wrapText="1"/>
      <protection locked="0"/>
    </xf>
    <xf numFmtId="58" fontId="9" fillId="0" borderId="13" xfId="8" applyNumberFormat="1" applyFont="1" applyBorder="1" applyAlignment="1" applyProtection="1">
      <alignment horizontal="center" vertical="center"/>
      <protection locked="0"/>
    </xf>
    <xf numFmtId="0" fontId="9" fillId="5" borderId="13" xfId="8" applyFont="1" applyFill="1" applyBorder="1" applyAlignment="1" applyProtection="1">
      <alignment horizontal="center" vertical="center"/>
      <protection locked="0"/>
    </xf>
    <xf numFmtId="0" fontId="9" fillId="0" borderId="5" xfId="8" applyFont="1" applyBorder="1" applyProtection="1">
      <alignment vertical="center"/>
      <protection locked="0"/>
    </xf>
    <xf numFmtId="0" fontId="9" fillId="5" borderId="12" xfId="8" applyFont="1" applyFill="1" applyBorder="1" applyAlignment="1" applyProtection="1">
      <alignment horizontal="center" vertical="center"/>
      <protection locked="0"/>
    </xf>
    <xf numFmtId="0" fontId="9" fillId="0" borderId="34" xfId="8" applyFont="1" applyBorder="1" applyAlignment="1" applyProtection="1">
      <alignment horizontal="left" vertical="center"/>
      <protection locked="0"/>
    </xf>
    <xf numFmtId="0" fontId="9" fillId="0" borderId="35" xfId="8" applyFont="1" applyBorder="1" applyAlignment="1" applyProtection="1">
      <alignment horizontal="center" vertical="center"/>
      <protection locked="0"/>
    </xf>
    <xf numFmtId="0" fontId="9" fillId="0" borderId="34" xfId="8" applyFont="1" applyBorder="1" applyProtection="1">
      <alignment vertical="center"/>
      <protection locked="0"/>
    </xf>
    <xf numFmtId="0" fontId="9" fillId="0" borderId="35" xfId="8" applyFont="1" applyBorder="1" applyProtection="1">
      <alignment vertical="center"/>
      <protection locked="0"/>
    </xf>
    <xf numFmtId="0" fontId="9" fillId="0" borderId="6" xfId="8" applyFont="1" applyBorder="1" applyProtection="1">
      <alignment vertical="center"/>
      <protection locked="0"/>
    </xf>
    <xf numFmtId="0" fontId="9" fillId="0" borderId="9" xfId="8" applyFont="1" applyBorder="1" applyProtection="1">
      <alignment vertical="center"/>
      <protection locked="0"/>
    </xf>
    <xf numFmtId="0" fontId="9" fillId="0" borderId="13" xfId="8" applyFont="1" applyBorder="1" applyProtection="1">
      <alignment vertical="center"/>
      <protection locked="0"/>
    </xf>
    <xf numFmtId="0" fontId="33" fillId="5" borderId="13" xfId="12" quotePrefix="1" applyFill="1" applyBorder="1" applyAlignment="1" applyProtection="1">
      <alignment vertical="center"/>
      <protection locked="0"/>
    </xf>
    <xf numFmtId="0" fontId="40" fillId="0" borderId="0" xfId="8" applyFont="1" applyProtection="1">
      <alignment vertical="center"/>
      <protection locked="0"/>
    </xf>
    <xf numFmtId="0" fontId="29" fillId="0" borderId="0" xfId="2" applyFont="1" applyProtection="1">
      <alignment vertical="center"/>
      <protection locked="0"/>
    </xf>
    <xf numFmtId="0" fontId="30" fillId="0" borderId="0" xfId="2" applyFont="1" applyProtection="1">
      <alignment vertical="center"/>
      <protection locked="0"/>
    </xf>
    <xf numFmtId="0" fontId="18" fillId="0" borderId="0" xfId="2" applyFont="1" applyProtection="1">
      <alignment vertical="center"/>
      <protection locked="0"/>
    </xf>
    <xf numFmtId="0" fontId="20" fillId="0" borderId="0" xfId="2" applyFont="1" applyProtection="1">
      <alignment vertical="center"/>
      <protection locked="0"/>
    </xf>
    <xf numFmtId="0" fontId="25" fillId="0" borderId="0" xfId="2" applyFont="1" applyProtection="1">
      <alignment vertical="center"/>
      <protection locked="0"/>
    </xf>
    <xf numFmtId="0" fontId="19" fillId="0" borderId="0" xfId="2" applyFont="1" applyAlignment="1" applyProtection="1">
      <alignment horizontal="right" vertical="center" wrapText="1"/>
      <protection locked="0"/>
    </xf>
    <xf numFmtId="0" fontId="20" fillId="2" borderId="0" xfId="2" applyFont="1" applyFill="1" applyAlignment="1" applyProtection="1">
      <alignment vertical="center" wrapText="1"/>
      <protection locked="0"/>
    </xf>
    <xf numFmtId="0" fontId="20" fillId="0" borderId="7" xfId="2" applyFont="1" applyBorder="1" applyAlignment="1" applyProtection="1">
      <alignment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38" fontId="20" fillId="2" borderId="34" xfId="1" applyFont="1" applyFill="1" applyBorder="1" applyAlignment="1" applyProtection="1">
      <alignment vertical="center" wrapText="1"/>
      <protection locked="0"/>
    </xf>
    <xf numFmtId="0" fontId="20" fillId="0" borderId="0" xfId="2" applyFont="1" applyAlignment="1" applyProtection="1">
      <alignment vertical="center" wrapText="1"/>
      <protection locked="0"/>
    </xf>
    <xf numFmtId="0" fontId="20" fillId="0" borderId="10" xfId="2" applyFont="1" applyBorder="1" applyAlignment="1" applyProtection="1">
      <alignment vertical="center" wrapText="1"/>
      <protection locked="0"/>
    </xf>
    <xf numFmtId="0" fontId="20" fillId="0" borderId="11" xfId="2" applyFont="1" applyBorder="1" applyAlignment="1" applyProtection="1">
      <alignment vertical="center" wrapText="1"/>
      <protection locked="0"/>
    </xf>
    <xf numFmtId="0" fontId="22" fillId="0" borderId="9" xfId="0" applyFont="1" applyBorder="1" applyAlignment="1" applyProtection="1">
      <alignment horizontal="right" vertical="center" wrapText="1"/>
      <protection locked="0"/>
    </xf>
    <xf numFmtId="0" fontId="20" fillId="0" borderId="10" xfId="0" applyFont="1" applyBorder="1" applyAlignment="1" applyProtection="1">
      <alignment horizontal="right" vertical="center" wrapText="1"/>
      <protection locked="0"/>
    </xf>
    <xf numFmtId="0" fontId="20" fillId="0" borderId="11" xfId="0" applyFont="1" applyBorder="1" applyAlignment="1" applyProtection="1">
      <alignment vertical="center" wrapText="1"/>
      <protection locked="0"/>
    </xf>
    <xf numFmtId="0" fontId="20" fillId="2" borderId="10" xfId="0" applyFont="1" applyFill="1" applyBorder="1" applyAlignment="1" applyProtection="1">
      <alignment vertical="center" wrapText="1"/>
      <protection locked="0"/>
    </xf>
    <xf numFmtId="0" fontId="20" fillId="0" borderId="10" xfId="0" applyFont="1" applyBorder="1" applyAlignment="1" applyProtection="1">
      <alignment vertical="center" wrapText="1"/>
      <protection locked="0"/>
    </xf>
    <xf numFmtId="0" fontId="20" fillId="0" borderId="12" xfId="2" applyFont="1" applyBorder="1" applyAlignment="1" applyProtection="1">
      <alignment horizontal="right" vertical="center" wrapText="1"/>
      <protection locked="0"/>
    </xf>
    <xf numFmtId="0" fontId="20" fillId="0" borderId="34" xfId="2" applyFont="1" applyBorder="1" applyAlignment="1" applyProtection="1">
      <alignment horizontal="center" vertical="center" wrapText="1"/>
      <protection locked="0"/>
    </xf>
    <xf numFmtId="0" fontId="20" fillId="0" borderId="34" xfId="2" applyFont="1" applyBorder="1" applyAlignment="1" applyProtection="1">
      <alignment horizontal="right" vertical="center" wrapText="1"/>
      <protection locked="0"/>
    </xf>
    <xf numFmtId="58" fontId="20" fillId="2" borderId="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" xfId="2" applyFont="1" applyBorder="1" applyAlignment="1" applyProtection="1">
      <alignment horizontal="center" vertical="center" wrapText="1"/>
      <protection locked="0"/>
    </xf>
    <xf numFmtId="0" fontId="20" fillId="0" borderId="35" xfId="2" applyFont="1" applyBorder="1" applyAlignment="1" applyProtection="1">
      <alignment horizontal="center" vertical="center" wrapText="1"/>
      <protection locked="0"/>
    </xf>
    <xf numFmtId="0" fontId="20" fillId="0" borderId="1" xfId="2" applyFont="1" applyBorder="1" applyAlignment="1" applyProtection="1">
      <alignment vertical="center" wrapText="1"/>
      <protection locked="0"/>
    </xf>
    <xf numFmtId="0" fontId="20" fillId="0" borderId="6" xfId="2" applyFont="1" applyBorder="1" applyAlignment="1" applyProtection="1">
      <alignment horizontal="right" vertical="top" wrapText="1"/>
      <protection locked="0"/>
    </xf>
    <xf numFmtId="180" fontId="20" fillId="0" borderId="6" xfId="2" applyNumberFormat="1" applyFont="1" applyFill="1" applyBorder="1" applyAlignment="1" applyProtection="1">
      <alignment vertical="center" wrapText="1"/>
      <protection locked="0"/>
    </xf>
    <xf numFmtId="180" fontId="20" fillId="2" borderId="6" xfId="2" applyNumberFormat="1" applyFont="1" applyFill="1" applyBorder="1" applyAlignment="1" applyProtection="1">
      <alignment vertical="center" wrapText="1"/>
      <protection locked="0"/>
    </xf>
    <xf numFmtId="0" fontId="18" fillId="0" borderId="0" xfId="2" quotePrefix="1" applyFont="1" applyAlignment="1" applyProtection="1">
      <alignment horizontal="center" vertical="center"/>
      <protection locked="0"/>
    </xf>
    <xf numFmtId="38" fontId="18" fillId="0" borderId="0" xfId="1" applyFont="1" applyAlignment="1" applyProtection="1">
      <alignment vertical="center"/>
      <protection locked="0"/>
    </xf>
    <xf numFmtId="0" fontId="20" fillId="0" borderId="6" xfId="2" applyFont="1" applyBorder="1" applyAlignment="1" applyProtection="1">
      <alignment horizontal="center" vertical="center" textRotation="255" wrapText="1"/>
      <protection locked="0"/>
    </xf>
    <xf numFmtId="0" fontId="19" fillId="0" borderId="8" xfId="2" applyFont="1" applyBorder="1" applyAlignment="1" applyProtection="1">
      <alignment vertical="center" wrapText="1"/>
      <protection locked="0"/>
    </xf>
    <xf numFmtId="0" fontId="20" fillId="0" borderId="13" xfId="2" applyFont="1" applyBorder="1" applyAlignment="1" applyProtection="1">
      <alignment vertical="center" wrapText="1"/>
      <protection locked="0"/>
    </xf>
    <xf numFmtId="0" fontId="20" fillId="0" borderId="5" xfId="2" applyFont="1" applyBorder="1" applyAlignment="1" applyProtection="1">
      <alignment vertical="center" wrapText="1"/>
      <protection locked="0"/>
    </xf>
    <xf numFmtId="0" fontId="20" fillId="0" borderId="5" xfId="2" applyFont="1" applyBorder="1" applyAlignment="1" applyProtection="1">
      <alignment horizontal="center" vertical="center" textRotation="255" wrapText="1"/>
      <protection locked="0"/>
    </xf>
    <xf numFmtId="0" fontId="20" fillId="2" borderId="5" xfId="2" applyFont="1" applyFill="1" applyBorder="1" applyAlignment="1" applyProtection="1">
      <alignment vertical="center" wrapText="1"/>
      <protection locked="0"/>
    </xf>
    <xf numFmtId="0" fontId="20" fillId="2" borderId="7" xfId="2" applyFont="1" applyFill="1" applyBorder="1" applyAlignment="1" applyProtection="1">
      <alignment vertical="center" wrapText="1"/>
      <protection locked="0"/>
    </xf>
    <xf numFmtId="0" fontId="20" fillId="2" borderId="9" xfId="2" applyFont="1" applyFill="1" applyBorder="1" applyAlignment="1" applyProtection="1">
      <alignment vertical="center" wrapText="1"/>
      <protection locked="0"/>
    </xf>
    <xf numFmtId="0" fontId="20" fillId="2" borderId="10" xfId="2" applyFont="1" applyFill="1" applyBorder="1" applyAlignment="1" applyProtection="1">
      <alignment vertical="center" wrapText="1"/>
      <protection locked="0"/>
    </xf>
    <xf numFmtId="0" fontId="20" fillId="2" borderId="11" xfId="2" applyFont="1" applyFill="1" applyBorder="1" applyAlignment="1" applyProtection="1">
      <alignment vertical="center" wrapText="1"/>
      <protection locked="0"/>
    </xf>
    <xf numFmtId="0" fontId="19" fillId="0" borderId="5" xfId="2" applyFont="1" applyBorder="1" applyAlignment="1" applyProtection="1">
      <alignment vertical="center" wrapText="1"/>
      <protection locked="0"/>
    </xf>
    <xf numFmtId="0" fontId="19" fillId="0" borderId="13" xfId="2" applyFont="1" applyBorder="1" applyAlignment="1" applyProtection="1">
      <alignment vertical="center" wrapText="1"/>
      <protection locked="0"/>
    </xf>
    <xf numFmtId="0" fontId="19" fillId="2" borderId="5" xfId="2" applyFont="1" applyFill="1" applyBorder="1" applyAlignment="1" applyProtection="1">
      <alignment horizontal="center" vertical="center" wrapText="1"/>
      <protection locked="0"/>
    </xf>
    <xf numFmtId="0" fontId="19" fillId="2" borderId="7" xfId="2" applyFont="1" applyFill="1" applyBorder="1" applyAlignment="1" applyProtection="1">
      <alignment horizontal="center" vertical="center" wrapText="1"/>
      <protection locked="0"/>
    </xf>
    <xf numFmtId="0" fontId="19" fillId="0" borderId="9" xfId="2" applyFont="1" applyBorder="1" applyAlignment="1" applyProtection="1">
      <alignment vertical="center" wrapText="1"/>
      <protection locked="0"/>
    </xf>
    <xf numFmtId="0" fontId="19" fillId="0" borderId="10" xfId="2" applyFont="1" applyBorder="1" applyAlignment="1" applyProtection="1">
      <alignment vertical="center" wrapText="1"/>
      <protection locked="0"/>
    </xf>
    <xf numFmtId="0" fontId="19" fillId="0" borderId="11" xfId="2" applyFont="1" applyBorder="1" applyAlignment="1" applyProtection="1">
      <alignment vertical="center" wrapText="1"/>
      <protection locked="0"/>
    </xf>
    <xf numFmtId="0" fontId="19" fillId="0" borderId="9" xfId="2" applyFont="1" applyBorder="1" applyAlignment="1" applyProtection="1">
      <alignment horizontal="center" vertical="center" wrapText="1"/>
      <protection locked="0"/>
    </xf>
    <xf numFmtId="0" fontId="19" fillId="0" borderId="10" xfId="2" applyFont="1" applyBorder="1" applyAlignment="1" applyProtection="1">
      <alignment horizontal="center" vertical="center" wrapText="1"/>
      <protection locked="0"/>
    </xf>
    <xf numFmtId="0" fontId="19" fillId="0" borderId="11" xfId="2" applyFont="1" applyBorder="1" applyAlignment="1" applyProtection="1">
      <alignment horizontal="center" vertical="center" wrapText="1"/>
      <protection locked="0"/>
    </xf>
    <xf numFmtId="0" fontId="19" fillId="2" borderId="34" xfId="2" applyFont="1" applyFill="1" applyBorder="1" applyAlignment="1" applyProtection="1">
      <alignment vertical="center" wrapText="1"/>
      <protection locked="0"/>
    </xf>
    <xf numFmtId="0" fontId="19" fillId="2" borderId="35" xfId="2" applyFont="1" applyFill="1" applyBorder="1" applyAlignment="1" applyProtection="1">
      <alignment vertical="center" wrapText="1"/>
      <protection locked="0"/>
    </xf>
    <xf numFmtId="49" fontId="20" fillId="0" borderId="0" xfId="2" applyNumberFormat="1" applyFont="1" applyAlignment="1" applyProtection="1">
      <alignment vertical="top"/>
      <protection locked="0"/>
    </xf>
    <xf numFmtId="0" fontId="19" fillId="0" borderId="0" xfId="2" applyFont="1" applyAlignment="1" applyProtection="1">
      <alignment vertical="top" wrapText="1"/>
      <protection locked="0"/>
    </xf>
    <xf numFmtId="0" fontId="19" fillId="0" borderId="0" xfId="2" applyFont="1" applyAlignment="1" applyProtection="1">
      <alignment vertical="center" wrapText="1"/>
      <protection locked="0"/>
    </xf>
    <xf numFmtId="180" fontId="20" fillId="0" borderId="13" xfId="2" applyNumberFormat="1" applyFont="1" applyBorder="1" applyAlignment="1" applyProtection="1">
      <alignment vertical="center" wrapText="1"/>
    </xf>
    <xf numFmtId="180" fontId="19" fillId="0" borderId="13" xfId="2" applyNumberFormat="1" applyFont="1" applyBorder="1" applyAlignment="1" applyProtection="1">
      <alignment vertical="center" wrapText="1"/>
    </xf>
    <xf numFmtId="0" fontId="36" fillId="0" borderId="0" xfId="0" applyFont="1" applyAlignment="1" applyProtection="1">
      <alignment horizontal="center" vertical="center"/>
      <protection locked="0"/>
    </xf>
    <xf numFmtId="0" fontId="36" fillId="0" borderId="0" xfId="0" applyFont="1" applyProtection="1">
      <protection locked="0"/>
    </xf>
    <xf numFmtId="38" fontId="5" fillId="0" borderId="0" xfId="1" applyFont="1" applyAlignment="1" applyProtection="1">
      <alignment horizontal="center" vertical="center"/>
      <protection locked="0"/>
    </xf>
    <xf numFmtId="57" fontId="16" fillId="0" borderId="0" xfId="1" applyNumberFormat="1" applyFont="1" applyFill="1" applyBorder="1" applyAlignment="1" applyProtection="1">
      <protection locked="0"/>
    </xf>
    <xf numFmtId="57" fontId="6" fillId="0" borderId="0" xfId="1" applyNumberFormat="1" applyFont="1" applyBorder="1" applyAlignment="1" applyProtection="1">
      <protection locked="0"/>
    </xf>
    <xf numFmtId="38" fontId="5" fillId="0" borderId="0" xfId="1" applyFont="1" applyFill="1" applyBorder="1" applyAlignment="1" applyProtection="1">
      <protection locked="0"/>
    </xf>
    <xf numFmtId="38" fontId="5" fillId="0" borderId="0" xfId="1" applyFont="1" applyBorder="1" applyAlignment="1" applyProtection="1">
      <protection locked="0"/>
    </xf>
    <xf numFmtId="38" fontId="5" fillId="0" borderId="0" xfId="1" applyFont="1" applyAlignment="1" applyProtection="1">
      <protection locked="0"/>
    </xf>
    <xf numFmtId="38" fontId="5" fillId="0" borderId="0" xfId="1" applyFont="1" applyProtection="1">
      <protection locked="0"/>
    </xf>
    <xf numFmtId="57" fontId="5" fillId="0" borderId="29" xfId="1" applyNumberFormat="1" applyFont="1" applyBorder="1" applyAlignment="1" applyProtection="1">
      <alignment horizontal="center" vertical="center"/>
      <protection locked="0"/>
    </xf>
    <xf numFmtId="57" fontId="5" fillId="0" borderId="15" xfId="1" applyNumberFormat="1" applyFont="1" applyBorder="1" applyAlignment="1" applyProtection="1">
      <alignment horizontal="center" vertical="center"/>
      <protection locked="0"/>
    </xf>
    <xf numFmtId="38" fontId="5" fillId="0" borderId="15" xfId="1" applyFont="1" applyBorder="1" applyAlignment="1" applyProtection="1">
      <alignment horizontal="center" vertical="center"/>
      <protection locked="0"/>
    </xf>
    <xf numFmtId="38" fontId="5" fillId="0" borderId="33" xfId="1" applyFont="1" applyBorder="1" applyAlignment="1" applyProtection="1">
      <alignment horizontal="center" vertical="center"/>
      <protection locked="0"/>
    </xf>
    <xf numFmtId="38" fontId="5" fillId="0" borderId="29" xfId="1" applyFont="1" applyBorder="1" applyAlignment="1" applyProtection="1">
      <alignment vertical="center"/>
      <protection locked="0"/>
    </xf>
    <xf numFmtId="38" fontId="5" fillId="0" borderId="33" xfId="1" applyFont="1" applyFill="1" applyBorder="1" applyAlignment="1" applyProtection="1">
      <alignment horizontal="center" vertical="center"/>
      <protection locked="0"/>
    </xf>
    <xf numFmtId="176" fontId="5" fillId="0" borderId="33" xfId="0" applyNumberFormat="1" applyFont="1" applyBorder="1" applyAlignment="1" applyProtection="1">
      <alignment horizontal="right" vertical="center"/>
      <protection locked="0"/>
    </xf>
    <xf numFmtId="176" fontId="5" fillId="0" borderId="33" xfId="0" applyNumberFormat="1" applyFont="1" applyBorder="1" applyAlignment="1" applyProtection="1">
      <alignment vertical="center"/>
      <protection locked="0"/>
    </xf>
    <xf numFmtId="176" fontId="5" fillId="0" borderId="14" xfId="0" applyNumberFormat="1" applyFont="1" applyBorder="1" applyAlignment="1" applyProtection="1">
      <alignment vertical="center"/>
      <protection locked="0"/>
    </xf>
    <xf numFmtId="38" fontId="5" fillId="0" borderId="15" xfId="1" applyFont="1" applyBorder="1" applyAlignment="1" applyProtection="1">
      <alignment vertical="center"/>
      <protection locked="0"/>
    </xf>
    <xf numFmtId="38" fontId="5" fillId="0" borderId="16" xfId="1" applyFont="1" applyBorder="1" applyAlignment="1" applyProtection="1">
      <alignment horizontal="center" vertical="center"/>
      <protection locked="0"/>
    </xf>
    <xf numFmtId="38" fontId="5" fillId="0" borderId="26" xfId="1" applyFont="1" applyBorder="1" applyAlignment="1" applyProtection="1">
      <alignment horizontal="center" vertical="center"/>
      <protection locked="0"/>
    </xf>
    <xf numFmtId="38" fontId="5" fillId="0" borderId="0" xfId="1" applyFont="1" applyAlignment="1" applyProtection="1">
      <alignment vertical="center"/>
      <protection locked="0"/>
    </xf>
    <xf numFmtId="38" fontId="5" fillId="0" borderId="0" xfId="1" applyFont="1" applyAlignment="1" applyProtection="1">
      <alignment horizontal="center" vertical="center" textRotation="255"/>
      <protection locked="0"/>
    </xf>
    <xf numFmtId="57" fontId="5" fillId="0" borderId="32" xfId="1" applyNumberFormat="1" applyFont="1" applyBorder="1" applyAlignment="1" applyProtection="1">
      <alignment horizontal="center" vertical="center"/>
      <protection locked="0"/>
    </xf>
    <xf numFmtId="57" fontId="5" fillId="0" borderId="6" xfId="1" applyNumberFormat="1" applyFont="1" applyBorder="1" applyAlignment="1" applyProtection="1">
      <alignment horizontal="center" vertical="center"/>
      <protection locked="0"/>
    </xf>
    <xf numFmtId="38" fontId="5" fillId="0" borderId="6" xfId="1" applyFont="1" applyBorder="1" applyAlignment="1" applyProtection="1">
      <alignment horizontal="center" vertical="center"/>
      <protection locked="0"/>
    </xf>
    <xf numFmtId="38" fontId="5" fillId="0" borderId="5" xfId="1" applyFont="1" applyBorder="1" applyAlignment="1" applyProtection="1">
      <alignment horizontal="center" vertical="center" wrapText="1"/>
      <protection locked="0"/>
    </xf>
    <xf numFmtId="38" fontId="5" fillId="0" borderId="30" xfId="1" applyFont="1" applyBorder="1" applyAlignment="1" applyProtection="1">
      <alignment horizontal="center" vertical="center"/>
      <protection locked="0"/>
    </xf>
    <xf numFmtId="38" fontId="5" fillId="0" borderId="5" xfId="1" applyFont="1" applyFill="1" applyBorder="1" applyAlignment="1" applyProtection="1">
      <alignment horizontal="center" vertical="center"/>
      <protection locked="0"/>
    </xf>
    <xf numFmtId="38" fontId="5" fillId="0" borderId="5" xfId="1" applyFont="1" applyBorder="1" applyAlignment="1" applyProtection="1">
      <alignment horizontal="center" vertical="center"/>
      <protection locked="0"/>
    </xf>
    <xf numFmtId="38" fontId="5" fillId="0" borderId="18" xfId="1" applyFont="1" applyBorder="1" applyAlignment="1" applyProtection="1">
      <alignment horizontal="center" vertical="center"/>
      <protection locked="0"/>
    </xf>
    <xf numFmtId="38" fontId="5" fillId="0" borderId="23" xfId="1" applyFont="1" applyBorder="1" applyAlignment="1" applyProtection="1">
      <alignment horizontal="center" vertical="center" wrapText="1"/>
      <protection locked="0"/>
    </xf>
    <xf numFmtId="38" fontId="5" fillId="0" borderId="0" xfId="1" applyFont="1" applyFill="1" applyAlignment="1" applyProtection="1">
      <alignment horizontal="center" vertical="center"/>
      <protection locked="0"/>
    </xf>
    <xf numFmtId="57" fontId="5" fillId="0" borderId="31" xfId="1" applyNumberFormat="1" applyFont="1" applyFill="1" applyBorder="1" applyAlignment="1" applyProtection="1">
      <alignment horizontal="center" vertical="center"/>
      <protection locked="0"/>
    </xf>
    <xf numFmtId="57" fontId="5" fillId="0" borderId="9" xfId="1" applyNumberFormat="1" applyFont="1" applyFill="1" applyBorder="1" applyAlignment="1" applyProtection="1">
      <alignment horizontal="center" vertical="center"/>
      <protection locked="0"/>
    </xf>
    <xf numFmtId="38" fontId="5" fillId="0" borderId="8" xfId="1" applyFont="1" applyFill="1" applyBorder="1" applyAlignment="1" applyProtection="1">
      <alignment vertical="center"/>
      <protection locked="0"/>
    </xf>
    <xf numFmtId="38" fontId="5" fillId="0" borderId="9" xfId="1" applyFont="1" applyFill="1" applyBorder="1" applyAlignment="1" applyProtection="1">
      <alignment vertical="center"/>
      <protection locked="0"/>
    </xf>
    <xf numFmtId="38" fontId="5" fillId="0" borderId="63" xfId="1" applyFont="1" applyFill="1" applyBorder="1" applyAlignment="1" applyProtection="1">
      <alignment horizontal="center" vertical="center"/>
      <protection locked="0"/>
    </xf>
    <xf numFmtId="38" fontId="5" fillId="0" borderId="9" xfId="1" applyFont="1" applyFill="1" applyBorder="1" applyAlignment="1" applyProtection="1">
      <alignment horizontal="center" vertical="center"/>
      <protection locked="0"/>
    </xf>
    <xf numFmtId="40" fontId="5" fillId="0" borderId="9" xfId="1" applyNumberFormat="1" applyFont="1" applyFill="1" applyBorder="1" applyAlignment="1" applyProtection="1">
      <alignment horizontal="center" vertical="center"/>
      <protection locked="0"/>
    </xf>
    <xf numFmtId="40" fontId="5" fillId="0" borderId="12" xfId="1" applyNumberFormat="1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8" fontId="5" fillId="0" borderId="0" xfId="1" applyFont="1" applyFill="1" applyAlignment="1" applyProtection="1">
      <alignment vertical="center"/>
      <protection locked="0"/>
    </xf>
    <xf numFmtId="38" fontId="5" fillId="0" borderId="0" xfId="1" applyFont="1" applyFill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/>
      <protection locked="0"/>
    </xf>
    <xf numFmtId="57" fontId="5" fillId="0" borderId="12" xfId="1" applyNumberFormat="1" applyFont="1" applyFill="1" applyBorder="1" applyAlignment="1" applyProtection="1">
      <alignment horizontal="center"/>
      <protection locked="0"/>
    </xf>
    <xf numFmtId="38" fontId="5" fillId="0" borderId="13" xfId="1" applyFont="1" applyFill="1" applyBorder="1" applyAlignment="1" applyProtection="1">
      <alignment horizontal="center"/>
      <protection locked="0"/>
    </xf>
    <xf numFmtId="38" fontId="5" fillId="0" borderId="12" xfId="1" applyFont="1" applyFill="1" applyBorder="1" applyAlignment="1" applyProtection="1">
      <alignment horizontal="center"/>
      <protection locked="0"/>
    </xf>
    <xf numFmtId="38" fontId="5" fillId="0" borderId="17" xfId="1" applyFont="1" applyFill="1" applyBorder="1" applyProtection="1">
      <protection locked="0"/>
    </xf>
    <xf numFmtId="38" fontId="5" fillId="0" borderId="12" xfId="1" applyFont="1" applyFill="1" applyBorder="1" applyAlignment="1" applyProtection="1">
      <alignment horizontal="right"/>
      <protection locked="0"/>
    </xf>
    <xf numFmtId="38" fontId="5" fillId="0" borderId="13" xfId="1" applyFont="1" applyFill="1" applyBorder="1" applyAlignment="1" applyProtection="1">
      <alignment wrapText="1"/>
      <protection locked="0"/>
    </xf>
    <xf numFmtId="38" fontId="5" fillId="0" borderId="24" xfId="1" applyFont="1" applyFill="1" applyBorder="1" applyAlignment="1" applyProtection="1">
      <alignment horizontal="center" wrapText="1"/>
      <protection locked="0"/>
    </xf>
    <xf numFmtId="38" fontId="5" fillId="0" borderId="27" xfId="1" applyFont="1" applyFill="1" applyBorder="1" applyAlignment="1" applyProtection="1">
      <alignment horizontal="center" wrapText="1"/>
      <protection locked="0"/>
    </xf>
    <xf numFmtId="38" fontId="5" fillId="0" borderId="0" xfId="1" applyFont="1" applyFill="1" applyBorder="1" applyProtection="1">
      <protection locked="0"/>
    </xf>
    <xf numFmtId="38" fontId="5" fillId="0" borderId="0" xfId="1" applyFont="1" applyFill="1" applyBorder="1" applyAlignment="1" applyProtection="1">
      <alignment horizontal="center" vertical="center" wrapText="1"/>
      <protection locked="0"/>
    </xf>
    <xf numFmtId="0" fontId="5" fillId="3" borderId="57" xfId="0" applyFont="1" applyFill="1" applyBorder="1" applyAlignment="1" applyProtection="1">
      <alignment horizontal="center" vertical="center" wrapText="1"/>
      <protection locked="0"/>
    </xf>
    <xf numFmtId="0" fontId="5" fillId="3" borderId="37" xfId="0" applyFont="1" applyFill="1" applyBorder="1" applyAlignment="1" applyProtection="1">
      <alignment horizontal="left" vertical="center" wrapText="1"/>
      <protection locked="0"/>
    </xf>
    <xf numFmtId="38" fontId="5" fillId="3" borderId="39" xfId="1" applyFont="1" applyFill="1" applyBorder="1" applyAlignment="1" applyProtection="1">
      <alignment horizontal="left" vertical="center" wrapText="1"/>
      <protection locked="0"/>
    </xf>
    <xf numFmtId="0" fontId="5" fillId="3" borderId="37" xfId="1" applyNumberFormat="1" applyFont="1" applyFill="1" applyBorder="1" applyAlignment="1" applyProtection="1">
      <alignment horizontal="center" vertical="center" shrinkToFit="1"/>
      <protection locked="0"/>
    </xf>
    <xf numFmtId="177" fontId="5" fillId="3" borderId="20" xfId="1" applyNumberFormat="1" applyFont="1" applyFill="1" applyBorder="1" applyAlignment="1" applyProtection="1">
      <alignment vertical="center" shrinkToFit="1"/>
      <protection locked="0"/>
    </xf>
    <xf numFmtId="57" fontId="5" fillId="3" borderId="25" xfId="1" applyNumberFormat="1" applyFont="1" applyFill="1" applyBorder="1" applyAlignment="1" applyProtection="1">
      <alignment horizontal="center" vertical="center" wrapText="1"/>
      <protection locked="0"/>
    </xf>
    <xf numFmtId="57" fontId="5" fillId="3" borderId="58" xfId="1" applyNumberFormat="1" applyFont="1" applyFill="1" applyBorder="1" applyAlignment="1" applyProtection="1">
      <alignment horizontal="center" vertical="center" wrapText="1"/>
      <protection locked="0"/>
    </xf>
    <xf numFmtId="38" fontId="5" fillId="0" borderId="0" xfId="1" applyFont="1" applyFill="1" applyBorder="1" applyAlignment="1" applyProtection="1">
      <alignment horizontal="left" vertical="center" wrapText="1"/>
      <protection locked="0"/>
    </xf>
    <xf numFmtId="12" fontId="5" fillId="0" borderId="0" xfId="1" applyNumberFormat="1" applyFont="1" applyFill="1" applyBorder="1" applyAlignment="1" applyProtection="1">
      <alignment horizontal="left" vertical="center" wrapText="1"/>
      <protection locked="0"/>
    </xf>
    <xf numFmtId="0" fontId="5" fillId="3" borderId="40" xfId="0" applyFont="1" applyFill="1" applyBorder="1" applyAlignment="1" applyProtection="1">
      <alignment horizontal="center" vertical="center" wrapText="1"/>
      <protection locked="0"/>
    </xf>
    <xf numFmtId="0" fontId="5" fillId="3" borderId="41" xfId="0" applyFont="1" applyFill="1" applyBorder="1" applyAlignment="1" applyProtection="1">
      <alignment horizontal="left" vertical="center" wrapText="1"/>
      <protection locked="0"/>
    </xf>
    <xf numFmtId="38" fontId="5" fillId="3" borderId="42" xfId="1" applyFont="1" applyFill="1" applyBorder="1" applyAlignment="1" applyProtection="1">
      <alignment horizontal="left" vertical="center" wrapText="1"/>
      <protection locked="0"/>
    </xf>
    <xf numFmtId="0" fontId="5" fillId="3" borderId="42" xfId="1" applyNumberFormat="1" applyFont="1" applyFill="1" applyBorder="1" applyAlignment="1" applyProtection="1">
      <alignment horizontal="center" vertical="center" shrinkToFit="1"/>
      <protection locked="0"/>
    </xf>
    <xf numFmtId="38" fontId="5" fillId="3" borderId="59" xfId="1" applyFont="1" applyFill="1" applyBorder="1" applyAlignment="1" applyProtection="1">
      <alignment horizontal="left" vertical="center" shrinkToFit="1"/>
      <protection locked="0"/>
    </xf>
    <xf numFmtId="38" fontId="5" fillId="3" borderId="60" xfId="1" applyFont="1" applyFill="1" applyBorder="1" applyAlignment="1" applyProtection="1">
      <alignment horizontal="left" vertical="center" shrinkToFit="1"/>
      <protection locked="0"/>
    </xf>
    <xf numFmtId="177" fontId="5" fillId="3" borderId="61" xfId="1" applyNumberFormat="1" applyFont="1" applyFill="1" applyBorder="1" applyAlignment="1" applyProtection="1">
      <alignment vertical="center" shrinkToFit="1"/>
      <protection locked="0"/>
    </xf>
    <xf numFmtId="177" fontId="5" fillId="0" borderId="61" xfId="1" applyNumberFormat="1" applyFont="1" applyFill="1" applyBorder="1" applyAlignment="1" applyProtection="1">
      <alignment vertical="center" shrinkToFit="1"/>
      <protection locked="0"/>
    </xf>
    <xf numFmtId="178" fontId="5" fillId="3" borderId="61" xfId="1" applyNumberFormat="1" applyFont="1" applyFill="1" applyBorder="1" applyAlignment="1" applyProtection="1">
      <alignment vertical="center" shrinkToFit="1"/>
      <protection locked="0"/>
    </xf>
    <xf numFmtId="177" fontId="5" fillId="3" borderId="59" xfId="1" applyNumberFormat="1" applyFont="1" applyFill="1" applyBorder="1" applyAlignment="1" applyProtection="1">
      <alignment vertical="center" shrinkToFit="1"/>
      <protection locked="0"/>
    </xf>
    <xf numFmtId="177" fontId="5" fillId="0" borderId="62" xfId="1" applyNumberFormat="1" applyFont="1" applyFill="1" applyBorder="1" applyAlignment="1" applyProtection="1">
      <alignment vertical="center" shrinkToFit="1"/>
      <protection locked="0"/>
    </xf>
    <xf numFmtId="177" fontId="5" fillId="0" borderId="59" xfId="1" applyNumberFormat="1" applyFont="1" applyFill="1" applyBorder="1" applyAlignment="1" applyProtection="1">
      <alignment vertical="center" shrinkToFit="1"/>
      <protection locked="0"/>
    </xf>
    <xf numFmtId="57" fontId="5" fillId="3" borderId="59" xfId="1" applyNumberFormat="1" applyFont="1" applyFill="1" applyBorder="1" applyAlignment="1" applyProtection="1">
      <alignment horizontal="left" vertical="center" wrapText="1"/>
      <protection locked="0"/>
    </xf>
    <xf numFmtId="57" fontId="5" fillId="3" borderId="59" xfId="1" applyNumberFormat="1" applyFont="1" applyFill="1" applyBorder="1" applyAlignment="1" applyProtection="1">
      <alignment horizontal="center" vertical="center" wrapText="1"/>
      <protection locked="0"/>
    </xf>
    <xf numFmtId="57" fontId="5" fillId="3" borderId="45" xfId="1" applyNumberFormat="1" applyFont="1" applyFill="1" applyBorder="1" applyAlignment="1" applyProtection="1">
      <alignment horizontal="center" vertical="center" wrapText="1"/>
      <protection locked="0"/>
    </xf>
    <xf numFmtId="38" fontId="5" fillId="3" borderId="42" xfId="1" applyFont="1" applyFill="1" applyBorder="1" applyAlignment="1" applyProtection="1">
      <alignment horizontal="left" vertical="center" shrinkToFit="1"/>
      <protection locked="0"/>
    </xf>
    <xf numFmtId="38" fontId="5" fillId="3" borderId="43" xfId="1" applyFont="1" applyFill="1" applyBorder="1" applyAlignment="1" applyProtection="1">
      <alignment horizontal="left" vertical="center" shrinkToFit="1"/>
      <protection locked="0"/>
    </xf>
    <xf numFmtId="177" fontId="5" fillId="3" borderId="41" xfId="1" applyNumberFormat="1" applyFont="1" applyFill="1" applyBorder="1" applyAlignment="1" applyProtection="1">
      <alignment vertical="center" shrinkToFit="1"/>
      <protection locked="0"/>
    </xf>
    <xf numFmtId="177" fontId="5" fillId="0" borderId="41" xfId="1" applyNumberFormat="1" applyFont="1" applyFill="1" applyBorder="1" applyAlignment="1" applyProtection="1">
      <alignment vertical="center" shrinkToFit="1"/>
      <protection locked="0"/>
    </xf>
    <xf numFmtId="178" fontId="5" fillId="3" borderId="41" xfId="1" applyNumberFormat="1" applyFont="1" applyFill="1" applyBorder="1" applyAlignment="1" applyProtection="1">
      <alignment vertical="center" shrinkToFit="1"/>
      <protection locked="0"/>
    </xf>
    <xf numFmtId="177" fontId="5" fillId="0" borderId="42" xfId="1" applyNumberFormat="1" applyFont="1" applyFill="1" applyBorder="1" applyAlignment="1" applyProtection="1">
      <alignment vertical="center" shrinkToFit="1"/>
      <protection locked="0"/>
    </xf>
    <xf numFmtId="177" fontId="5" fillId="3" borderId="42" xfId="1" applyNumberFormat="1" applyFont="1" applyFill="1" applyBorder="1" applyAlignment="1" applyProtection="1">
      <alignment vertical="center" shrinkToFit="1"/>
      <protection locked="0"/>
    </xf>
    <xf numFmtId="177" fontId="5" fillId="0" borderId="44" xfId="1" applyNumberFormat="1" applyFont="1" applyFill="1" applyBorder="1" applyAlignment="1" applyProtection="1">
      <alignment vertical="center" shrinkToFit="1"/>
      <protection locked="0"/>
    </xf>
    <xf numFmtId="57" fontId="5" fillId="3" borderId="42" xfId="1" applyNumberFormat="1" applyFont="1" applyFill="1" applyBorder="1" applyAlignment="1" applyProtection="1">
      <alignment horizontal="left" vertical="center" wrapText="1"/>
      <protection locked="0"/>
    </xf>
    <xf numFmtId="57" fontId="5" fillId="3" borderId="42" xfId="1" applyNumberFormat="1" applyFont="1" applyFill="1" applyBorder="1" applyAlignment="1" applyProtection="1">
      <alignment horizontal="center" vertical="center" wrapText="1"/>
      <protection locked="0"/>
    </xf>
    <xf numFmtId="0" fontId="5" fillId="3" borderId="46" xfId="0" applyFont="1" applyFill="1" applyBorder="1" applyAlignment="1" applyProtection="1">
      <alignment horizontal="center" vertical="center" wrapText="1"/>
      <protection locked="0"/>
    </xf>
    <xf numFmtId="0" fontId="5" fillId="3" borderId="47" xfId="0" applyFont="1" applyFill="1" applyBorder="1" applyAlignment="1" applyProtection="1">
      <alignment horizontal="left" vertical="center" wrapText="1"/>
      <protection locked="0"/>
    </xf>
    <xf numFmtId="38" fontId="5" fillId="3" borderId="48" xfId="1" applyFont="1" applyFill="1" applyBorder="1" applyAlignment="1" applyProtection="1">
      <alignment horizontal="left" vertical="center" wrapText="1"/>
      <protection locked="0"/>
    </xf>
    <xf numFmtId="0" fontId="5" fillId="3" borderId="48" xfId="1" applyNumberFormat="1" applyFont="1" applyFill="1" applyBorder="1" applyAlignment="1" applyProtection="1">
      <alignment horizontal="center" vertical="center" shrinkToFit="1"/>
      <protection locked="0"/>
    </xf>
    <xf numFmtId="38" fontId="5" fillId="3" borderId="48" xfId="1" applyFont="1" applyFill="1" applyBorder="1" applyAlignment="1" applyProtection="1">
      <alignment horizontal="left" vertical="center" shrinkToFit="1"/>
      <protection locked="0"/>
    </xf>
    <xf numFmtId="38" fontId="5" fillId="3" borderId="50" xfId="1" applyFont="1" applyFill="1" applyBorder="1" applyAlignment="1" applyProtection="1">
      <alignment horizontal="left" vertical="center" shrinkToFit="1"/>
      <protection locked="0"/>
    </xf>
    <xf numFmtId="177" fontId="5" fillId="3" borderId="51" xfId="1" applyNumberFormat="1" applyFont="1" applyFill="1" applyBorder="1" applyAlignment="1" applyProtection="1">
      <alignment vertical="center" shrinkToFit="1"/>
      <protection locked="0"/>
    </xf>
    <xf numFmtId="177" fontId="5" fillId="0" borderId="51" xfId="1" applyNumberFormat="1" applyFont="1" applyFill="1" applyBorder="1" applyAlignment="1" applyProtection="1">
      <alignment vertical="center" shrinkToFit="1"/>
      <protection locked="0"/>
    </xf>
    <xf numFmtId="178" fontId="5" fillId="3" borderId="51" xfId="1" applyNumberFormat="1" applyFont="1" applyFill="1" applyBorder="1" applyAlignment="1" applyProtection="1">
      <alignment vertical="center" shrinkToFit="1"/>
      <protection locked="0"/>
    </xf>
    <xf numFmtId="177" fontId="5" fillId="0" borderId="52" xfId="1" applyNumberFormat="1" applyFont="1" applyFill="1" applyBorder="1" applyAlignment="1" applyProtection="1">
      <alignment vertical="center" shrinkToFit="1"/>
      <protection locked="0"/>
    </xf>
    <xf numFmtId="177" fontId="5" fillId="3" borderId="52" xfId="1" applyNumberFormat="1" applyFont="1" applyFill="1" applyBorder="1" applyAlignment="1" applyProtection="1">
      <alignment vertical="center" shrinkToFit="1"/>
      <protection locked="0"/>
    </xf>
    <xf numFmtId="177" fontId="5" fillId="0" borderId="53" xfId="1" applyNumberFormat="1" applyFont="1" applyFill="1" applyBorder="1" applyAlignment="1" applyProtection="1">
      <alignment vertical="center" shrinkToFit="1"/>
      <protection locked="0"/>
    </xf>
    <xf numFmtId="57" fontId="5" fillId="3" borderId="48" xfId="1" applyNumberFormat="1" applyFont="1" applyFill="1" applyBorder="1" applyAlignment="1" applyProtection="1">
      <alignment horizontal="left" vertical="center" wrapText="1"/>
      <protection locked="0"/>
    </xf>
    <xf numFmtId="57" fontId="5" fillId="3" borderId="48" xfId="1" applyNumberFormat="1" applyFont="1" applyFill="1" applyBorder="1" applyAlignment="1" applyProtection="1">
      <alignment horizontal="center" vertical="center" wrapText="1"/>
      <protection locked="0"/>
    </xf>
    <xf numFmtId="57" fontId="5" fillId="3" borderId="49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38" fontId="5" fillId="0" borderId="0" xfId="1" applyFont="1" applyFill="1" applyBorder="1" applyAlignment="1" applyProtection="1">
      <alignment horizontal="left" vertical="center" shrinkToFit="1"/>
      <protection locked="0"/>
    </xf>
    <xf numFmtId="38" fontId="5" fillId="0" borderId="54" xfId="1" applyFont="1" applyFill="1" applyBorder="1" applyAlignment="1" applyProtection="1">
      <alignment horizontal="center" vertical="center" shrinkToFit="1"/>
      <protection locked="0"/>
    </xf>
    <xf numFmtId="177" fontId="5" fillId="0" borderId="55" xfId="1" applyNumberFormat="1" applyFont="1" applyFill="1" applyBorder="1" applyAlignment="1" applyProtection="1">
      <alignment vertical="center" shrinkToFit="1"/>
      <protection locked="0"/>
    </xf>
    <xf numFmtId="178" fontId="5" fillId="0" borderId="55" xfId="1" applyNumberFormat="1" applyFont="1" applyFill="1" applyBorder="1" applyAlignment="1" applyProtection="1">
      <alignment horizontal="center" vertical="center" shrinkToFit="1"/>
      <protection locked="0"/>
    </xf>
    <xf numFmtId="177" fontId="5" fillId="0" borderId="55" xfId="1" applyNumberFormat="1" applyFont="1" applyFill="1" applyBorder="1" applyAlignment="1" applyProtection="1">
      <alignment horizontal="center" vertical="center" shrinkToFit="1"/>
      <protection locked="0"/>
    </xf>
    <xf numFmtId="177" fontId="5" fillId="0" borderId="56" xfId="1" applyNumberFormat="1" applyFont="1" applyFill="1" applyBorder="1" applyAlignment="1" applyProtection="1">
      <alignment vertical="center" shrinkToFit="1"/>
      <protection locked="0"/>
    </xf>
    <xf numFmtId="57" fontId="5" fillId="0" borderId="0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2" fillId="0" borderId="0" xfId="11" applyFont="1" applyAlignment="1" applyProtection="1">
      <alignment horizontal="right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Protection="1">
      <protection locked="0"/>
    </xf>
    <xf numFmtId="177" fontId="5" fillId="0" borderId="20" xfId="1" applyNumberFormat="1" applyFont="1" applyFill="1" applyBorder="1" applyAlignment="1" applyProtection="1">
      <alignment vertical="center" shrinkToFit="1"/>
    </xf>
    <xf numFmtId="178" fontId="5" fillId="0" borderId="20" xfId="1" applyNumberFormat="1" applyFont="1" applyFill="1" applyBorder="1" applyAlignment="1" applyProtection="1">
      <alignment vertical="center" shrinkToFit="1"/>
    </xf>
    <xf numFmtId="177" fontId="5" fillId="0" borderId="21" xfId="1" applyNumberFormat="1" applyFont="1" applyFill="1" applyBorder="1" applyAlignment="1" applyProtection="1">
      <alignment vertical="center" shrinkToFit="1"/>
    </xf>
    <xf numFmtId="177" fontId="0" fillId="0" borderId="21" xfId="0" applyNumberFormat="1" applyBorder="1" applyAlignment="1" applyProtection="1">
      <alignment vertical="center" shrinkToFit="1"/>
    </xf>
    <xf numFmtId="177" fontId="5" fillId="0" borderId="36" xfId="1" applyNumberFormat="1" applyFont="1" applyFill="1" applyBorder="1" applyAlignment="1" applyProtection="1">
      <alignment vertical="center" shrinkToFit="1"/>
    </xf>
    <xf numFmtId="38" fontId="5" fillId="0" borderId="19" xfId="1" applyFont="1" applyFill="1" applyBorder="1" applyAlignment="1" applyProtection="1">
      <alignment horizontal="left" vertical="center" shrinkToFit="1"/>
    </xf>
    <xf numFmtId="38" fontId="5" fillId="0" borderId="64" xfId="1" applyFont="1" applyFill="1" applyBorder="1" applyAlignment="1" applyProtection="1">
      <alignment horizontal="left" vertical="center" shrinkToFit="1"/>
    </xf>
    <xf numFmtId="181" fontId="20" fillId="0" borderId="13" xfId="2" applyNumberFormat="1" applyFont="1" applyBorder="1" applyAlignment="1" applyProtection="1">
      <alignment vertical="center" wrapText="1"/>
    </xf>
    <xf numFmtId="181" fontId="19" fillId="0" borderId="13" xfId="2" applyNumberFormat="1" applyFont="1" applyBorder="1" applyAlignment="1" applyProtection="1">
      <alignment vertical="center" wrapText="1"/>
    </xf>
    <xf numFmtId="0" fontId="20" fillId="0" borderId="1" xfId="2" applyFont="1" applyBorder="1" applyAlignment="1" applyProtection="1">
      <alignment horizontal="right" vertical="top" wrapText="1"/>
    </xf>
    <xf numFmtId="0" fontId="20" fillId="0" borderId="6" xfId="2" applyFont="1" applyBorder="1" applyAlignment="1" applyProtection="1">
      <alignment horizontal="right" vertical="top" wrapText="1"/>
    </xf>
    <xf numFmtId="180" fontId="20" fillId="0" borderId="6" xfId="2" applyNumberFormat="1" applyFont="1" applyBorder="1" applyAlignment="1" applyProtection="1">
      <alignment vertical="center" wrapText="1"/>
    </xf>
    <xf numFmtId="181" fontId="20" fillId="0" borderId="6" xfId="2" applyNumberFormat="1" applyFont="1" applyBorder="1" applyAlignment="1" applyProtection="1">
      <alignment vertical="center" wrapText="1"/>
    </xf>
    <xf numFmtId="58" fontId="41" fillId="0" borderId="12" xfId="8" applyNumberFormat="1" applyFont="1" applyBorder="1" applyAlignment="1" applyProtection="1">
      <alignment horizontal="center" vertical="center"/>
    </xf>
    <xf numFmtId="58" fontId="41" fillId="0" borderId="35" xfId="8" applyNumberFormat="1" applyFont="1" applyBorder="1" applyAlignment="1" applyProtection="1">
      <alignment horizontal="center" vertical="center"/>
    </xf>
    <xf numFmtId="38" fontId="41" fillId="0" borderId="12" xfId="1" applyFont="1" applyBorder="1" applyAlignment="1" applyProtection="1">
      <alignment horizontal="center" vertical="center"/>
    </xf>
    <xf numFmtId="0" fontId="41" fillId="0" borderId="12" xfId="8" applyFont="1" applyBorder="1" applyAlignment="1" applyProtection="1">
      <alignment horizontal="center" vertical="center"/>
    </xf>
    <xf numFmtId="3" fontId="41" fillId="0" borderId="12" xfId="8" applyNumberFormat="1" applyFont="1" applyBorder="1" applyAlignment="1" applyProtection="1">
      <alignment horizontal="center" vertical="center"/>
    </xf>
    <xf numFmtId="0" fontId="9" fillId="5" borderId="12" xfId="8" applyFont="1" applyFill="1" applyBorder="1" applyAlignment="1" applyProtection="1">
      <alignment horizontal="left" vertical="center"/>
      <protection locked="0"/>
    </xf>
    <xf numFmtId="0" fontId="9" fillId="5" borderId="34" xfId="8" applyFont="1" applyFill="1" applyBorder="1" applyAlignment="1" applyProtection="1">
      <alignment horizontal="left" vertical="center"/>
      <protection locked="0"/>
    </xf>
    <xf numFmtId="0" fontId="9" fillId="5" borderId="35" xfId="8" applyFont="1" applyFill="1" applyBorder="1" applyAlignment="1" applyProtection="1">
      <alignment horizontal="left" vertical="center"/>
      <protection locked="0"/>
    </xf>
    <xf numFmtId="0" fontId="9" fillId="0" borderId="12" xfId="8" applyFont="1" applyBorder="1" applyAlignment="1" applyProtection="1">
      <alignment horizontal="left" vertical="center"/>
      <protection locked="0"/>
    </xf>
    <xf numFmtId="0" fontId="9" fillId="0" borderId="35" xfId="8" applyFont="1" applyBorder="1" applyAlignment="1" applyProtection="1">
      <alignment horizontal="left" vertical="center"/>
      <protection locked="0"/>
    </xf>
    <xf numFmtId="0" fontId="9" fillId="0" borderId="2" xfId="8" applyFont="1" applyBorder="1" applyAlignment="1" applyProtection="1">
      <alignment horizontal="left" vertical="center"/>
      <protection locked="0"/>
    </xf>
    <xf numFmtId="0" fontId="9" fillId="0" borderId="3" xfId="8" applyFont="1" applyBorder="1" applyAlignment="1" applyProtection="1">
      <alignment horizontal="left" vertical="center"/>
      <protection locked="0"/>
    </xf>
    <xf numFmtId="0" fontId="9" fillId="0" borderId="4" xfId="8" applyFont="1" applyBorder="1" applyAlignment="1" applyProtection="1">
      <alignment horizontal="left" vertical="center"/>
      <protection locked="0"/>
    </xf>
    <xf numFmtId="0" fontId="41" fillId="0" borderId="12" xfId="8" applyFont="1" applyBorder="1" applyAlignment="1" applyProtection="1">
      <alignment horizontal="left" vertical="center"/>
    </xf>
    <xf numFmtId="0" fontId="41" fillId="0" borderId="34" xfId="8" applyFont="1" applyBorder="1" applyAlignment="1" applyProtection="1">
      <alignment horizontal="left" vertical="center"/>
    </xf>
    <xf numFmtId="0" fontId="41" fillId="0" borderId="35" xfId="8" applyFont="1" applyBorder="1" applyAlignment="1" applyProtection="1">
      <alignment horizontal="left" vertical="center"/>
    </xf>
    <xf numFmtId="0" fontId="9" fillId="0" borderId="9" xfId="8" applyFont="1" applyBorder="1" applyAlignment="1" applyProtection="1">
      <alignment horizontal="left" vertical="center"/>
      <protection locked="0"/>
    </xf>
    <xf numFmtId="0" fontId="9" fillId="0" borderId="10" xfId="8" applyFont="1" applyBorder="1" applyAlignment="1" applyProtection="1">
      <alignment horizontal="left" vertical="center"/>
      <protection locked="0"/>
    </xf>
    <xf numFmtId="0" fontId="9" fillId="0" borderId="11" xfId="8" applyFont="1" applyBorder="1" applyAlignment="1" applyProtection="1">
      <alignment horizontal="left" vertical="center"/>
      <protection locked="0"/>
    </xf>
    <xf numFmtId="58" fontId="9" fillId="5" borderId="12" xfId="8" applyNumberFormat="1" applyFont="1" applyFill="1" applyBorder="1" applyAlignment="1" applyProtection="1">
      <alignment horizontal="left" vertical="center"/>
      <protection locked="0"/>
    </xf>
    <xf numFmtId="58" fontId="9" fillId="5" borderId="34" xfId="8" applyNumberFormat="1" applyFont="1" applyFill="1" applyBorder="1" applyAlignment="1" applyProtection="1">
      <alignment horizontal="left" vertical="center"/>
      <protection locked="0"/>
    </xf>
    <xf numFmtId="58" fontId="9" fillId="5" borderId="35" xfId="8" applyNumberFormat="1" applyFont="1" applyFill="1" applyBorder="1" applyAlignment="1" applyProtection="1">
      <alignment horizontal="left" vertical="center"/>
      <protection locked="0"/>
    </xf>
    <xf numFmtId="58" fontId="9" fillId="0" borderId="34" xfId="8" applyNumberFormat="1" applyFont="1" applyBorder="1" applyAlignment="1" applyProtection="1">
      <alignment horizontal="center" vertical="center"/>
      <protection locked="0"/>
    </xf>
    <xf numFmtId="58" fontId="9" fillId="0" borderId="35" xfId="8" applyNumberFormat="1" applyFont="1" applyBorder="1" applyAlignment="1" applyProtection="1">
      <alignment horizontal="center" vertical="center"/>
      <protection locked="0"/>
    </xf>
    <xf numFmtId="0" fontId="9" fillId="0" borderId="34" xfId="8" applyFont="1" applyBorder="1" applyAlignment="1" applyProtection="1">
      <alignment horizontal="left" vertical="center"/>
      <protection locked="0"/>
    </xf>
    <xf numFmtId="0" fontId="9" fillId="0" borderId="5" xfId="8" applyFont="1" applyBorder="1" applyAlignment="1" applyProtection="1">
      <alignment horizontal="left" vertical="center"/>
      <protection locked="0"/>
    </xf>
    <xf numFmtId="0" fontId="9" fillId="0" borderId="0" xfId="8" applyFont="1" applyAlignment="1" applyProtection="1">
      <alignment horizontal="left" vertical="center"/>
      <protection locked="0"/>
    </xf>
    <xf numFmtId="0" fontId="9" fillId="0" borderId="7" xfId="8" applyFont="1" applyBorder="1" applyAlignment="1" applyProtection="1">
      <alignment horizontal="left" vertical="center"/>
      <protection locked="0"/>
    </xf>
    <xf numFmtId="0" fontId="9" fillId="0" borderId="13" xfId="8" applyFont="1" applyBorder="1" applyAlignment="1" applyProtection="1">
      <alignment horizontal="left" vertical="center"/>
      <protection locked="0"/>
    </xf>
    <xf numFmtId="0" fontId="9" fillId="0" borderId="5" xfId="8" applyFont="1" applyBorder="1" applyAlignment="1" applyProtection="1">
      <alignment horizontal="left" vertical="center" wrapText="1"/>
      <protection locked="0"/>
    </xf>
    <xf numFmtId="0" fontId="9" fillId="0" borderId="0" xfId="8" applyFont="1" applyAlignment="1" applyProtection="1">
      <alignment horizontal="left" vertical="center" wrapText="1"/>
      <protection locked="0"/>
    </xf>
    <xf numFmtId="0" fontId="20" fillId="2" borderId="34" xfId="0" applyFont="1" applyFill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center" vertical="center" wrapText="1"/>
      <protection locked="0"/>
    </xf>
    <xf numFmtId="0" fontId="20" fillId="0" borderId="34" xfId="0" applyFont="1" applyBorder="1" applyAlignment="1" applyProtection="1">
      <alignment horizontal="center" vertical="center" wrapText="1"/>
      <protection locked="0"/>
    </xf>
    <xf numFmtId="0" fontId="20" fillId="0" borderId="35" xfId="0" applyFont="1" applyBorder="1" applyAlignment="1" applyProtection="1">
      <alignment horizontal="center" vertical="center" wrapText="1"/>
      <protection locked="0"/>
    </xf>
    <xf numFmtId="0" fontId="13" fillId="0" borderId="12" xfId="2" applyFont="1" applyBorder="1" applyAlignment="1" applyProtection="1">
      <alignment horizontal="left" vertical="center" wrapText="1"/>
      <protection locked="0"/>
    </xf>
    <xf numFmtId="0" fontId="13" fillId="0" borderId="34" xfId="2" applyFont="1" applyBorder="1" applyAlignment="1" applyProtection="1">
      <alignment horizontal="left" vertical="center" wrapText="1"/>
      <protection locked="0"/>
    </xf>
    <xf numFmtId="0" fontId="18" fillId="0" borderId="5" xfId="2" applyFont="1" applyBorder="1" applyAlignment="1" applyProtection="1">
      <alignment horizontal="righ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18" fillId="0" borderId="7" xfId="2" applyFont="1" applyBorder="1" applyAlignment="1" applyProtection="1">
      <alignment horizontal="right" vertical="center"/>
      <protection locked="0"/>
    </xf>
    <xf numFmtId="0" fontId="22" fillId="0" borderId="13" xfId="2" applyFont="1" applyBorder="1" applyAlignment="1" applyProtection="1">
      <alignment vertical="center" wrapText="1"/>
      <protection locked="0"/>
    </xf>
    <xf numFmtId="0" fontId="19" fillId="0" borderId="13" xfId="2" applyFont="1" applyBorder="1" applyAlignment="1" applyProtection="1">
      <alignment vertical="center" wrapText="1"/>
      <protection locked="0"/>
    </xf>
    <xf numFmtId="0" fontId="21" fillId="2" borderId="2" xfId="2" applyFont="1" applyFill="1" applyBorder="1" applyAlignment="1" applyProtection="1">
      <alignment vertical="center" wrapText="1"/>
      <protection locked="0"/>
    </xf>
    <xf numFmtId="0" fontId="21" fillId="2" borderId="3" xfId="2" applyFont="1" applyFill="1" applyBorder="1" applyAlignment="1" applyProtection="1">
      <alignment vertical="center" wrapText="1"/>
      <protection locked="0"/>
    </xf>
    <xf numFmtId="0" fontId="21" fillId="2" borderId="4" xfId="2" applyFont="1" applyFill="1" applyBorder="1" applyAlignment="1" applyProtection="1">
      <alignment vertical="center" wrapText="1"/>
      <protection locked="0"/>
    </xf>
    <xf numFmtId="0" fontId="21" fillId="2" borderId="5" xfId="2" applyFont="1" applyFill="1" applyBorder="1" applyAlignment="1" applyProtection="1">
      <alignment vertical="center" wrapText="1"/>
      <protection locked="0"/>
    </xf>
    <xf numFmtId="0" fontId="21" fillId="2" borderId="0" xfId="2" applyFont="1" applyFill="1" applyAlignment="1" applyProtection="1">
      <alignment vertical="center" wrapText="1"/>
      <protection locked="0"/>
    </xf>
    <xf numFmtId="0" fontId="21" fillId="2" borderId="7" xfId="2" applyFont="1" applyFill="1" applyBorder="1" applyAlignment="1" applyProtection="1">
      <alignment vertical="center" wrapText="1"/>
      <protection locked="0"/>
    </xf>
    <xf numFmtId="0" fontId="21" fillId="2" borderId="9" xfId="2" applyFont="1" applyFill="1" applyBorder="1" applyAlignment="1" applyProtection="1">
      <alignment vertical="center" wrapText="1"/>
      <protection locked="0"/>
    </xf>
    <xf numFmtId="0" fontId="21" fillId="2" borderId="10" xfId="2" applyFont="1" applyFill="1" applyBorder="1" applyAlignment="1" applyProtection="1">
      <alignment vertical="center" wrapText="1"/>
      <protection locked="0"/>
    </xf>
    <xf numFmtId="0" fontId="21" fillId="2" borderId="11" xfId="2" applyFont="1" applyFill="1" applyBorder="1" applyAlignment="1" applyProtection="1">
      <alignment vertical="center" wrapText="1"/>
      <protection locked="0"/>
    </xf>
    <xf numFmtId="0" fontId="19" fillId="0" borderId="2" xfId="2" applyFont="1" applyBorder="1" applyAlignment="1" applyProtection="1">
      <alignment vertical="center" wrapText="1"/>
      <protection locked="0"/>
    </xf>
    <xf numFmtId="0" fontId="19" fillId="0" borderId="4" xfId="2" applyFont="1" applyBorder="1" applyAlignment="1" applyProtection="1">
      <alignment vertical="center" wrapText="1"/>
      <protection locked="0"/>
    </xf>
    <xf numFmtId="0" fontId="19" fillId="0" borderId="5" xfId="2" applyFont="1" applyBorder="1" applyAlignment="1" applyProtection="1">
      <alignment vertical="center" wrapText="1"/>
      <protection locked="0"/>
    </xf>
    <xf numFmtId="0" fontId="19" fillId="0" borderId="0" xfId="2" applyFont="1" applyAlignment="1" applyProtection="1">
      <alignment vertical="center" wrapText="1"/>
      <protection locked="0"/>
    </xf>
    <xf numFmtId="0" fontId="19" fillId="0" borderId="7" xfId="2" applyFont="1" applyBorder="1" applyAlignment="1" applyProtection="1">
      <alignment vertical="center" wrapText="1"/>
      <protection locked="0"/>
    </xf>
    <xf numFmtId="179" fontId="19" fillId="2" borderId="5" xfId="2" applyNumberFormat="1" applyFont="1" applyFill="1" applyBorder="1" applyAlignment="1" applyProtection="1">
      <alignment horizontal="right" vertical="center" wrapText="1"/>
      <protection locked="0"/>
    </xf>
    <xf numFmtId="179" fontId="19" fillId="2" borderId="0" xfId="2" applyNumberFormat="1" applyFont="1" applyFill="1" applyAlignment="1" applyProtection="1">
      <alignment horizontal="right" vertical="center" wrapText="1"/>
      <protection locked="0"/>
    </xf>
    <xf numFmtId="179" fontId="19" fillId="2" borderId="7" xfId="2" applyNumberFormat="1" applyFont="1" applyFill="1" applyBorder="1" applyAlignment="1" applyProtection="1">
      <alignment horizontal="right" vertical="center" wrapText="1"/>
      <protection locked="0"/>
    </xf>
    <xf numFmtId="0" fontId="19" fillId="2" borderId="5" xfId="2" applyFont="1" applyFill="1" applyBorder="1" applyAlignment="1" applyProtection="1">
      <alignment horizontal="center" vertical="center" wrapText="1"/>
      <protection locked="0"/>
    </xf>
    <xf numFmtId="0" fontId="19" fillId="2" borderId="7" xfId="2" applyFont="1" applyFill="1" applyBorder="1" applyAlignment="1" applyProtection="1">
      <alignment horizontal="center" vertical="center" wrapText="1"/>
      <protection locked="0"/>
    </xf>
    <xf numFmtId="181" fontId="20" fillId="2" borderId="5" xfId="2" applyNumberFormat="1" applyFont="1" applyFill="1" applyBorder="1" applyAlignment="1" applyProtection="1">
      <alignment vertical="center" wrapText="1"/>
      <protection locked="0"/>
    </xf>
    <xf numFmtId="181" fontId="20" fillId="2" borderId="7" xfId="2" applyNumberFormat="1" applyFont="1" applyFill="1" applyBorder="1" applyAlignment="1" applyProtection="1">
      <alignment vertical="center" wrapText="1"/>
      <protection locked="0"/>
    </xf>
    <xf numFmtId="0" fontId="20" fillId="0" borderId="1" xfId="2" applyFont="1" applyBorder="1" applyAlignment="1" applyProtection="1">
      <alignment horizontal="center" vertical="center" wrapText="1"/>
      <protection locked="0"/>
    </xf>
    <xf numFmtId="181" fontId="20" fillId="0" borderId="13" xfId="2" applyNumberFormat="1" applyFont="1" applyBorder="1" applyAlignment="1" applyProtection="1">
      <alignment vertical="center" wrapText="1"/>
    </xf>
    <xf numFmtId="0" fontId="19" fillId="0" borderId="13" xfId="2" applyFont="1" applyBorder="1" applyAlignment="1" applyProtection="1">
      <alignment horizontal="center" vertical="center" wrapText="1"/>
      <protection locked="0"/>
    </xf>
    <xf numFmtId="0" fontId="21" fillId="0" borderId="0" xfId="2" applyFont="1" applyAlignment="1" applyProtection="1">
      <alignment vertical="center" wrapText="1"/>
      <protection locked="0"/>
    </xf>
    <xf numFmtId="0" fontId="21" fillId="0" borderId="0" xfId="2" applyFont="1" applyAlignment="1" applyProtection="1">
      <alignment horizontal="center" vertical="center" wrapText="1"/>
      <protection locked="0"/>
    </xf>
    <xf numFmtId="179" fontId="19" fillId="0" borderId="12" xfId="2" applyNumberFormat="1" applyFont="1" applyBorder="1" applyAlignment="1" applyProtection="1">
      <alignment vertical="center" wrapText="1"/>
      <protection locked="0"/>
    </xf>
    <xf numFmtId="179" fontId="19" fillId="0" borderId="34" xfId="2" applyNumberFormat="1" applyFont="1" applyBorder="1" applyAlignment="1" applyProtection="1">
      <alignment vertical="center" wrapText="1"/>
      <protection locked="0"/>
    </xf>
    <xf numFmtId="179" fontId="19" fillId="0" borderId="35" xfId="2" applyNumberFormat="1" applyFont="1" applyBorder="1" applyAlignment="1" applyProtection="1">
      <alignment vertical="center" wrapText="1"/>
      <protection locked="0"/>
    </xf>
    <xf numFmtId="0" fontId="23" fillId="0" borderId="12" xfId="2" applyFont="1" applyBorder="1" applyAlignment="1" applyProtection="1">
      <alignment horizontal="center" vertical="center" shrinkToFit="1"/>
      <protection locked="0"/>
    </xf>
    <xf numFmtId="0" fontId="23" fillId="0" borderId="35" xfId="2" applyFont="1" applyBorder="1" applyAlignment="1" applyProtection="1">
      <alignment horizontal="center" vertical="center" shrinkToFit="1"/>
      <protection locked="0"/>
    </xf>
    <xf numFmtId="179" fontId="19" fillId="0" borderId="5" xfId="2" applyNumberFormat="1" applyFont="1" applyBorder="1" applyAlignment="1" applyProtection="1">
      <alignment horizontal="right" vertical="center" wrapText="1"/>
      <protection locked="0"/>
    </xf>
    <xf numFmtId="179" fontId="19" fillId="0" borderId="0" xfId="2" applyNumberFormat="1" applyFont="1" applyAlignment="1" applyProtection="1">
      <alignment horizontal="right" vertical="center" wrapText="1"/>
      <protection locked="0"/>
    </xf>
    <xf numFmtId="179" fontId="19" fillId="0" borderId="7" xfId="2" applyNumberFormat="1" applyFont="1" applyBorder="1" applyAlignment="1" applyProtection="1">
      <alignment horizontal="right" vertical="center" wrapText="1"/>
      <protection locked="0"/>
    </xf>
    <xf numFmtId="0" fontId="19" fillId="0" borderId="5" xfId="2" applyFont="1" applyBorder="1" applyAlignment="1" applyProtection="1">
      <alignment horizontal="center" vertical="center" wrapText="1"/>
      <protection locked="0"/>
    </xf>
    <xf numFmtId="0" fontId="19" fillId="0" borderId="7" xfId="2" applyFont="1" applyBorder="1" applyAlignment="1" applyProtection="1">
      <alignment horizontal="center" vertical="center" wrapText="1"/>
      <protection locked="0"/>
    </xf>
    <xf numFmtId="181" fontId="19" fillId="0" borderId="12" xfId="2" applyNumberFormat="1" applyFont="1" applyBorder="1" applyAlignment="1" applyProtection="1">
      <alignment vertical="center" wrapText="1"/>
    </xf>
    <xf numFmtId="181" fontId="19" fillId="0" borderId="35" xfId="2" applyNumberFormat="1" applyFont="1" applyBorder="1" applyAlignment="1" applyProtection="1">
      <alignment vertical="center" wrapText="1"/>
    </xf>
    <xf numFmtId="0" fontId="19" fillId="0" borderId="13" xfId="2" applyFont="1" applyBorder="1" applyAlignment="1" applyProtection="1">
      <alignment horizontal="left" vertical="center" wrapText="1"/>
      <protection locked="0"/>
    </xf>
    <xf numFmtId="0" fontId="19" fillId="0" borderId="3" xfId="2" applyFont="1" applyBorder="1" applyAlignment="1" applyProtection="1">
      <alignment vertical="center" wrapText="1"/>
      <protection locked="0"/>
    </xf>
    <xf numFmtId="0" fontId="19" fillId="0" borderId="2" xfId="2" applyFont="1" applyBorder="1" applyAlignment="1" applyProtection="1">
      <alignment horizontal="right" vertical="center" wrapText="1"/>
      <protection locked="0"/>
    </xf>
    <xf numFmtId="0" fontId="19" fillId="0" borderId="3" xfId="2" applyFont="1" applyBorder="1" applyAlignment="1" applyProtection="1">
      <alignment horizontal="right" vertical="center" wrapText="1"/>
      <protection locked="0"/>
    </xf>
    <xf numFmtId="0" fontId="19" fillId="0" borderId="4" xfId="2" applyFont="1" applyBorder="1" applyAlignment="1" applyProtection="1">
      <alignment horizontal="right" vertical="center" wrapText="1"/>
      <protection locked="0"/>
    </xf>
    <xf numFmtId="0" fontId="20" fillId="2" borderId="5" xfId="2" applyFont="1" applyFill="1" applyBorder="1" applyAlignment="1" applyProtection="1">
      <alignment vertical="center" wrapText="1"/>
      <protection locked="0"/>
    </xf>
    <xf numFmtId="0" fontId="20" fillId="2" borderId="0" xfId="2" applyFont="1" applyFill="1" applyAlignment="1" applyProtection="1">
      <alignment vertical="center" wrapText="1"/>
      <protection locked="0"/>
    </xf>
    <xf numFmtId="0" fontId="20" fillId="2" borderId="7" xfId="2" applyFont="1" applyFill="1" applyBorder="1" applyAlignment="1" applyProtection="1">
      <alignment vertical="center" wrapText="1"/>
      <protection locked="0"/>
    </xf>
    <xf numFmtId="0" fontId="20" fillId="0" borderId="5" xfId="2" applyFont="1" applyBorder="1" applyAlignment="1" applyProtection="1">
      <alignment horizontal="center" vertical="center" textRotation="255" wrapText="1"/>
      <protection locked="0"/>
    </xf>
    <xf numFmtId="178" fontId="20" fillId="2" borderId="5" xfId="2" applyNumberFormat="1" applyFont="1" applyFill="1" applyBorder="1" applyAlignment="1" applyProtection="1">
      <alignment vertical="center" wrapText="1"/>
      <protection locked="0"/>
    </xf>
    <xf numFmtId="178" fontId="20" fillId="2" borderId="7" xfId="2" applyNumberFormat="1" applyFont="1" applyFill="1" applyBorder="1" applyAlignment="1" applyProtection="1">
      <alignment vertical="center" wrapText="1"/>
      <protection locked="0"/>
    </xf>
    <xf numFmtId="0" fontId="20" fillId="0" borderId="35" xfId="2" applyFont="1" applyBorder="1" applyAlignment="1" applyProtection="1">
      <alignment horizontal="center" vertical="center" wrapText="1"/>
      <protection locked="0"/>
    </xf>
    <xf numFmtId="0" fontId="20" fillId="0" borderId="13" xfId="2" applyFont="1" applyBorder="1" applyAlignment="1" applyProtection="1">
      <alignment horizontal="center" vertical="center" wrapText="1"/>
      <protection locked="0"/>
    </xf>
    <xf numFmtId="178" fontId="20" fillId="0" borderId="13" xfId="2" applyNumberFormat="1" applyFont="1" applyBorder="1" applyAlignment="1" applyProtection="1">
      <alignment vertical="center" wrapText="1"/>
    </xf>
    <xf numFmtId="0" fontId="20" fillId="0" borderId="2" xfId="2" applyFont="1" applyBorder="1" applyAlignment="1" applyProtection="1">
      <alignment vertical="center" wrapText="1"/>
      <protection locked="0"/>
    </xf>
    <xf numFmtId="0" fontId="20" fillId="0" borderId="3" xfId="2" applyFont="1" applyBorder="1" applyAlignment="1" applyProtection="1">
      <alignment vertical="center" wrapText="1"/>
      <protection locked="0"/>
    </xf>
    <xf numFmtId="0" fontId="20" fillId="0" borderId="4" xfId="2" applyFont="1" applyBorder="1" applyAlignment="1" applyProtection="1">
      <alignment vertical="center" wrapText="1"/>
      <protection locked="0"/>
    </xf>
    <xf numFmtId="0" fontId="20" fillId="0" borderId="2" xfId="2" applyFont="1" applyBorder="1" applyAlignment="1" applyProtection="1">
      <alignment horizontal="right" vertical="top" wrapText="1"/>
    </xf>
    <xf numFmtId="0" fontId="20" fillId="0" borderId="4" xfId="2" applyFont="1" applyBorder="1" applyAlignment="1" applyProtection="1">
      <alignment horizontal="right" vertical="top" wrapText="1"/>
    </xf>
    <xf numFmtId="0" fontId="20" fillId="0" borderId="6" xfId="2" applyFont="1" applyBorder="1" applyAlignment="1" applyProtection="1">
      <alignment horizontal="center" vertical="center" textRotation="255" wrapText="1"/>
      <protection locked="0"/>
    </xf>
    <xf numFmtId="0" fontId="20" fillId="4" borderId="0" xfId="2" applyFont="1" applyFill="1" applyAlignment="1" applyProtection="1">
      <alignment vertical="center" wrapText="1"/>
      <protection locked="0"/>
    </xf>
    <xf numFmtId="178" fontId="20" fillId="4" borderId="5" xfId="2" applyNumberFormat="1" applyFont="1" applyFill="1" applyBorder="1" applyAlignment="1" applyProtection="1">
      <alignment vertical="center" wrapText="1"/>
      <protection locked="0"/>
    </xf>
    <xf numFmtId="178" fontId="20" fillId="4" borderId="7" xfId="2" applyNumberFormat="1" applyFont="1" applyFill="1" applyBorder="1" applyAlignment="1" applyProtection="1">
      <alignment vertical="center" wrapText="1"/>
      <protection locked="0"/>
    </xf>
    <xf numFmtId="0" fontId="31" fillId="0" borderId="0" xfId="2" applyFont="1" applyAlignment="1" applyProtection="1">
      <alignment horizontal="center" vertical="center"/>
      <protection locked="0"/>
    </xf>
    <xf numFmtId="0" fontId="20" fillId="0" borderId="3" xfId="2" applyFont="1" applyBorder="1" applyAlignment="1" applyProtection="1">
      <alignment vertical="center" wrapText="1"/>
    </xf>
    <xf numFmtId="0" fontId="20" fillId="0" borderId="4" xfId="2" applyFont="1" applyBorder="1" applyAlignment="1" applyProtection="1">
      <alignment vertical="center" wrapText="1"/>
    </xf>
    <xf numFmtId="0" fontId="26" fillId="0" borderId="13" xfId="2" applyFont="1" applyBorder="1" applyAlignment="1" applyProtection="1">
      <alignment horizontal="center" vertical="center" wrapText="1"/>
      <protection locked="0"/>
    </xf>
    <xf numFmtId="0" fontId="20" fillId="0" borderId="12" xfId="2" applyFont="1" applyBorder="1" applyAlignment="1" applyProtection="1">
      <alignment horizontal="center" vertical="center" wrapText="1"/>
      <protection locked="0"/>
    </xf>
    <xf numFmtId="0" fontId="20" fillId="0" borderId="34" xfId="2" applyFont="1" applyBorder="1" applyAlignment="1" applyProtection="1">
      <alignment horizontal="center" vertical="center" wrapText="1"/>
      <protection locked="0"/>
    </xf>
    <xf numFmtId="0" fontId="20" fillId="0" borderId="0" xfId="2" applyFont="1" applyAlignment="1" applyProtection="1">
      <alignment vertical="center" wrapText="1"/>
      <protection locked="0"/>
    </xf>
    <xf numFmtId="0" fontId="20" fillId="0" borderId="5" xfId="2" applyFont="1" applyBorder="1" applyAlignment="1" applyProtection="1">
      <alignment horizontal="right" vertical="top" wrapText="1"/>
      <protection locked="0"/>
    </xf>
    <xf numFmtId="0" fontId="20" fillId="0" borderId="7" xfId="2" applyFont="1" applyBorder="1" applyAlignment="1" applyProtection="1">
      <alignment horizontal="right" vertical="top" wrapText="1"/>
      <protection locked="0"/>
    </xf>
    <xf numFmtId="0" fontId="20" fillId="0" borderId="12" xfId="2" applyFont="1" applyFill="1" applyBorder="1" applyAlignment="1" applyProtection="1">
      <alignment vertical="center" wrapText="1"/>
    </xf>
    <xf numFmtId="0" fontId="20" fillId="0" borderId="34" xfId="2" applyFont="1" applyFill="1" applyBorder="1" applyAlignment="1" applyProtection="1">
      <alignment vertical="center" wrapText="1"/>
    </xf>
    <xf numFmtId="0" fontId="20" fillId="0" borderId="35" xfId="2" applyFont="1" applyFill="1" applyBorder="1" applyAlignment="1" applyProtection="1">
      <alignment vertical="center" wrapText="1"/>
    </xf>
    <xf numFmtId="0" fontId="22" fillId="0" borderId="5" xfId="2" applyFont="1" applyBorder="1" applyAlignment="1" applyProtection="1">
      <alignment horizontal="right" vertical="center" wrapText="1"/>
      <protection locked="0"/>
    </xf>
    <xf numFmtId="0" fontId="20" fillId="0" borderId="0" xfId="2" applyFont="1" applyAlignment="1" applyProtection="1">
      <alignment horizontal="right" vertical="center" wrapText="1"/>
      <protection locked="0"/>
    </xf>
    <xf numFmtId="0" fontId="22" fillId="0" borderId="9" xfId="2" applyFont="1" applyBorder="1" applyAlignment="1" applyProtection="1">
      <alignment horizontal="right" vertical="center" wrapText="1"/>
      <protection locked="0"/>
    </xf>
    <xf numFmtId="0" fontId="20" fillId="0" borderId="10" xfId="2" applyFont="1" applyBorder="1" applyAlignment="1" applyProtection="1">
      <alignment horizontal="right" vertical="center" wrapText="1"/>
      <protection locked="0"/>
    </xf>
    <xf numFmtId="58" fontId="20" fillId="2" borderId="34" xfId="2" applyNumberFormat="1" applyFont="1" applyFill="1" applyBorder="1" applyAlignment="1" applyProtection="1">
      <alignment horizontal="center" vertical="center" wrapText="1"/>
      <protection locked="0"/>
    </xf>
    <xf numFmtId="0" fontId="20" fillId="2" borderId="34" xfId="2" applyFont="1" applyFill="1" applyBorder="1" applyAlignment="1" applyProtection="1">
      <alignment horizontal="center" vertical="center" wrapText="1"/>
      <protection locked="0"/>
    </xf>
    <xf numFmtId="0" fontId="20" fillId="0" borderId="12" xfId="2" applyFont="1" applyBorder="1" applyAlignment="1" applyProtection="1">
      <alignment vertical="center" wrapText="1"/>
      <protection locked="0"/>
    </xf>
    <xf numFmtId="0" fontId="20" fillId="0" borderId="34" xfId="2" applyFont="1" applyBorder="1" applyAlignment="1" applyProtection="1">
      <alignment vertical="center" wrapText="1"/>
      <protection locked="0"/>
    </xf>
    <xf numFmtId="0" fontId="20" fillId="0" borderId="35" xfId="2" applyFont="1" applyBorder="1" applyAlignment="1" applyProtection="1">
      <alignment vertical="center" wrapText="1"/>
      <protection locked="0"/>
    </xf>
    <xf numFmtId="0" fontId="20" fillId="0" borderId="13" xfId="2" applyFont="1" applyFill="1" applyBorder="1" applyAlignment="1" applyProtection="1">
      <alignment vertical="center" wrapText="1"/>
    </xf>
    <xf numFmtId="0" fontId="20" fillId="2" borderId="12" xfId="2" applyFont="1" applyFill="1" applyBorder="1" applyAlignment="1" applyProtection="1">
      <alignment horizontal="center" vertical="center" wrapText="1"/>
      <protection locked="0"/>
    </xf>
    <xf numFmtId="0" fontId="20" fillId="2" borderId="35" xfId="2" applyFont="1" applyFill="1" applyBorder="1" applyAlignment="1" applyProtection="1">
      <alignment horizontal="center" vertical="center" wrapText="1"/>
      <protection locked="0"/>
    </xf>
    <xf numFmtId="0" fontId="20" fillId="2" borderId="10" xfId="2" applyFont="1" applyFill="1" applyBorder="1" applyAlignment="1" applyProtection="1">
      <alignment vertical="center" wrapText="1"/>
      <protection locked="0"/>
    </xf>
    <xf numFmtId="40" fontId="5" fillId="0" borderId="9" xfId="1" applyNumberFormat="1" applyFont="1" applyBorder="1" applyAlignment="1" applyProtection="1">
      <alignment horizontal="center" vertical="center" wrapText="1"/>
      <protection locked="0"/>
    </xf>
    <xf numFmtId="40" fontId="5" fillId="0" borderId="10" xfId="1" applyNumberFormat="1" applyFont="1" applyBorder="1" applyAlignment="1" applyProtection="1">
      <alignment horizontal="center" vertical="center" wrapText="1"/>
      <protection locked="0"/>
    </xf>
    <xf numFmtId="40" fontId="5" fillId="0" borderId="11" xfId="1" applyNumberFormat="1" applyFont="1" applyBorder="1" applyAlignment="1" applyProtection="1">
      <alignment horizontal="center" vertical="center" wrapText="1"/>
      <protection locked="0"/>
    </xf>
    <xf numFmtId="0" fontId="35" fillId="7" borderId="13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left" vertical="top"/>
    </xf>
    <xf numFmtId="0" fontId="0" fillId="7" borderId="3" xfId="0" applyFill="1" applyBorder="1" applyAlignment="1">
      <alignment horizontal="left" vertical="top"/>
    </xf>
    <xf numFmtId="0" fontId="0" fillId="7" borderId="4" xfId="0" applyFill="1" applyBorder="1" applyAlignment="1">
      <alignment horizontal="left" vertical="top"/>
    </xf>
    <xf numFmtId="0" fontId="0" fillId="7" borderId="5" xfId="0" applyFill="1" applyBorder="1" applyAlignment="1">
      <alignment horizontal="left" vertical="top"/>
    </xf>
    <xf numFmtId="0" fontId="0" fillId="7" borderId="0" xfId="0" applyFill="1" applyBorder="1" applyAlignment="1">
      <alignment horizontal="left" vertical="top"/>
    </xf>
    <xf numFmtId="0" fontId="0" fillId="7" borderId="7" xfId="0" applyFill="1" applyBorder="1" applyAlignment="1">
      <alignment horizontal="left" vertical="top"/>
    </xf>
    <xf numFmtId="0" fontId="0" fillId="7" borderId="9" xfId="0" applyFill="1" applyBorder="1" applyAlignment="1">
      <alignment horizontal="left" vertical="top"/>
    </xf>
    <xf numFmtId="0" fontId="0" fillId="7" borderId="10" xfId="0" applyFill="1" applyBorder="1" applyAlignment="1">
      <alignment horizontal="left" vertical="top"/>
    </xf>
    <xf numFmtId="0" fontId="0" fillId="7" borderId="11" xfId="0" applyFill="1" applyBorder="1" applyAlignment="1">
      <alignment horizontal="left" vertical="top"/>
    </xf>
    <xf numFmtId="0" fontId="0" fillId="7" borderId="1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183" fontId="0" fillId="7" borderId="1" xfId="0" applyNumberFormat="1" applyFill="1" applyBorder="1" applyAlignment="1">
      <alignment horizontal="center" vertical="center" wrapText="1"/>
    </xf>
    <xf numFmtId="183" fontId="0" fillId="7" borderId="8" xfId="0" applyNumberFormat="1" applyFill="1" applyBorder="1" applyAlignment="1">
      <alignment horizontal="center" vertical="center" wrapText="1"/>
    </xf>
    <xf numFmtId="182" fontId="0" fillId="7" borderId="2" xfId="0" applyNumberFormat="1" applyFill="1" applyBorder="1" applyAlignment="1">
      <alignment horizontal="center" vertical="center" wrapText="1"/>
    </xf>
    <xf numFmtId="182" fontId="0" fillId="7" borderId="3" xfId="0" applyNumberFormat="1" applyFill="1" applyBorder="1" applyAlignment="1">
      <alignment horizontal="center" vertical="center" wrapText="1"/>
    </xf>
    <xf numFmtId="182" fontId="0" fillId="7" borderId="4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184" fontId="5" fillId="0" borderId="21" xfId="1" applyNumberFormat="1" applyFont="1" applyFill="1" applyBorder="1" applyAlignment="1" applyProtection="1">
      <alignment horizontal="left" vertical="center" wrapText="1"/>
    </xf>
  </cellXfs>
  <cellStyles count="13">
    <cellStyle name="ハイパーリンク" xfId="12" builtinId="8"/>
    <cellStyle name="桁区切り" xfId="1" builtinId="6"/>
    <cellStyle name="桁区切り 2" xfId="5" xr:uid="{00000000-0005-0000-0000-000001000000}"/>
    <cellStyle name="桁区切り 3" xfId="6" xr:uid="{00000000-0005-0000-0000-000002000000}"/>
    <cellStyle name="桁区切り 3 2" xfId="9" xr:uid="{21CC764D-A2DF-4FBE-8E1F-FB92D4C848FB}"/>
    <cellStyle name="桁区切り 4" xfId="10" xr:uid="{EDDC844B-B97F-48F3-9D8E-2E4037B042E2}"/>
    <cellStyle name="標準" xfId="0" builtinId="0"/>
    <cellStyle name="標準 2" xfId="2" xr:uid="{00000000-0005-0000-0000-000004000000}"/>
    <cellStyle name="標準 2 2" xfId="11" xr:uid="{067073EA-94C3-4094-90C3-3DC7E398221E}"/>
    <cellStyle name="標準 3" xfId="3" xr:uid="{00000000-0005-0000-0000-000005000000}"/>
    <cellStyle name="標準 4" xfId="4" xr:uid="{00000000-0005-0000-0000-000006000000}"/>
    <cellStyle name="標準 5" xfId="7" xr:uid="{00000000-0005-0000-0000-000007000000}"/>
    <cellStyle name="標準 6" xfId="8" xr:uid="{98B3DC6D-0C67-4BE0-876A-F61417AA90C1}"/>
  </cellStyles>
  <dxfs count="2"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</xdr:row>
      <xdr:rowOff>28575</xdr:rowOff>
    </xdr:from>
    <xdr:to>
      <xdr:col>12</xdr:col>
      <xdr:colOff>488950</xdr:colOff>
      <xdr:row>2</xdr:row>
      <xdr:rowOff>104775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6B1A898-0588-ECF7-1021-CB0D0ACF8186}"/>
            </a:ext>
          </a:extLst>
        </xdr:cNvPr>
        <xdr:cNvSpPr txBox="1"/>
      </xdr:nvSpPr>
      <xdr:spPr>
        <a:xfrm>
          <a:off x="6997700" y="231775"/>
          <a:ext cx="4032250" cy="419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着色されたセルに入力してください</a:t>
          </a:r>
          <a:endParaRPr kumimoji="1" lang="en-US" altLang="ja-JP" sz="200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0</xdr:colOff>
      <xdr:row>23</xdr:row>
      <xdr:rowOff>9525</xdr:rowOff>
    </xdr:from>
    <xdr:to>
      <xdr:col>6</xdr:col>
      <xdr:colOff>0</xdr:colOff>
      <xdr:row>29</xdr:row>
      <xdr:rowOff>323850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B5C408BF-7709-95EF-329B-E8EF64A8CEC5}"/>
            </a:ext>
          </a:extLst>
        </xdr:cNvPr>
        <xdr:cNvCxnSpPr/>
      </xdr:nvCxnSpPr>
      <xdr:spPr>
        <a:xfrm flipH="1">
          <a:off x="0" y="7419975"/>
          <a:ext cx="7381875" cy="2371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17</xdr:row>
      <xdr:rowOff>47625</xdr:rowOff>
    </xdr:from>
    <xdr:to>
      <xdr:col>9</xdr:col>
      <xdr:colOff>361950</xdr:colOff>
      <xdr:row>39</xdr:row>
      <xdr:rowOff>161925</xdr:rowOff>
    </xdr:to>
    <xdr:sp macro="" textlink="">
      <xdr:nvSpPr>
        <xdr:cNvPr id="2" name="右中かっこ 2">
          <a:extLst>
            <a:ext uri="{FF2B5EF4-FFF2-40B4-BE49-F238E27FC236}">
              <a16:creationId xmlns:a16="http://schemas.microsoft.com/office/drawing/2014/main" id="{C2ABFDCB-14E9-49A1-BD83-33A5E5DEEF99}"/>
            </a:ext>
          </a:extLst>
        </xdr:cNvPr>
        <xdr:cNvSpPr>
          <a:spLocks/>
        </xdr:cNvSpPr>
      </xdr:nvSpPr>
      <xdr:spPr bwMode="auto">
        <a:xfrm>
          <a:off x="6229350" y="3381375"/>
          <a:ext cx="304800" cy="5353050"/>
        </a:xfrm>
        <a:prstGeom prst="rightBrace">
          <a:avLst>
            <a:gd name="adj1" fmla="val 8325"/>
            <a:gd name="adj2" fmla="val 50000"/>
          </a:avLst>
        </a:prstGeom>
        <a:noFill/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3148012</xdr:colOff>
      <xdr:row>12</xdr:row>
      <xdr:rowOff>128587</xdr:rowOff>
    </xdr:from>
    <xdr:to>
      <xdr:col>4</xdr:col>
      <xdr:colOff>559594</xdr:colOff>
      <xdr:row>20</xdr:row>
      <xdr:rowOff>145256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8BC614B9-C464-48D1-AD00-1A60050FA9D6}"/>
            </a:ext>
          </a:extLst>
        </xdr:cNvPr>
        <xdr:cNvSpPr/>
      </xdr:nvSpPr>
      <xdr:spPr>
        <a:xfrm>
          <a:off x="3838575" y="2497931"/>
          <a:ext cx="4876800" cy="1350169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 u="sng">
              <a:solidFill>
                <a:srgbClr val="FF0000"/>
              </a:solidFill>
            </a:rPr>
            <a:t>このシートは削除しないでください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ukuipref-my.sharepoint.com/personal/iryou_pref_fukui_lg_jp/Documents/&#22320;&#22495;&#21307;&#30274;&#35506;&#20849;&#26377;/2_&#21307;&#30274;&#20154;&#26448;&#30906;&#20445;/10&#12288;&#21307;&#30274;&#35336;&#30011;&#12539;&#21307;&#24107;&#30906;&#20445;&#35336;&#30011;/9&#27425;&#21307;&#30274;&#35336;&#30011;/002&#12288;&#37325;&#28857;&#21307;&#24107;&#20559;&#22312;&#23550;&#31574;&#25903;&#25588;&#21306;&#22495;&#12395;&#12362;&#12369;&#12427;&#35386;&#30274;&#25152;&#12398;&#25215;&#32153;&#12539;&#38283;&#26989;&#25903;&#25588;&#20107;&#26989;/004&#12288;&#35519;&#26619;/250612_&#30476;&#20869;&#35386;&#30274;&#25152;&#12354;&#12390;&#30330;&#20986;/&#20196;&#21644;&#65303;&#24180;&#24230;&#21307;&#30274;&#26045;&#35373;&#31561;&#35373;&#20633;&#25972;&#20633;&#36027;&#35036;&#21161;&#37329;&#20107;&#26989;&#35336;&#30011;&#32207;&#25324;&#34920;%20(3)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方法"/>
      <sheetName val="設備 (間接補助)"/>
      <sheetName val="設備（直接補助）"/>
      <sheetName val="事業区分"/>
      <sheetName val="補助率"/>
      <sheetName val="基準額"/>
    </sheetNames>
    <sheetDataSet>
      <sheetData sheetId="0"/>
      <sheetData sheetId="1"/>
      <sheetData sheetId="2"/>
      <sheetData sheetId="3">
        <row r="9">
          <cell r="A9" t="str">
            <v>（１）_アへき地診療所</v>
          </cell>
        </row>
      </sheetData>
      <sheetData sheetId="4">
        <row r="4">
          <cell r="C4" t="str">
            <v>医療機器整備費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補助率 "/>
      <sheetName val="事業リスト（ＢＤ１）"/>
      <sheetName val="プルダウン"/>
      <sheetName val="第1号様式別紙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41E36-7236-420D-A439-F5BED8BDBC7F}">
  <sheetPr>
    <tabColor rgb="FFFF0000"/>
  </sheetPr>
  <dimension ref="A1:H34"/>
  <sheetViews>
    <sheetView tabSelected="1" view="pageBreakPreview" topLeftCell="A8" zoomScaleNormal="100" zoomScaleSheetLayoutView="100" workbookViewId="0">
      <selection activeCell="A18" sqref="A18:F18"/>
    </sheetView>
  </sheetViews>
  <sheetFormatPr defaultColWidth="9" defaultRowHeight="27" customHeight="1" x14ac:dyDescent="0.15"/>
  <cols>
    <col min="1" max="1" width="3.75" style="35" customWidth="1"/>
    <col min="2" max="3" width="12.625" style="35" customWidth="1"/>
    <col min="4" max="6" width="22.625" style="35" customWidth="1"/>
    <col min="7" max="16384" width="9" style="35"/>
  </cols>
  <sheetData>
    <row r="1" spans="1:8" s="29" customFormat="1" ht="16.5" x14ac:dyDescent="0.15">
      <c r="A1" s="28" t="s">
        <v>18</v>
      </c>
      <c r="B1" s="28"/>
      <c r="C1" s="28"/>
    </row>
    <row r="2" spans="1:8" s="29" customFormat="1" ht="27" customHeight="1" x14ac:dyDescent="0.15">
      <c r="A2" s="30" t="s">
        <v>19</v>
      </c>
      <c r="B2" s="30"/>
      <c r="C2" s="30"/>
      <c r="D2" s="31"/>
      <c r="E2" s="31"/>
      <c r="F2" s="31"/>
    </row>
    <row r="3" spans="1:8" s="29" customFormat="1" ht="13.5" x14ac:dyDescent="0.15">
      <c r="A3" s="32"/>
      <c r="B3" s="32"/>
      <c r="C3" s="32"/>
      <c r="D3" s="32"/>
      <c r="E3" s="32"/>
      <c r="F3" s="32"/>
    </row>
    <row r="4" spans="1:8" s="29" customFormat="1" ht="27" customHeight="1" x14ac:dyDescent="0.15">
      <c r="A4" s="33" t="s">
        <v>256</v>
      </c>
      <c r="B4" s="32"/>
      <c r="C4" s="34"/>
      <c r="D4" s="32"/>
      <c r="E4" s="32"/>
      <c r="F4" s="32"/>
      <c r="G4" s="57"/>
      <c r="H4" s="57"/>
    </row>
    <row r="5" spans="1:8" ht="13.5" x14ac:dyDescent="0.15">
      <c r="G5" s="57"/>
      <c r="H5" s="57" t="s">
        <v>257</v>
      </c>
    </row>
    <row r="6" spans="1:8" ht="27" customHeight="1" x14ac:dyDescent="0.15">
      <c r="A6" s="258" t="s">
        <v>20</v>
      </c>
      <c r="B6" s="259"/>
      <c r="C6" s="259"/>
      <c r="D6" s="253"/>
      <c r="E6" s="254"/>
      <c r="F6" s="255"/>
      <c r="G6" s="57"/>
      <c r="H6" s="57"/>
    </row>
    <row r="7" spans="1:8" ht="27" customHeight="1" x14ac:dyDescent="0.15">
      <c r="A7" s="256" t="s">
        <v>21</v>
      </c>
      <c r="B7" s="272"/>
      <c r="C7" s="272"/>
      <c r="D7" s="36"/>
      <c r="E7" s="37" t="s">
        <v>22</v>
      </c>
      <c r="F7" s="38"/>
    </row>
    <row r="8" spans="1:8" ht="27" customHeight="1" x14ac:dyDescent="0.15">
      <c r="A8" s="264" t="s">
        <v>23</v>
      </c>
      <c r="B8" s="265"/>
      <c r="C8" s="266"/>
      <c r="D8" s="39"/>
      <c r="E8" s="40" t="s">
        <v>24</v>
      </c>
      <c r="F8" s="41"/>
    </row>
    <row r="9" spans="1:8" ht="27" customHeight="1" x14ac:dyDescent="0.15">
      <c r="A9" s="256" t="s">
        <v>25</v>
      </c>
      <c r="B9" s="272"/>
      <c r="C9" s="257"/>
      <c r="D9" s="253"/>
      <c r="E9" s="254"/>
      <c r="F9" s="255"/>
    </row>
    <row r="10" spans="1:8" ht="27" customHeight="1" x14ac:dyDescent="0.15">
      <c r="A10" s="273" t="s">
        <v>26</v>
      </c>
      <c r="B10" s="274"/>
      <c r="C10" s="275"/>
      <c r="D10" s="42" t="s">
        <v>27</v>
      </c>
      <c r="E10" s="43" t="s">
        <v>28</v>
      </c>
      <c r="F10" s="43"/>
    </row>
    <row r="11" spans="1:8" ht="27" customHeight="1" x14ac:dyDescent="0.15">
      <c r="A11" s="264"/>
      <c r="B11" s="265"/>
      <c r="C11" s="266"/>
      <c r="D11" s="44"/>
      <c r="E11" s="44"/>
      <c r="F11" s="37"/>
      <c r="G11" s="47"/>
      <c r="H11" s="35" t="s">
        <v>29</v>
      </c>
    </row>
    <row r="12" spans="1:8" ht="27" customHeight="1" x14ac:dyDescent="0.15">
      <c r="A12" s="258" t="s">
        <v>30</v>
      </c>
      <c r="B12" s="259"/>
      <c r="C12" s="260"/>
      <c r="D12" s="267"/>
      <c r="E12" s="268"/>
      <c r="F12" s="269"/>
      <c r="G12" s="47"/>
      <c r="H12" s="35" t="s">
        <v>31</v>
      </c>
    </row>
    <row r="13" spans="1:8" ht="27" customHeight="1" x14ac:dyDescent="0.15">
      <c r="A13" s="273" t="s">
        <v>32</v>
      </c>
      <c r="B13" s="274"/>
      <c r="C13" s="275"/>
      <c r="D13" s="45" t="s">
        <v>33</v>
      </c>
      <c r="E13" s="270" t="s">
        <v>34</v>
      </c>
      <c r="F13" s="271"/>
    </row>
    <row r="14" spans="1:8" ht="27" customHeight="1" x14ac:dyDescent="0.15">
      <c r="A14" s="264"/>
      <c r="B14" s="265"/>
      <c r="C14" s="266"/>
      <c r="D14" s="36"/>
      <c r="E14" s="253"/>
      <c r="F14" s="255"/>
    </row>
    <row r="15" spans="1:8" ht="27" customHeight="1" x14ac:dyDescent="0.15">
      <c r="A15" s="277" t="s">
        <v>35</v>
      </c>
      <c r="B15" s="278"/>
      <c r="C15" s="278"/>
      <c r="D15" s="253"/>
      <c r="E15" s="254"/>
      <c r="F15" s="255"/>
    </row>
    <row r="16" spans="1:8" ht="27" customHeight="1" x14ac:dyDescent="0.15">
      <c r="A16" s="258" t="s">
        <v>36</v>
      </c>
      <c r="B16" s="259"/>
      <c r="C16" s="260"/>
      <c r="D16" s="43" t="s">
        <v>37</v>
      </c>
      <c r="E16" s="43" t="s">
        <v>38</v>
      </c>
      <c r="F16" s="43" t="s">
        <v>39</v>
      </c>
    </row>
    <row r="17" spans="1:6" ht="27" customHeight="1" x14ac:dyDescent="0.15">
      <c r="A17" s="264"/>
      <c r="B17" s="265"/>
      <c r="C17" s="266"/>
      <c r="D17" s="46"/>
      <c r="E17" s="46"/>
      <c r="F17" s="46"/>
    </row>
    <row r="18" spans="1:6" ht="27" customHeight="1" x14ac:dyDescent="0.15">
      <c r="A18" s="258" t="s">
        <v>40</v>
      </c>
      <c r="B18" s="259"/>
      <c r="C18" s="259"/>
      <c r="D18" s="259"/>
      <c r="E18" s="259"/>
      <c r="F18" s="260"/>
    </row>
    <row r="19" spans="1:6" ht="27" customHeight="1" x14ac:dyDescent="0.15">
      <c r="A19" s="47"/>
      <c r="B19" s="256" t="s">
        <v>41</v>
      </c>
      <c r="C19" s="257"/>
      <c r="D19" s="48"/>
      <c r="E19" s="49" t="s">
        <v>42</v>
      </c>
      <c r="F19" s="50"/>
    </row>
    <row r="20" spans="1:6" ht="27" customHeight="1" x14ac:dyDescent="0.15">
      <c r="A20" s="47"/>
      <c r="B20" s="256" t="s">
        <v>43</v>
      </c>
      <c r="C20" s="257"/>
      <c r="D20" s="27">
        <f>+'様式2-1'!G11</f>
        <v>0</v>
      </c>
      <c r="E20" s="49" t="s">
        <v>44</v>
      </c>
      <c r="F20" s="50"/>
    </row>
    <row r="21" spans="1:6" ht="27" customHeight="1" x14ac:dyDescent="0.15">
      <c r="A21" s="47"/>
      <c r="B21" s="256" t="s">
        <v>45</v>
      </c>
      <c r="C21" s="257"/>
      <c r="D21" s="24">
        <f t="array" ref="D21">+'様式2-1'!E9:G9</f>
        <v>0</v>
      </c>
      <c r="E21" s="51"/>
      <c r="F21" s="52"/>
    </row>
    <row r="22" spans="1:6" ht="27" customHeight="1" x14ac:dyDescent="0.15">
      <c r="A22" s="53"/>
      <c r="B22" s="256" t="s">
        <v>46</v>
      </c>
      <c r="C22" s="257"/>
      <c r="D22" s="248">
        <f t="array" ref="D22">+'様式2-1'!E15:F15</f>
        <v>0</v>
      </c>
      <c r="E22" s="26" t="s">
        <v>47</v>
      </c>
      <c r="F22" s="249">
        <f t="array" ref="F22">+'様式2-1'!I15</f>
        <v>0</v>
      </c>
    </row>
    <row r="23" spans="1:6" ht="27" customHeight="1" x14ac:dyDescent="0.15">
      <c r="A23" s="47"/>
      <c r="B23" s="256" t="s">
        <v>48</v>
      </c>
      <c r="C23" s="257"/>
      <c r="D23" s="25" t="str">
        <f>+'様式2-2'!S7</f>
        <v/>
      </c>
      <c r="E23" s="49" t="s">
        <v>49</v>
      </c>
      <c r="F23" s="50"/>
    </row>
    <row r="24" spans="1:6" ht="27" customHeight="1" x14ac:dyDescent="0.15">
      <c r="A24" s="258" t="s">
        <v>50</v>
      </c>
      <c r="B24" s="259"/>
      <c r="C24" s="259"/>
      <c r="D24" s="259"/>
      <c r="E24" s="259"/>
      <c r="F24" s="260"/>
    </row>
    <row r="25" spans="1:6" ht="27" customHeight="1" x14ac:dyDescent="0.15">
      <c r="A25" s="47"/>
      <c r="B25" s="256" t="s">
        <v>51</v>
      </c>
      <c r="C25" s="257"/>
      <c r="D25" s="261" t="e">
        <f>+CONCATENATE(#REF!,"、",#REF!,"、",#REF!,"、",#REF!,"、",#REF!,"、",#REF!,)</f>
        <v>#REF!</v>
      </c>
      <c r="E25" s="262"/>
      <c r="F25" s="263"/>
    </row>
    <row r="26" spans="1:6" ht="27" customHeight="1" x14ac:dyDescent="0.15">
      <c r="A26" s="54"/>
      <c r="B26" s="256" t="s">
        <v>48</v>
      </c>
      <c r="C26" s="257"/>
      <c r="D26" s="250" t="e">
        <f>+#REF!</f>
        <v>#REF!</v>
      </c>
      <c r="E26" s="49" t="s">
        <v>49</v>
      </c>
      <c r="F26" s="50"/>
    </row>
    <row r="27" spans="1:6" ht="27" customHeight="1" x14ac:dyDescent="0.15">
      <c r="A27" s="258" t="s">
        <v>52</v>
      </c>
      <c r="B27" s="259"/>
      <c r="C27" s="259"/>
      <c r="D27" s="259"/>
      <c r="E27" s="259"/>
      <c r="F27" s="260"/>
    </row>
    <row r="28" spans="1:6" ht="27" customHeight="1" x14ac:dyDescent="0.15">
      <c r="A28" s="47"/>
      <c r="B28" s="256" t="s">
        <v>53</v>
      </c>
      <c r="C28" s="257"/>
      <c r="D28" s="248" t="e">
        <f>+#REF!</f>
        <v>#REF!</v>
      </c>
      <c r="E28" s="26" t="s">
        <v>47</v>
      </c>
      <c r="F28" s="249" t="e">
        <f>+#REF!</f>
        <v>#REF!</v>
      </c>
    </row>
    <row r="29" spans="1:6" ht="27" customHeight="1" x14ac:dyDescent="0.15">
      <c r="A29" s="47"/>
      <c r="B29" s="256" t="s">
        <v>54</v>
      </c>
      <c r="C29" s="257"/>
      <c r="D29" s="251" t="e">
        <f>+#REF!</f>
        <v>#REF!</v>
      </c>
      <c r="E29" s="49" t="s">
        <v>55</v>
      </c>
      <c r="F29" s="50"/>
    </row>
    <row r="30" spans="1:6" ht="27" customHeight="1" x14ac:dyDescent="0.15">
      <c r="A30" s="47"/>
      <c r="B30" s="256" t="s">
        <v>48</v>
      </c>
      <c r="C30" s="257"/>
      <c r="D30" s="252" t="e">
        <f>+#REF!</f>
        <v>#REF!</v>
      </c>
      <c r="E30" s="49" t="s">
        <v>49</v>
      </c>
      <c r="F30" s="50"/>
    </row>
    <row r="31" spans="1:6" ht="27" customHeight="1" x14ac:dyDescent="0.15">
      <c r="A31" s="256" t="s">
        <v>56</v>
      </c>
      <c r="B31" s="272"/>
      <c r="C31" s="272"/>
      <c r="D31" s="253"/>
      <c r="E31" s="254"/>
      <c r="F31" s="255"/>
    </row>
    <row r="32" spans="1:6" ht="27" customHeight="1" x14ac:dyDescent="0.15">
      <c r="A32" s="276" t="s">
        <v>57</v>
      </c>
      <c r="B32" s="276"/>
      <c r="C32" s="55" t="s">
        <v>58</v>
      </c>
      <c r="D32" s="36"/>
      <c r="E32" s="55" t="s">
        <v>59</v>
      </c>
      <c r="F32" s="36"/>
    </row>
    <row r="33" spans="1:6" ht="27" customHeight="1" x14ac:dyDescent="0.15">
      <c r="A33" s="276"/>
      <c r="B33" s="276"/>
      <c r="C33" s="55" t="s">
        <v>60</v>
      </c>
      <c r="D33" s="36"/>
      <c r="E33" s="55" t="s">
        <v>61</v>
      </c>
      <c r="F33" s="56"/>
    </row>
    <row r="34" spans="1:6" ht="27" customHeight="1" x14ac:dyDescent="0.15">
      <c r="B34" s="35" t="s">
        <v>62</v>
      </c>
    </row>
  </sheetData>
  <sheetProtection selectLockedCells="1"/>
  <mergeCells count="32">
    <mergeCell ref="A9:C9"/>
    <mergeCell ref="A12:C12"/>
    <mergeCell ref="A13:C14"/>
    <mergeCell ref="A10:C11"/>
    <mergeCell ref="A32:B33"/>
    <mergeCell ref="A15:C15"/>
    <mergeCell ref="A31:C31"/>
    <mergeCell ref="A16:C17"/>
    <mergeCell ref="B19:C19"/>
    <mergeCell ref="B20:C20"/>
    <mergeCell ref="B21:C21"/>
    <mergeCell ref="B22:C22"/>
    <mergeCell ref="B23:C23"/>
    <mergeCell ref="A24:F24"/>
    <mergeCell ref="D15:F15"/>
    <mergeCell ref="D31:F31"/>
    <mergeCell ref="D6:F6"/>
    <mergeCell ref="D9:F9"/>
    <mergeCell ref="B29:C29"/>
    <mergeCell ref="B28:C28"/>
    <mergeCell ref="B30:C30"/>
    <mergeCell ref="A18:F18"/>
    <mergeCell ref="B25:C25"/>
    <mergeCell ref="B26:C26"/>
    <mergeCell ref="D25:F25"/>
    <mergeCell ref="A27:F27"/>
    <mergeCell ref="A8:C8"/>
    <mergeCell ref="D12:F12"/>
    <mergeCell ref="E13:F13"/>
    <mergeCell ref="E14:F14"/>
    <mergeCell ref="A6:C6"/>
    <mergeCell ref="A7:C7"/>
  </mergeCells>
  <phoneticPr fontId="7"/>
  <dataValidations count="2">
    <dataValidation type="list" allowBlank="1" showInputMessage="1" showErrorMessage="1" sqref="D11:E11 D17:F17" xr:uid="{8D062FAA-CECC-4F2A-93AC-8DD7B5B77093}">
      <formula1>$H$11:$H$12</formula1>
    </dataValidation>
    <dataValidation type="list" allowBlank="1" showInputMessage="1" showErrorMessage="1" sqref="C4" xr:uid="{F85A56CA-4BEB-4AAA-A5FB-5C6345B30588}">
      <formula1>$H$4:$H$5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74CCE-3990-45AC-8A6F-07BB8BD88778}">
  <sheetPr>
    <tabColor rgb="FFFF0000"/>
  </sheetPr>
  <dimension ref="A1:P60"/>
  <sheetViews>
    <sheetView tabSelected="1" view="pageBreakPreview" topLeftCell="A11" zoomScaleNormal="100" zoomScaleSheetLayoutView="100" workbookViewId="0">
      <selection activeCell="A18" sqref="A18:F18"/>
    </sheetView>
  </sheetViews>
  <sheetFormatPr defaultColWidth="9" defaultRowHeight="13.5" x14ac:dyDescent="0.15"/>
  <cols>
    <col min="1" max="3" width="6.875" style="60" customWidth="1"/>
    <col min="4" max="4" width="7.125" style="60" customWidth="1"/>
    <col min="5" max="6" width="7.375" style="60" customWidth="1"/>
    <col min="7" max="8" width="15" style="60" customWidth="1"/>
    <col min="9" max="9" width="17.875" style="60" customWidth="1"/>
    <col min="10" max="12" width="9" style="60"/>
    <col min="13" max="15" width="9" style="60" customWidth="1"/>
    <col min="16" max="16" width="11.375" style="60" customWidth="1"/>
    <col min="17" max="17" width="9" style="60" customWidth="1"/>
    <col min="18" max="16384" width="9" style="60"/>
  </cols>
  <sheetData>
    <row r="1" spans="1:16" ht="17.25" x14ac:dyDescent="0.15">
      <c r="A1" s="58" t="s">
        <v>63</v>
      </c>
      <c r="B1" s="59"/>
      <c r="C1" s="59"/>
      <c r="D1" s="59"/>
      <c r="E1" s="59"/>
      <c r="F1" s="59"/>
      <c r="G1" s="59"/>
      <c r="H1" s="59"/>
      <c r="I1" s="59"/>
    </row>
    <row r="2" spans="1:16" ht="19.5" customHeight="1" x14ac:dyDescent="0.15">
      <c r="A2" s="351" t="s">
        <v>64</v>
      </c>
      <c r="B2" s="351"/>
      <c r="C2" s="351"/>
      <c r="D2" s="351"/>
      <c r="E2" s="351"/>
      <c r="F2" s="351"/>
      <c r="G2" s="351"/>
      <c r="H2" s="351"/>
      <c r="I2" s="351"/>
    </row>
    <row r="3" spans="1:16" ht="7.5" customHeight="1" x14ac:dyDescent="0.15">
      <c r="A3" s="61"/>
    </row>
    <row r="4" spans="1:16" ht="18.75" customHeight="1" x14ac:dyDescent="0.15">
      <c r="A4" s="340" t="s">
        <v>65</v>
      </c>
      <c r="B4" s="340"/>
      <c r="C4" s="340"/>
      <c r="D4" s="352" t="s">
        <v>66</v>
      </c>
      <c r="E4" s="352"/>
      <c r="F4" s="352"/>
      <c r="G4" s="352"/>
      <c r="H4" s="352"/>
      <c r="I4" s="353"/>
    </row>
    <row r="5" spans="1:16" ht="18.75" customHeight="1" x14ac:dyDescent="0.15">
      <c r="A5" s="313" t="s">
        <v>67</v>
      </c>
      <c r="B5" s="354"/>
      <c r="C5" s="354"/>
      <c r="D5" s="355" t="s">
        <v>68</v>
      </c>
      <c r="E5" s="356"/>
      <c r="F5" s="356"/>
      <c r="G5" s="339"/>
      <c r="H5" s="313" t="s">
        <v>69</v>
      </c>
      <c r="I5" s="340"/>
      <c r="J5" s="62"/>
      <c r="K5" s="62"/>
    </row>
    <row r="6" spans="1:16" ht="22.5" customHeight="1" x14ac:dyDescent="0.15">
      <c r="A6" s="355" t="s">
        <v>70</v>
      </c>
      <c r="B6" s="356"/>
      <c r="C6" s="339"/>
      <c r="D6" s="360">
        <f>+様式１!D6</f>
        <v>0</v>
      </c>
      <c r="E6" s="361"/>
      <c r="F6" s="361"/>
      <c r="G6" s="362"/>
      <c r="H6" s="372" t="str">
        <f>+CONCATENATE(様式１!D14,様式１!E14)</f>
        <v/>
      </c>
      <c r="I6" s="372"/>
      <c r="J6" s="62"/>
      <c r="K6" s="62"/>
    </row>
    <row r="7" spans="1:16" ht="14.25" customHeight="1" x14ac:dyDescent="0.15">
      <c r="A7" s="313" t="s">
        <v>71</v>
      </c>
      <c r="B7" s="340"/>
      <c r="C7" s="340"/>
      <c r="D7" s="373"/>
      <c r="E7" s="368"/>
      <c r="F7" s="368"/>
      <c r="G7" s="368"/>
      <c r="H7" s="368"/>
      <c r="I7" s="374"/>
      <c r="J7" s="60" t="s">
        <v>73</v>
      </c>
    </row>
    <row r="8" spans="1:16" ht="13.5" customHeight="1" x14ac:dyDescent="0.15">
      <c r="A8" s="340" t="s">
        <v>74</v>
      </c>
      <c r="B8" s="340"/>
      <c r="C8" s="340"/>
      <c r="D8" s="343" t="s">
        <v>275</v>
      </c>
      <c r="E8" s="343"/>
      <c r="F8" s="343"/>
      <c r="G8" s="343"/>
      <c r="H8" s="343"/>
      <c r="I8" s="344"/>
    </row>
    <row r="9" spans="1:16" ht="13.5" customHeight="1" x14ac:dyDescent="0.15">
      <c r="A9" s="340"/>
      <c r="B9" s="340"/>
      <c r="C9" s="340"/>
      <c r="D9" s="63" t="s">
        <v>75</v>
      </c>
      <c r="E9" s="375"/>
      <c r="F9" s="375"/>
      <c r="G9" s="375"/>
      <c r="H9" s="64"/>
      <c r="I9" s="65" t="s">
        <v>77</v>
      </c>
      <c r="J9" s="60" t="s">
        <v>78</v>
      </c>
      <c r="N9" s="66" t="s">
        <v>258</v>
      </c>
      <c r="P9" s="60">
        <v>558000</v>
      </c>
    </row>
    <row r="10" spans="1:16" ht="13.5" customHeight="1" x14ac:dyDescent="0.15">
      <c r="A10" s="340"/>
      <c r="B10" s="340"/>
      <c r="C10" s="340"/>
      <c r="D10" s="363" t="s">
        <v>79</v>
      </c>
      <c r="E10" s="364"/>
      <c r="F10" s="364"/>
      <c r="G10" s="67"/>
      <c r="H10" s="68" t="s">
        <v>44</v>
      </c>
      <c r="I10" s="65"/>
      <c r="N10" s="66" t="s">
        <v>259</v>
      </c>
      <c r="P10" s="60">
        <v>444000</v>
      </c>
    </row>
    <row r="11" spans="1:16" ht="14.25" customHeight="1" x14ac:dyDescent="0.15">
      <c r="A11" s="340"/>
      <c r="B11" s="340"/>
      <c r="C11" s="340"/>
      <c r="D11" s="365" t="s">
        <v>80</v>
      </c>
      <c r="E11" s="366"/>
      <c r="F11" s="366"/>
      <c r="G11" s="67"/>
      <c r="H11" s="69" t="s">
        <v>44</v>
      </c>
      <c r="I11" s="70"/>
      <c r="N11" s="66" t="s">
        <v>260</v>
      </c>
      <c r="P11" s="60">
        <v>362000</v>
      </c>
    </row>
    <row r="12" spans="1:16" s="66" customFormat="1" ht="14.25" customHeight="1" x14ac:dyDescent="0.15">
      <c r="A12" s="280" t="s">
        <v>261</v>
      </c>
      <c r="B12" s="281"/>
      <c r="C12" s="282"/>
      <c r="D12" s="71"/>
      <c r="E12" s="72"/>
      <c r="F12" s="279"/>
      <c r="G12" s="279"/>
      <c r="H12" s="279"/>
      <c r="I12" s="73"/>
    </row>
    <row r="13" spans="1:16" s="66" customFormat="1" ht="14.25" customHeight="1" x14ac:dyDescent="0.15">
      <c r="A13" s="280" t="s">
        <v>267</v>
      </c>
      <c r="B13" s="281"/>
      <c r="C13" s="282"/>
      <c r="D13" s="71"/>
      <c r="E13" s="72"/>
      <c r="F13" s="72"/>
      <c r="G13" s="74"/>
      <c r="H13" s="75" t="s">
        <v>266</v>
      </c>
      <c r="I13" s="73"/>
    </row>
    <row r="14" spans="1:16" s="66" customFormat="1" ht="14.25" customHeight="1" x14ac:dyDescent="0.15">
      <c r="A14" s="280" t="s">
        <v>268</v>
      </c>
      <c r="B14" s="281"/>
      <c r="C14" s="282"/>
      <c r="D14" s="71"/>
      <c r="E14" s="72"/>
      <c r="F14" s="279"/>
      <c r="G14" s="279"/>
      <c r="H14" s="279"/>
      <c r="I14" s="73"/>
    </row>
    <row r="15" spans="1:16" ht="13.5" customHeight="1" x14ac:dyDescent="0.15">
      <c r="A15" s="355" t="s">
        <v>81</v>
      </c>
      <c r="B15" s="356"/>
      <c r="C15" s="339"/>
      <c r="D15" s="76" t="s">
        <v>82</v>
      </c>
      <c r="E15" s="367"/>
      <c r="F15" s="368"/>
      <c r="G15" s="77" t="s">
        <v>47</v>
      </c>
      <c r="H15" s="78" t="s">
        <v>83</v>
      </c>
      <c r="I15" s="79"/>
      <c r="N15" s="66" t="s">
        <v>262</v>
      </c>
      <c r="P15" s="60">
        <v>760</v>
      </c>
    </row>
    <row r="16" spans="1:16" ht="13.5" customHeight="1" x14ac:dyDescent="0.15">
      <c r="A16" s="369" t="s">
        <v>84</v>
      </c>
      <c r="B16" s="370"/>
      <c r="C16" s="370"/>
      <c r="D16" s="370"/>
      <c r="E16" s="370"/>
      <c r="F16" s="370"/>
      <c r="G16" s="370"/>
      <c r="H16" s="370"/>
      <c r="I16" s="371"/>
      <c r="N16" s="66" t="s">
        <v>264</v>
      </c>
      <c r="P16" s="60">
        <v>240</v>
      </c>
    </row>
    <row r="17" spans="1:16" ht="14.25" customHeight="1" x14ac:dyDescent="0.15">
      <c r="A17" s="80" t="s">
        <v>85</v>
      </c>
      <c r="B17" s="340" t="s">
        <v>86</v>
      </c>
      <c r="C17" s="340"/>
      <c r="D17" s="355"/>
      <c r="E17" s="340" t="s">
        <v>87</v>
      </c>
      <c r="F17" s="340"/>
      <c r="G17" s="80" t="s">
        <v>88</v>
      </c>
      <c r="H17" s="80" t="s">
        <v>89</v>
      </c>
      <c r="I17" s="81" t="s">
        <v>90</v>
      </c>
      <c r="N17" s="66" t="s">
        <v>265</v>
      </c>
      <c r="P17" s="60">
        <v>160</v>
      </c>
    </row>
    <row r="18" spans="1:16" ht="13.5" customHeight="1" x14ac:dyDescent="0.15">
      <c r="A18" s="82" t="s">
        <v>91</v>
      </c>
      <c r="B18" s="357" t="s">
        <v>92</v>
      </c>
      <c r="C18" s="357"/>
      <c r="D18" s="357"/>
      <c r="E18" s="358" t="s">
        <v>93</v>
      </c>
      <c r="F18" s="359"/>
      <c r="G18" s="245" t="s">
        <v>94</v>
      </c>
      <c r="H18" s="83" t="s">
        <v>95</v>
      </c>
      <c r="I18" s="65" t="s">
        <v>278</v>
      </c>
    </row>
    <row r="19" spans="1:16" ht="13.5" customHeight="1" x14ac:dyDescent="0.15">
      <c r="A19" s="347" t="s">
        <v>97</v>
      </c>
      <c r="B19" s="348" t="s">
        <v>92</v>
      </c>
      <c r="C19" s="348"/>
      <c r="D19" s="348"/>
      <c r="E19" s="349"/>
      <c r="F19" s="350"/>
      <c r="G19" s="246" t="str">
        <f t="shared" ref="G19:G27" si="0">IF(H19="","",H19/E19)</f>
        <v/>
      </c>
      <c r="H19" s="84"/>
      <c r="I19" s="65" t="s">
        <v>96</v>
      </c>
    </row>
    <row r="20" spans="1:16" ht="13.5" customHeight="1" x14ac:dyDescent="0.15">
      <c r="A20" s="347"/>
      <c r="B20" s="348" t="s">
        <v>98</v>
      </c>
      <c r="C20" s="348"/>
      <c r="D20" s="348"/>
      <c r="E20" s="349"/>
      <c r="F20" s="350"/>
      <c r="G20" s="246" t="str">
        <f t="shared" si="0"/>
        <v/>
      </c>
      <c r="H20" s="84"/>
      <c r="I20" s="65" t="s">
        <v>278</v>
      </c>
      <c r="N20" s="66" t="s">
        <v>269</v>
      </c>
      <c r="P20" s="60">
        <v>80</v>
      </c>
    </row>
    <row r="21" spans="1:16" ht="13.5" customHeight="1" x14ac:dyDescent="0.15">
      <c r="A21" s="347"/>
      <c r="B21" s="334" t="s">
        <v>270</v>
      </c>
      <c r="C21" s="334"/>
      <c r="D21" s="334"/>
      <c r="E21" s="337"/>
      <c r="F21" s="338"/>
      <c r="G21" s="247" t="str">
        <f t="shared" si="0"/>
        <v/>
      </c>
      <c r="H21" s="85"/>
      <c r="I21" s="65" t="s">
        <v>278</v>
      </c>
      <c r="N21" s="66" t="s">
        <v>263</v>
      </c>
      <c r="P21" s="60">
        <v>0</v>
      </c>
    </row>
    <row r="22" spans="1:16" ht="13.5" customHeight="1" x14ac:dyDescent="0.15">
      <c r="A22" s="347"/>
      <c r="B22" s="334" t="s">
        <v>271</v>
      </c>
      <c r="C22" s="334"/>
      <c r="D22" s="334"/>
      <c r="E22" s="337"/>
      <c r="F22" s="338"/>
      <c r="G22" s="247" t="str">
        <f>IF(H22="","",H22/E22)</f>
        <v/>
      </c>
      <c r="H22" s="85"/>
      <c r="I22" s="65" t="s">
        <v>278</v>
      </c>
    </row>
    <row r="23" spans="1:16" x14ac:dyDescent="0.15">
      <c r="A23" s="347"/>
      <c r="B23" s="334" t="s">
        <v>99</v>
      </c>
      <c r="C23" s="334"/>
      <c r="D23" s="334"/>
      <c r="E23" s="337" t="s">
        <v>92</v>
      </c>
      <c r="F23" s="338"/>
      <c r="G23" s="247" t="str">
        <f t="shared" si="0"/>
        <v/>
      </c>
      <c r="H23" s="85"/>
      <c r="I23" s="65" t="s">
        <v>96</v>
      </c>
    </row>
    <row r="24" spans="1:16" ht="15" customHeight="1" x14ac:dyDescent="0.15">
      <c r="A24" s="347"/>
      <c r="B24" s="334"/>
      <c r="C24" s="334"/>
      <c r="D24" s="334"/>
      <c r="E24" s="337"/>
      <c r="F24" s="338"/>
      <c r="G24" s="247" t="str">
        <f>IF(H24="","",H24/E24)</f>
        <v/>
      </c>
      <c r="H24" s="85"/>
      <c r="I24" s="65" t="s">
        <v>96</v>
      </c>
      <c r="M24" s="86" t="s">
        <v>272</v>
      </c>
      <c r="N24" s="60" t="e" cm="1">
        <f t="array" ref="N24">_xlfn.IFS(F12=N15,P15,F12=N16,P16,F12=N17,P17)</f>
        <v>#N/A</v>
      </c>
      <c r="O24" s="60" t="e" cm="1">
        <f t="array" ref="O24">_xlfn.IFS($E$9=$N$9,$P$9,$E$9=$N$10,$P$10,$E$9=$N$11,$P$11)</f>
        <v>#N/A</v>
      </c>
      <c r="P24" s="87" t="e">
        <f>N24*O24</f>
        <v>#N/A</v>
      </c>
    </row>
    <row r="25" spans="1:16" ht="15" customHeight="1" x14ac:dyDescent="0.15">
      <c r="A25" s="347"/>
      <c r="B25" s="334" t="s">
        <v>92</v>
      </c>
      <c r="C25" s="334"/>
      <c r="D25" s="334"/>
      <c r="E25" s="337" t="s">
        <v>92</v>
      </c>
      <c r="F25" s="338"/>
      <c r="G25" s="247" t="str">
        <f>IF(H25="","",H25/E25)</f>
        <v/>
      </c>
      <c r="H25" s="85"/>
      <c r="I25" s="65" t="s">
        <v>96</v>
      </c>
      <c r="M25" s="86" t="s">
        <v>273</v>
      </c>
      <c r="N25" s="60" t="e" cm="1">
        <f t="array" ref="N25">_xlfn.IFS(F14=N20,P20,F14=N21,P21)</f>
        <v>#N/A</v>
      </c>
      <c r="O25" s="60" t="e" cm="1">
        <f t="array" ref="O25">_xlfn.IFS($E$9=$N$9,$P$9,$E$9=$N$10,$P$10,$E$9=$N$11,$P$11)</f>
        <v>#N/A</v>
      </c>
      <c r="P25" s="87" t="e">
        <f>N25*O25</f>
        <v>#N/A</v>
      </c>
    </row>
    <row r="26" spans="1:16" ht="15" customHeight="1" x14ac:dyDescent="0.15">
      <c r="A26" s="88"/>
      <c r="B26" s="64"/>
      <c r="C26" s="64"/>
      <c r="D26" s="64"/>
      <c r="E26" s="337" t="s">
        <v>92</v>
      </c>
      <c r="F26" s="338"/>
      <c r="G26" s="247" t="str">
        <f t="shared" si="0"/>
        <v/>
      </c>
      <c r="H26" s="85"/>
      <c r="I26" s="65"/>
    </row>
    <row r="27" spans="1:16" ht="15" customHeight="1" x14ac:dyDescent="0.15">
      <c r="A27" s="88"/>
      <c r="B27" s="64"/>
      <c r="C27" s="64"/>
      <c r="D27" s="64"/>
      <c r="E27" s="337" t="s">
        <v>277</v>
      </c>
      <c r="F27" s="338"/>
      <c r="G27" s="247" t="str">
        <f t="shared" si="0"/>
        <v/>
      </c>
      <c r="H27" s="85"/>
      <c r="I27" s="65"/>
    </row>
    <row r="28" spans="1:16" ht="15" customHeight="1" x14ac:dyDescent="0.15">
      <c r="A28" s="89"/>
      <c r="B28" s="339" t="s">
        <v>100</v>
      </c>
      <c r="C28" s="340"/>
      <c r="D28" s="340"/>
      <c r="E28" s="341" t="str">
        <f>IF(SUM(E19:F27)=0,"",SUM(E19:F27))</f>
        <v/>
      </c>
      <c r="F28" s="341"/>
      <c r="G28" s="242"/>
      <c r="H28" s="113" t="str">
        <f>IF(SUM(H19:H27)=0,"",SUM(H19:H27))</f>
        <v/>
      </c>
      <c r="I28" s="90"/>
    </row>
    <row r="29" spans="1:16" x14ac:dyDescent="0.15">
      <c r="A29" s="91" t="s">
        <v>91</v>
      </c>
      <c r="B29" s="342" t="s">
        <v>92</v>
      </c>
      <c r="C29" s="343"/>
      <c r="D29" s="344"/>
      <c r="E29" s="345" t="s">
        <v>93</v>
      </c>
      <c r="F29" s="346"/>
      <c r="G29" s="244" t="s">
        <v>94</v>
      </c>
      <c r="H29" s="244" t="s">
        <v>95</v>
      </c>
      <c r="I29" s="65" t="s">
        <v>96</v>
      </c>
      <c r="J29" s="60" t="s">
        <v>101</v>
      </c>
    </row>
    <row r="30" spans="1:16" ht="13.5" customHeight="1" x14ac:dyDescent="0.15">
      <c r="A30" s="336" t="s">
        <v>102</v>
      </c>
      <c r="B30" s="333" t="s">
        <v>92</v>
      </c>
      <c r="C30" s="334"/>
      <c r="D30" s="335"/>
      <c r="E30" s="309" t="s">
        <v>92</v>
      </c>
      <c r="F30" s="310"/>
      <c r="G30" s="247" t="str">
        <f t="shared" ref="G30:G38" si="1">IF(H30="","",H30/E30)</f>
        <v/>
      </c>
      <c r="H30" s="85"/>
      <c r="I30" s="65" t="s">
        <v>96</v>
      </c>
    </row>
    <row r="31" spans="1:16" x14ac:dyDescent="0.15">
      <c r="A31" s="336"/>
      <c r="B31" s="333" t="s">
        <v>92</v>
      </c>
      <c r="C31" s="334"/>
      <c r="D31" s="335"/>
      <c r="E31" s="309"/>
      <c r="F31" s="310"/>
      <c r="G31" s="247" t="str">
        <f t="shared" si="1"/>
        <v/>
      </c>
      <c r="H31" s="85"/>
      <c r="I31" s="65" t="s">
        <v>96</v>
      </c>
    </row>
    <row r="32" spans="1:16" x14ac:dyDescent="0.15">
      <c r="A32" s="336"/>
      <c r="B32" s="333" t="s">
        <v>92</v>
      </c>
      <c r="C32" s="334"/>
      <c r="D32" s="335"/>
      <c r="E32" s="309"/>
      <c r="F32" s="310"/>
      <c r="G32" s="247" t="str">
        <f t="shared" si="1"/>
        <v/>
      </c>
      <c r="H32" s="85"/>
      <c r="I32" s="65" t="s">
        <v>96</v>
      </c>
    </row>
    <row r="33" spans="1:10" x14ac:dyDescent="0.15">
      <c r="A33" s="336"/>
      <c r="B33" s="333" t="s">
        <v>92</v>
      </c>
      <c r="C33" s="334"/>
      <c r="D33" s="335"/>
      <c r="E33" s="309"/>
      <c r="F33" s="310"/>
      <c r="G33" s="247" t="str">
        <f t="shared" si="1"/>
        <v/>
      </c>
      <c r="H33" s="85"/>
      <c r="I33" s="65" t="s">
        <v>96</v>
      </c>
    </row>
    <row r="34" spans="1:10" x14ac:dyDescent="0.15">
      <c r="A34" s="336"/>
      <c r="B34" s="333" t="s">
        <v>92</v>
      </c>
      <c r="C34" s="334"/>
      <c r="D34" s="335"/>
      <c r="E34" s="309" t="s">
        <v>276</v>
      </c>
      <c r="F34" s="310"/>
      <c r="G34" s="247" t="str">
        <f>IF(H34="","",H34/E34)</f>
        <v/>
      </c>
      <c r="H34" s="85"/>
      <c r="I34" s="65" t="s">
        <v>96</v>
      </c>
    </row>
    <row r="35" spans="1:10" x14ac:dyDescent="0.15">
      <c r="A35" s="336"/>
      <c r="B35" s="333" t="s">
        <v>92</v>
      </c>
      <c r="C35" s="334"/>
      <c r="D35" s="335"/>
      <c r="E35" s="309" t="s">
        <v>277</v>
      </c>
      <c r="F35" s="310"/>
      <c r="G35" s="247" t="str">
        <f>IF(H35="","",H35/E35)</f>
        <v/>
      </c>
      <c r="H35" s="85"/>
      <c r="I35" s="65" t="s">
        <v>96</v>
      </c>
    </row>
    <row r="36" spans="1:10" x14ac:dyDescent="0.15">
      <c r="A36" s="336"/>
      <c r="B36" s="333" t="s">
        <v>92</v>
      </c>
      <c r="C36" s="334"/>
      <c r="D36" s="335"/>
      <c r="E36" s="309" t="s">
        <v>92</v>
      </c>
      <c r="F36" s="310"/>
      <c r="G36" s="247" t="str">
        <f t="shared" si="1"/>
        <v/>
      </c>
      <c r="H36" s="85"/>
      <c r="I36" s="65" t="s">
        <v>96</v>
      </c>
    </row>
    <row r="37" spans="1:10" x14ac:dyDescent="0.15">
      <c r="A37" s="92"/>
      <c r="B37" s="93"/>
      <c r="C37" s="64"/>
      <c r="D37" s="94"/>
      <c r="E37" s="309" t="s">
        <v>276</v>
      </c>
      <c r="F37" s="310"/>
      <c r="G37" s="247" t="str">
        <f t="shared" si="1"/>
        <v/>
      </c>
      <c r="H37" s="85"/>
      <c r="I37" s="65"/>
    </row>
    <row r="38" spans="1:10" x14ac:dyDescent="0.15">
      <c r="A38" s="92"/>
      <c r="B38" s="95"/>
      <c r="C38" s="96"/>
      <c r="D38" s="97"/>
      <c r="E38" s="309" t="s">
        <v>276</v>
      </c>
      <c r="F38" s="310"/>
      <c r="G38" s="247" t="str">
        <f t="shared" si="1"/>
        <v/>
      </c>
      <c r="H38" s="85"/>
      <c r="I38" s="65"/>
    </row>
    <row r="39" spans="1:10" ht="15" customHeight="1" x14ac:dyDescent="0.15">
      <c r="A39" s="98"/>
      <c r="B39" s="311" t="s">
        <v>100</v>
      </c>
      <c r="C39" s="311"/>
      <c r="D39" s="311"/>
      <c r="E39" s="312" t="str">
        <f>IF(SUM(E30:F38)=0,"",SUM(E30:F38))</f>
        <v/>
      </c>
      <c r="F39" s="312"/>
      <c r="G39" s="242" t="str">
        <f>IF(H39="","",H39/E39)</f>
        <v/>
      </c>
      <c r="H39" s="113" t="str">
        <f>IF(SUM(H30:H38)=0,"",SUM(H30:H38))</f>
        <v/>
      </c>
      <c r="I39" s="90"/>
    </row>
    <row r="40" spans="1:10" ht="15" customHeight="1" x14ac:dyDescent="0.15">
      <c r="A40" s="313" t="s">
        <v>103</v>
      </c>
      <c r="B40" s="313"/>
      <c r="C40" s="313"/>
      <c r="D40" s="313"/>
      <c r="E40" s="326" t="str">
        <f>IF(E39="",E28,E28+E39)</f>
        <v/>
      </c>
      <c r="F40" s="327"/>
      <c r="G40" s="243" t="str">
        <f>IF(H40="","",H40/E40)</f>
        <v/>
      </c>
      <c r="H40" s="114" t="str">
        <f>IF(H39="",H28,H28+H39)</f>
        <v/>
      </c>
      <c r="I40" s="99"/>
    </row>
    <row r="41" spans="1:10" x14ac:dyDescent="0.15">
      <c r="A41" s="328" t="s">
        <v>104</v>
      </c>
      <c r="B41" s="328"/>
      <c r="C41" s="328"/>
      <c r="D41" s="328"/>
      <c r="E41" s="328"/>
      <c r="F41" s="328"/>
      <c r="G41" s="328"/>
      <c r="H41" s="328"/>
      <c r="I41" s="328"/>
    </row>
    <row r="42" spans="1:10" x14ac:dyDescent="0.15">
      <c r="A42" s="313" t="s">
        <v>105</v>
      </c>
      <c r="B42" s="313"/>
      <c r="C42" s="313"/>
      <c r="D42" s="313"/>
      <c r="E42" s="313" t="s">
        <v>106</v>
      </c>
      <c r="F42" s="313"/>
      <c r="G42" s="313"/>
      <c r="H42" s="313" t="s">
        <v>12</v>
      </c>
      <c r="I42" s="313"/>
    </row>
    <row r="43" spans="1:10" ht="13.5" customHeight="1" x14ac:dyDescent="0.15">
      <c r="A43" s="299"/>
      <c r="B43" s="329"/>
      <c r="C43" s="329"/>
      <c r="D43" s="300"/>
      <c r="E43" s="330" t="s">
        <v>49</v>
      </c>
      <c r="F43" s="331"/>
      <c r="G43" s="332"/>
      <c r="H43" s="299" t="s">
        <v>107</v>
      </c>
      <c r="I43" s="300"/>
    </row>
    <row r="44" spans="1:10" ht="13.5" customHeight="1" x14ac:dyDescent="0.15">
      <c r="A44" s="301" t="s">
        <v>108</v>
      </c>
      <c r="B44" s="302"/>
      <c r="C44" s="302"/>
      <c r="D44" s="303"/>
      <c r="E44" s="321" t="e">
        <f>IF(E45="","",E45+E46)</f>
        <v>#VALUE!</v>
      </c>
      <c r="F44" s="322"/>
      <c r="G44" s="323"/>
      <c r="H44" s="324"/>
      <c r="I44" s="325"/>
      <c r="J44" s="60" t="s">
        <v>109</v>
      </c>
    </row>
    <row r="45" spans="1:10" ht="13.5" customHeight="1" x14ac:dyDescent="0.15">
      <c r="A45" s="301" t="s">
        <v>110</v>
      </c>
      <c r="B45" s="302"/>
      <c r="C45" s="302"/>
      <c r="D45" s="303"/>
      <c r="E45" s="304">
        <v>0</v>
      </c>
      <c r="F45" s="305"/>
      <c r="G45" s="306"/>
      <c r="H45" s="307"/>
      <c r="I45" s="308"/>
    </row>
    <row r="46" spans="1:10" ht="13.5" customHeight="1" x14ac:dyDescent="0.15">
      <c r="A46" s="301" t="s">
        <v>111</v>
      </c>
      <c r="B46" s="302"/>
      <c r="C46" s="302"/>
      <c r="D46" s="303"/>
      <c r="E46" s="304" t="str">
        <f>+'様式2-2'!S7</f>
        <v/>
      </c>
      <c r="F46" s="305"/>
      <c r="G46" s="306"/>
      <c r="H46" s="307"/>
      <c r="I46" s="308"/>
    </row>
    <row r="47" spans="1:10" ht="13.5" customHeight="1" x14ac:dyDescent="0.15">
      <c r="A47" s="301" t="s">
        <v>112</v>
      </c>
      <c r="B47" s="302"/>
      <c r="C47" s="302"/>
      <c r="D47" s="303"/>
      <c r="E47" s="304">
        <v>0</v>
      </c>
      <c r="F47" s="305"/>
      <c r="G47" s="306"/>
      <c r="H47" s="307"/>
      <c r="I47" s="308"/>
    </row>
    <row r="48" spans="1:10" ht="13.5" customHeight="1" x14ac:dyDescent="0.15">
      <c r="A48" s="301" t="s">
        <v>113</v>
      </c>
      <c r="B48" s="302"/>
      <c r="C48" s="302"/>
      <c r="D48" s="303"/>
      <c r="E48" s="285"/>
      <c r="F48" s="286"/>
      <c r="G48" s="287"/>
      <c r="H48" s="307"/>
      <c r="I48" s="308"/>
    </row>
    <row r="49" spans="1:10" ht="13.5" customHeight="1" x14ac:dyDescent="0.15">
      <c r="A49" s="301" t="s">
        <v>114</v>
      </c>
      <c r="B49" s="302"/>
      <c r="C49" s="302"/>
      <c r="D49" s="303"/>
      <c r="E49" s="304" t="e">
        <f>+H40-E44-E47-G48</f>
        <v>#VALUE!</v>
      </c>
      <c r="F49" s="305"/>
      <c r="G49" s="306"/>
      <c r="H49" s="100"/>
      <c r="I49" s="101"/>
    </row>
    <row r="50" spans="1:10" ht="13.5" customHeight="1" x14ac:dyDescent="0.15">
      <c r="A50" s="102"/>
      <c r="B50" s="103"/>
      <c r="C50" s="103"/>
      <c r="D50" s="104"/>
      <c r="E50" s="105"/>
      <c r="F50" s="106"/>
      <c r="G50" s="107"/>
      <c r="H50" s="105"/>
      <c r="I50" s="107"/>
    </row>
    <row r="51" spans="1:10" ht="15" customHeight="1" x14ac:dyDescent="0.15">
      <c r="A51" s="313" t="s">
        <v>16</v>
      </c>
      <c r="B51" s="313"/>
      <c r="C51" s="313"/>
      <c r="D51" s="313"/>
      <c r="E51" s="316" t="e">
        <f>IF(E45="","",SUM(E44+E47+E49))</f>
        <v>#VALUE!</v>
      </c>
      <c r="F51" s="317"/>
      <c r="G51" s="318"/>
      <c r="H51" s="319" t="e">
        <f>IF(H40=E51,"","←【確認】財源内訳の合計と事業費の合計が不一致")</f>
        <v>#VALUE!</v>
      </c>
      <c r="I51" s="320"/>
      <c r="J51" s="60" t="s">
        <v>115</v>
      </c>
    </row>
    <row r="52" spans="1:10" ht="13.5" customHeight="1" x14ac:dyDescent="0.15">
      <c r="A52" s="283" t="s">
        <v>116</v>
      </c>
      <c r="B52" s="284"/>
      <c r="C52" s="284"/>
      <c r="D52" s="284"/>
      <c r="E52" s="284"/>
      <c r="F52" s="284"/>
      <c r="G52" s="284"/>
      <c r="H52" s="108"/>
      <c r="I52" s="109" t="s">
        <v>117</v>
      </c>
      <c r="J52" s="60" t="s">
        <v>118</v>
      </c>
    </row>
    <row r="53" spans="1:10" ht="13.5" customHeight="1" x14ac:dyDescent="0.15">
      <c r="A53" s="288" t="s">
        <v>119</v>
      </c>
      <c r="B53" s="289"/>
      <c r="C53" s="289"/>
      <c r="D53" s="289"/>
      <c r="E53" s="289"/>
      <c r="F53" s="289"/>
      <c r="G53" s="289"/>
      <c r="H53" s="289"/>
      <c r="I53" s="289"/>
    </row>
    <row r="54" spans="1:10" x14ac:dyDescent="0.15">
      <c r="A54" s="290"/>
      <c r="B54" s="291"/>
      <c r="C54" s="291"/>
      <c r="D54" s="291"/>
      <c r="E54" s="291"/>
      <c r="F54" s="291"/>
      <c r="G54" s="291"/>
      <c r="H54" s="291"/>
      <c r="I54" s="292"/>
    </row>
    <row r="55" spans="1:10" x14ac:dyDescent="0.15">
      <c r="A55" s="293"/>
      <c r="B55" s="294"/>
      <c r="C55" s="294"/>
      <c r="D55" s="294"/>
      <c r="E55" s="294"/>
      <c r="F55" s="294"/>
      <c r="G55" s="294"/>
      <c r="H55" s="294"/>
      <c r="I55" s="295"/>
    </row>
    <row r="56" spans="1:10" x14ac:dyDescent="0.15">
      <c r="A56" s="293"/>
      <c r="B56" s="294"/>
      <c r="C56" s="294"/>
      <c r="D56" s="294"/>
      <c r="E56" s="294"/>
      <c r="F56" s="294"/>
      <c r="G56" s="294"/>
      <c r="H56" s="294"/>
      <c r="I56" s="295"/>
    </row>
    <row r="57" spans="1:10" x14ac:dyDescent="0.15">
      <c r="A57" s="296"/>
      <c r="B57" s="297"/>
      <c r="C57" s="297"/>
      <c r="D57" s="297"/>
      <c r="E57" s="297"/>
      <c r="F57" s="297"/>
      <c r="G57" s="297"/>
      <c r="H57" s="297"/>
      <c r="I57" s="298"/>
    </row>
    <row r="58" spans="1:10" ht="14.25" customHeight="1" x14ac:dyDescent="0.15">
      <c r="A58" s="314"/>
      <c r="B58" s="314"/>
      <c r="C58" s="314"/>
      <c r="D58" s="314"/>
      <c r="E58" s="315"/>
      <c r="F58" s="315"/>
      <c r="G58" s="315"/>
      <c r="H58" s="315"/>
      <c r="I58" s="315"/>
    </row>
    <row r="59" spans="1:10" x14ac:dyDescent="0.15">
      <c r="A59" s="61" t="s">
        <v>120</v>
      </c>
      <c r="B59" s="61"/>
    </row>
    <row r="60" spans="1:10" x14ac:dyDescent="0.15">
      <c r="A60" s="110" t="s">
        <v>121</v>
      </c>
      <c r="B60" s="111"/>
      <c r="C60" s="111"/>
      <c r="D60" s="111"/>
      <c r="E60" s="112"/>
      <c r="F60" s="111"/>
      <c r="G60" s="111"/>
      <c r="H60" s="111"/>
      <c r="I60" s="111"/>
    </row>
  </sheetData>
  <sheetProtection sheet="1" objects="1" scenarios="1" selectLockedCells="1"/>
  <mergeCells count="103">
    <mergeCell ref="A2:I2"/>
    <mergeCell ref="A4:C4"/>
    <mergeCell ref="D4:I4"/>
    <mergeCell ref="A5:C5"/>
    <mergeCell ref="D5:G5"/>
    <mergeCell ref="H5:I5"/>
    <mergeCell ref="B17:D17"/>
    <mergeCell ref="E17:F17"/>
    <mergeCell ref="B18:D18"/>
    <mergeCell ref="E18:F18"/>
    <mergeCell ref="A6:C6"/>
    <mergeCell ref="D6:G6"/>
    <mergeCell ref="D10:F10"/>
    <mergeCell ref="D11:F11"/>
    <mergeCell ref="A15:C15"/>
    <mergeCell ref="E15:F15"/>
    <mergeCell ref="A16:I16"/>
    <mergeCell ref="H6:I6"/>
    <mergeCell ref="A7:C7"/>
    <mergeCell ref="D7:I7"/>
    <mergeCell ref="A8:C11"/>
    <mergeCell ref="D8:I8"/>
    <mergeCell ref="E9:G9"/>
    <mergeCell ref="A12:C12"/>
    <mergeCell ref="E27:F27"/>
    <mergeCell ref="B28:D28"/>
    <mergeCell ref="E28:F28"/>
    <mergeCell ref="B29:D29"/>
    <mergeCell ref="E29:F29"/>
    <mergeCell ref="E26:F26"/>
    <mergeCell ref="A19:A25"/>
    <mergeCell ref="B19:D19"/>
    <mergeCell ref="E19:F19"/>
    <mergeCell ref="B20:D20"/>
    <mergeCell ref="E20:F20"/>
    <mergeCell ref="B21:D21"/>
    <mergeCell ref="E21:F21"/>
    <mergeCell ref="B22:D22"/>
    <mergeCell ref="E22:F22"/>
    <mergeCell ref="B23:D23"/>
    <mergeCell ref="E23:F23"/>
    <mergeCell ref="B24:D24"/>
    <mergeCell ref="E24:F24"/>
    <mergeCell ref="B25:D25"/>
    <mergeCell ref="E25:F25"/>
    <mergeCell ref="B33:D33"/>
    <mergeCell ref="E33:F33"/>
    <mergeCell ref="B34:D34"/>
    <mergeCell ref="E34:F34"/>
    <mergeCell ref="A30:A36"/>
    <mergeCell ref="B30:D30"/>
    <mergeCell ref="E30:F30"/>
    <mergeCell ref="B31:D31"/>
    <mergeCell ref="B32:D32"/>
    <mergeCell ref="E32:F32"/>
    <mergeCell ref="E31:F31"/>
    <mergeCell ref="B35:D35"/>
    <mergeCell ref="E35:F35"/>
    <mergeCell ref="B36:D36"/>
    <mergeCell ref="E36:F36"/>
    <mergeCell ref="E44:G44"/>
    <mergeCell ref="H44:I44"/>
    <mergeCell ref="H42:I42"/>
    <mergeCell ref="A42:D42"/>
    <mergeCell ref="E42:G42"/>
    <mergeCell ref="E40:F40"/>
    <mergeCell ref="A41:I41"/>
    <mergeCell ref="A43:D43"/>
    <mergeCell ref="E43:G43"/>
    <mergeCell ref="A58:D58"/>
    <mergeCell ref="E58:G58"/>
    <mergeCell ref="H58:I58"/>
    <mergeCell ref="A48:D48"/>
    <mergeCell ref="E49:G49"/>
    <mergeCell ref="H48:I48"/>
    <mergeCell ref="E51:G51"/>
    <mergeCell ref="H51:I51"/>
    <mergeCell ref="A49:D49"/>
    <mergeCell ref="A51:D51"/>
    <mergeCell ref="F12:H12"/>
    <mergeCell ref="A13:C13"/>
    <mergeCell ref="A14:C14"/>
    <mergeCell ref="F14:H14"/>
    <mergeCell ref="A52:G52"/>
    <mergeCell ref="E48:G48"/>
    <mergeCell ref="A53:I53"/>
    <mergeCell ref="A54:I57"/>
    <mergeCell ref="H43:I43"/>
    <mergeCell ref="A47:D47"/>
    <mergeCell ref="E47:G47"/>
    <mergeCell ref="A46:D46"/>
    <mergeCell ref="E46:G46"/>
    <mergeCell ref="H47:I47"/>
    <mergeCell ref="H46:I46"/>
    <mergeCell ref="A45:D45"/>
    <mergeCell ref="E45:G45"/>
    <mergeCell ref="E37:F37"/>
    <mergeCell ref="H45:I45"/>
    <mergeCell ref="E38:F38"/>
    <mergeCell ref="B39:D39"/>
    <mergeCell ref="E39:F39"/>
    <mergeCell ref="A40:D40"/>
    <mergeCell ref="A44:D44"/>
  </mergeCells>
  <phoneticPr fontId="7"/>
  <dataValidations count="4">
    <dataValidation type="list" allowBlank="1" showInputMessage="1" showErrorMessage="1" sqref="H52:I52" xr:uid="{84DFB5D8-DE20-4909-9123-E07E867394A5}">
      <formula1>"有,無"</formula1>
    </dataValidation>
    <dataValidation type="list" allowBlank="1" showInputMessage="1" showErrorMessage="1" sqref="E9:G9" xr:uid="{8736D2B7-F199-4738-B811-69F0AC585D6C}">
      <formula1>$N$9:$N$11</formula1>
    </dataValidation>
    <dataValidation type="list" allowBlank="1" showInputMessage="1" showErrorMessage="1" sqref="F12:H12" xr:uid="{E1AE6283-A451-41BB-A267-590A3678A151}">
      <formula1>$N$15:$N$17</formula1>
    </dataValidation>
    <dataValidation type="list" allowBlank="1" showInputMessage="1" showErrorMessage="1" sqref="F14:H14" xr:uid="{57ED5693-085C-4AF0-863E-1C805D06D360}">
      <formula1>$N$20:$N$21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76846C0-7C8F-45B8-AD8D-F41B01E3CC68}">
          <x14:formula1>
            <xm:f>'管理用（このシートは削除しないでください）'!$D$3:$D$7</xm:f>
          </x14:formula1>
          <xm:sqref>D7:I7</xm:sqref>
        </x14:dataValidation>
        <x14:dataValidation type="list" allowBlank="1" showInputMessage="1" showErrorMessage="1" xr:uid="{2F448EF2-0C64-4E4B-99A0-DE0E13D24313}">
          <x14:formula1>
            <xm:f>'管理用（このシートは削除しないでください）'!$B$3:$B$20</xm:f>
          </x14:formula1>
          <xm:sqref>D4:I4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F45"/>
  <sheetViews>
    <sheetView showGridLines="0" tabSelected="1" view="pageBreakPreview" zoomScaleNormal="75" zoomScaleSheetLayoutView="100" workbookViewId="0">
      <selection activeCell="A18" sqref="A18:F18"/>
    </sheetView>
  </sheetViews>
  <sheetFormatPr defaultColWidth="9" defaultRowHeight="13.5" x14ac:dyDescent="0.15"/>
  <cols>
    <col min="1" max="2" width="3.25" style="230" customWidth="1"/>
    <col min="3" max="3" width="9" style="231" hidden="1" customWidth="1"/>
    <col min="4" max="4" width="13.625" style="231" hidden="1" customWidth="1"/>
    <col min="5" max="5" width="11.875" style="231" hidden="1" customWidth="1"/>
    <col min="6" max="6" width="9.375" style="231" hidden="1" customWidth="1"/>
    <col min="7" max="7" width="16.625" style="231" customWidth="1"/>
    <col min="8" max="8" width="12.125" style="231" customWidth="1"/>
    <col min="9" max="9" width="12.625" style="231" customWidth="1"/>
    <col min="10" max="10" width="8.625" style="231" customWidth="1"/>
    <col min="11" max="11" width="12.625" style="231" customWidth="1"/>
    <col min="12" max="12" width="9.625" style="231" customWidth="1"/>
    <col min="13" max="13" width="8.625" style="231" customWidth="1"/>
    <col min="14" max="14" width="12.625" style="231" customWidth="1"/>
    <col min="15" max="15" width="9.625" style="231" customWidth="1"/>
    <col min="16" max="16" width="8.625" style="231" customWidth="1"/>
    <col min="17" max="18" width="12.625" style="231" customWidth="1"/>
    <col min="19" max="19" width="13.25" style="231" customWidth="1"/>
    <col min="20" max="21" width="12.625" style="231" hidden="1" customWidth="1"/>
    <col min="22" max="23" width="12.625" style="231" customWidth="1"/>
    <col min="24" max="24" width="12.625" style="231" hidden="1" customWidth="1"/>
    <col min="25" max="16384" width="9" style="231"/>
  </cols>
  <sheetData>
    <row r="1" spans="1:32" s="116" customFormat="1" ht="18.75" x14ac:dyDescent="0.2">
      <c r="A1" s="115"/>
      <c r="B1" s="115"/>
      <c r="G1" s="116" t="s">
        <v>122</v>
      </c>
    </row>
    <row r="2" spans="1:32" s="123" customFormat="1" ht="30" customHeight="1" thickBot="1" x14ac:dyDescent="0.3">
      <c r="A2" s="117"/>
      <c r="B2" s="117"/>
      <c r="C2" s="118"/>
      <c r="D2" s="119"/>
      <c r="E2" s="120"/>
      <c r="F2" s="120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2"/>
      <c r="W2" s="122"/>
      <c r="X2" s="122"/>
    </row>
    <row r="3" spans="1:32" s="136" customFormat="1" ht="14.1" customHeight="1" x14ac:dyDescent="0.15">
      <c r="A3" s="117"/>
      <c r="B3" s="117"/>
      <c r="C3" s="124"/>
      <c r="D3" s="125"/>
      <c r="E3" s="126"/>
      <c r="F3" s="127"/>
      <c r="G3" s="128"/>
      <c r="H3" s="129"/>
      <c r="I3" s="130" t="s">
        <v>123</v>
      </c>
      <c r="J3" s="130" t="s">
        <v>124</v>
      </c>
      <c r="K3" s="130" t="s">
        <v>125</v>
      </c>
      <c r="L3" s="131"/>
      <c r="M3" s="132"/>
      <c r="N3" s="132" t="s">
        <v>126</v>
      </c>
      <c r="O3" s="131"/>
      <c r="P3" s="132"/>
      <c r="Q3" s="132" t="s">
        <v>127</v>
      </c>
      <c r="R3" s="130" t="s">
        <v>128</v>
      </c>
      <c r="S3" s="130" t="s">
        <v>129</v>
      </c>
      <c r="T3" s="130" t="s">
        <v>130</v>
      </c>
      <c r="U3" s="130" t="s">
        <v>131</v>
      </c>
      <c r="V3" s="133"/>
      <c r="W3" s="134"/>
      <c r="X3" s="135"/>
    </row>
    <row r="4" spans="1:32" s="136" customFormat="1" ht="57" customHeight="1" x14ac:dyDescent="0.15">
      <c r="A4" s="137" t="s">
        <v>132</v>
      </c>
      <c r="B4" s="137" t="s">
        <v>133</v>
      </c>
      <c r="C4" s="138" t="s">
        <v>134</v>
      </c>
      <c r="D4" s="139" t="s">
        <v>135</v>
      </c>
      <c r="E4" s="140" t="s">
        <v>136</v>
      </c>
      <c r="F4" s="141" t="s">
        <v>137</v>
      </c>
      <c r="G4" s="142" t="s">
        <v>138</v>
      </c>
      <c r="H4" s="143" t="s">
        <v>139</v>
      </c>
      <c r="I4" s="144" t="s">
        <v>140</v>
      </c>
      <c r="J4" s="141" t="s">
        <v>141</v>
      </c>
      <c r="K4" s="144" t="s">
        <v>142</v>
      </c>
      <c r="L4" s="376" t="s">
        <v>143</v>
      </c>
      <c r="M4" s="377"/>
      <c r="N4" s="378"/>
      <c r="O4" s="376" t="s">
        <v>144</v>
      </c>
      <c r="P4" s="377"/>
      <c r="Q4" s="378"/>
      <c r="R4" s="144" t="s">
        <v>145</v>
      </c>
      <c r="S4" s="141" t="s">
        <v>146</v>
      </c>
      <c r="T4" s="141" t="s">
        <v>147</v>
      </c>
      <c r="U4" s="141" t="s">
        <v>148</v>
      </c>
      <c r="V4" s="140" t="s">
        <v>149</v>
      </c>
      <c r="W4" s="145" t="s">
        <v>150</v>
      </c>
      <c r="X4" s="146" t="s">
        <v>151</v>
      </c>
    </row>
    <row r="5" spans="1:32" s="159" customFormat="1" ht="14.1" customHeight="1" x14ac:dyDescent="0.15">
      <c r="A5" s="147"/>
      <c r="B5" s="147"/>
      <c r="C5" s="148"/>
      <c r="D5" s="149"/>
      <c r="E5" s="150"/>
      <c r="F5" s="151"/>
      <c r="G5" s="152"/>
      <c r="H5" s="151"/>
      <c r="I5" s="153"/>
      <c r="J5" s="153"/>
      <c r="K5" s="154"/>
      <c r="L5" s="155" t="s">
        <v>152</v>
      </c>
      <c r="M5" s="155" t="s">
        <v>153</v>
      </c>
      <c r="N5" s="155" t="s">
        <v>154</v>
      </c>
      <c r="O5" s="155" t="s">
        <v>152</v>
      </c>
      <c r="P5" s="155" t="s">
        <v>153</v>
      </c>
      <c r="Q5" s="155" t="s">
        <v>154</v>
      </c>
      <c r="R5" s="153"/>
      <c r="S5" s="153" t="s">
        <v>155</v>
      </c>
      <c r="T5" s="153"/>
      <c r="U5" s="153"/>
      <c r="V5" s="156" t="s">
        <v>156</v>
      </c>
      <c r="W5" s="157"/>
      <c r="X5" s="158"/>
    </row>
    <row r="6" spans="1:32" s="170" customFormat="1" ht="19.5" customHeight="1" x14ac:dyDescent="0.15">
      <c r="A6" s="160"/>
      <c r="B6" s="160"/>
      <c r="C6" s="161"/>
      <c r="D6" s="162"/>
      <c r="E6" s="163"/>
      <c r="F6" s="164"/>
      <c r="G6" s="165"/>
      <c r="H6" s="164"/>
      <c r="I6" s="166" t="s">
        <v>157</v>
      </c>
      <c r="J6" s="166" t="s">
        <v>157</v>
      </c>
      <c r="K6" s="166" t="s">
        <v>274</v>
      </c>
      <c r="L6" s="166" t="s">
        <v>44</v>
      </c>
      <c r="M6" s="166" t="s">
        <v>157</v>
      </c>
      <c r="N6" s="166" t="s">
        <v>157</v>
      </c>
      <c r="O6" s="166" t="s">
        <v>44</v>
      </c>
      <c r="P6" s="166" t="s">
        <v>157</v>
      </c>
      <c r="Q6" s="166" t="s">
        <v>157</v>
      </c>
      <c r="R6" s="166" t="s">
        <v>157</v>
      </c>
      <c r="S6" s="166" t="s">
        <v>157</v>
      </c>
      <c r="T6" s="166" t="s">
        <v>157</v>
      </c>
      <c r="U6" s="166" t="s">
        <v>157</v>
      </c>
      <c r="V6" s="167"/>
      <c r="W6" s="168"/>
      <c r="X6" s="169"/>
    </row>
    <row r="7" spans="1:32" s="179" customFormat="1" ht="39.75" customHeight="1" thickBot="1" x14ac:dyDescent="0.2">
      <c r="A7" s="171"/>
      <c r="B7" s="171"/>
      <c r="C7" s="172"/>
      <c r="D7" s="173"/>
      <c r="E7" s="174"/>
      <c r="F7" s="175"/>
      <c r="G7" s="240">
        <f t="array" ref="G7">IF(+'様式2-1'!D6:G6="","",+'様式2-1'!D6:G6)</f>
        <v>0</v>
      </c>
      <c r="H7" s="241">
        <f>+様式１!D7</f>
        <v>0</v>
      </c>
      <c r="I7" s="235" t="str">
        <f>IF(+'様式2-1'!H40="","",+'様式2-1'!H40)</f>
        <v/>
      </c>
      <c r="J7" s="176"/>
      <c r="K7" s="235" t="str">
        <f>IF(I7="","",I7-J7)</f>
        <v/>
      </c>
      <c r="L7" s="236" t="str">
        <f>'様式2-1'!E28</f>
        <v/>
      </c>
      <c r="M7" s="235" t="str">
        <f>IF(N7="","",IF(L7="","",N7/L7))</f>
        <v/>
      </c>
      <c r="N7" s="235" t="str">
        <f>'様式2-1'!H28</f>
        <v/>
      </c>
      <c r="O7" s="236" t="str">
        <f>IFERROR('様式2-1'!N24+'様式2-1'!N25,"")</f>
        <v/>
      </c>
      <c r="P7" s="235" t="str" cm="1">
        <f t="array" ref="P7">IFERROR(_xlfn.SWITCH('様式2-1'!E9,"鉄筋コンクリート",558000,"ブロック",444000,"木造",362000),"")</f>
        <v/>
      </c>
      <c r="Q7" s="235" t="str">
        <f>IF(P7="","",IF(O7="","",O7*P7))</f>
        <v/>
      </c>
      <c r="R7" s="237" t="str">
        <f>IF(Q7="","",IF(N7&gt;Q7,Q7,N7))</f>
        <v/>
      </c>
      <c r="S7" s="238" t="str">
        <f>IF(+R7="","",ROUNDDOWN(+R7*0.5,-3))</f>
        <v/>
      </c>
      <c r="T7" s="239" t="str">
        <f>IF(I7="","",IF(S7="-",MIN(K7,R7),IF(Z7="a",MIN(K7,R7,S7),IF(Z7="b",MIN(MIN(K7,R7)*AA7,S7)))))</f>
        <v/>
      </c>
      <c r="U7" s="237" t="str">
        <f t="shared" ref="U7:U26" si="0">IF(I7="","",ROUNDDOWN(IF(I7="","",IF(AB7="B",T7,IF(S7="-",T7*AC7,T7*AD7))),-3))</f>
        <v/>
      </c>
      <c r="V7" s="398">
        <f>+様式１!D14</f>
        <v>0</v>
      </c>
      <c r="W7" s="177"/>
      <c r="X7" s="178"/>
      <c r="AA7" s="180"/>
      <c r="AC7" s="180"/>
      <c r="AD7" s="180"/>
    </row>
    <row r="8" spans="1:32" s="179" customFormat="1" ht="39.75" hidden="1" customHeight="1" thickBot="1" x14ac:dyDescent="0.2">
      <c r="A8" s="171"/>
      <c r="B8" s="171"/>
      <c r="C8" s="181"/>
      <c r="D8" s="182"/>
      <c r="E8" s="183"/>
      <c r="F8" s="184"/>
      <c r="G8" s="185"/>
      <c r="H8" s="186"/>
      <c r="I8" s="187"/>
      <c r="J8" s="187"/>
      <c r="K8" s="188" t="str">
        <f t="shared" ref="K8:K14" si="1">IF(I8="","",I8-J8)</f>
        <v/>
      </c>
      <c r="L8" s="189"/>
      <c r="M8" s="188" t="str">
        <f t="shared" ref="M8:M14" si="2">IF(N8="","",IF(L8="","",N8/L8))</f>
        <v/>
      </c>
      <c r="N8" s="187"/>
      <c r="O8" s="189"/>
      <c r="P8" s="187"/>
      <c r="Q8" s="188" t="str">
        <f t="shared" ref="Q8:Q14" si="3">IF(P8="","",IF(O8="","",O8*P8))</f>
        <v/>
      </c>
      <c r="R8" s="188" t="str">
        <f t="shared" ref="R8:R14" si="4">IF(Q8="","",IF(N8&gt;Q8,Q8,N8))</f>
        <v/>
      </c>
      <c r="S8" s="190"/>
      <c r="T8" s="191" t="str">
        <f t="shared" ref="T8:T26" si="5">IF(I8="","",IF(S8="-",MIN(K8,R8),IF(Z8="a",MIN(K8,R8,S8),IF(Z8="b",MIN(MIN(K8,R8)*AA8,S8)))))</f>
        <v/>
      </c>
      <c r="U8" s="192" t="str">
        <f t="shared" si="0"/>
        <v/>
      </c>
      <c r="V8" s="193"/>
      <c r="W8" s="194"/>
      <c r="X8" s="195"/>
      <c r="Z8" s="179" t="e">
        <f>VLOOKUP(E8,#REF!,2,FALSE)</f>
        <v>#REF!</v>
      </c>
      <c r="AA8" s="180" t="e">
        <f>VLOOKUP(E8,#REF!,3,FALSE)</f>
        <v>#REF!</v>
      </c>
      <c r="AB8" s="179" t="e">
        <f>VLOOKUP(E8,#REF!,4,FALSE)</f>
        <v>#REF!</v>
      </c>
      <c r="AC8" s="180" t="e">
        <f>VLOOKUP(E8,#REF!,5,FALSE)</f>
        <v>#REF!</v>
      </c>
      <c r="AD8" s="180" t="e">
        <f>VLOOKUP(E8,#REF!,6,FALSE)</f>
        <v>#REF!</v>
      </c>
      <c r="AE8" s="179" t="str">
        <f t="shared" ref="AE8:AE26" si="6">IF(I8="","",IF(S8="-",MIN(K8,R8),IF(Z8="a",MIN(K8,R8,S8),IF(Z8="b",MIN(K8,R8)*AA8))))</f>
        <v/>
      </c>
      <c r="AF8" s="179" t="str">
        <f t="shared" ref="AF8:AF26" si="7">IF(I8="","",IF(S8="-",MIN(K8,R8),IF(Z8="a",MIN(K8,R8,S8),IF(Z8="b",MIN(K8,R8)))))</f>
        <v/>
      </c>
    </row>
    <row r="9" spans="1:32" s="179" customFormat="1" ht="39.75" hidden="1" customHeight="1" x14ac:dyDescent="0.15">
      <c r="A9" s="171"/>
      <c r="B9" s="171"/>
      <c r="C9" s="181"/>
      <c r="D9" s="182"/>
      <c r="E9" s="183"/>
      <c r="F9" s="184"/>
      <c r="G9" s="196"/>
      <c r="H9" s="197"/>
      <c r="I9" s="198"/>
      <c r="J9" s="198"/>
      <c r="K9" s="199" t="str">
        <f t="shared" si="1"/>
        <v/>
      </c>
      <c r="L9" s="200"/>
      <c r="M9" s="199" t="str">
        <f t="shared" si="2"/>
        <v/>
      </c>
      <c r="N9" s="198"/>
      <c r="O9" s="200"/>
      <c r="P9" s="198"/>
      <c r="Q9" s="199" t="str">
        <f t="shared" si="3"/>
        <v/>
      </c>
      <c r="R9" s="201" t="str">
        <f t="shared" si="4"/>
        <v/>
      </c>
      <c r="S9" s="202"/>
      <c r="T9" s="203" t="str">
        <f t="shared" si="5"/>
        <v/>
      </c>
      <c r="U9" s="201" t="str">
        <f t="shared" si="0"/>
        <v/>
      </c>
      <c r="V9" s="204"/>
      <c r="W9" s="205"/>
      <c r="X9" s="195"/>
      <c r="Z9" s="179" t="e">
        <f>VLOOKUP(E9,#REF!,2,FALSE)</f>
        <v>#REF!</v>
      </c>
      <c r="AA9" s="180" t="e">
        <f>VLOOKUP(E9,#REF!,3,FALSE)</f>
        <v>#REF!</v>
      </c>
      <c r="AB9" s="179" t="e">
        <f>VLOOKUP(E9,#REF!,4,FALSE)</f>
        <v>#REF!</v>
      </c>
      <c r="AC9" s="180" t="e">
        <f>VLOOKUP(E9,#REF!,5,FALSE)</f>
        <v>#REF!</v>
      </c>
      <c r="AD9" s="180" t="e">
        <f>VLOOKUP(E9,#REF!,6,FALSE)</f>
        <v>#REF!</v>
      </c>
      <c r="AE9" s="179" t="str">
        <f t="shared" si="6"/>
        <v/>
      </c>
      <c r="AF9" s="179" t="str">
        <f t="shared" si="7"/>
        <v/>
      </c>
    </row>
    <row r="10" spans="1:32" s="179" customFormat="1" ht="39.75" hidden="1" customHeight="1" x14ac:dyDescent="0.15">
      <c r="A10" s="171"/>
      <c r="B10" s="171"/>
      <c r="C10" s="181"/>
      <c r="D10" s="182"/>
      <c r="E10" s="183"/>
      <c r="F10" s="184"/>
      <c r="G10" s="196"/>
      <c r="H10" s="197"/>
      <c r="I10" s="198"/>
      <c r="J10" s="198"/>
      <c r="K10" s="199" t="str">
        <f t="shared" si="1"/>
        <v/>
      </c>
      <c r="L10" s="200"/>
      <c r="M10" s="199" t="str">
        <f t="shared" si="2"/>
        <v/>
      </c>
      <c r="N10" s="198"/>
      <c r="O10" s="200"/>
      <c r="P10" s="198"/>
      <c r="Q10" s="199" t="str">
        <f t="shared" si="3"/>
        <v/>
      </c>
      <c r="R10" s="201" t="str">
        <f t="shared" si="4"/>
        <v/>
      </c>
      <c r="S10" s="202"/>
      <c r="T10" s="203" t="str">
        <f t="shared" si="5"/>
        <v/>
      </c>
      <c r="U10" s="201" t="str">
        <f t="shared" si="0"/>
        <v/>
      </c>
      <c r="V10" s="204"/>
      <c r="W10" s="205"/>
      <c r="X10" s="195"/>
      <c r="Z10" s="179" t="e">
        <f>VLOOKUP(E10,#REF!,2,FALSE)</f>
        <v>#REF!</v>
      </c>
      <c r="AA10" s="180" t="e">
        <f>VLOOKUP(E10,#REF!,3,FALSE)</f>
        <v>#REF!</v>
      </c>
      <c r="AB10" s="179" t="e">
        <f>VLOOKUP(E10,#REF!,4,FALSE)</f>
        <v>#REF!</v>
      </c>
      <c r="AC10" s="180" t="e">
        <f>VLOOKUP(E10,#REF!,5,FALSE)</f>
        <v>#REF!</v>
      </c>
      <c r="AD10" s="180" t="e">
        <f>VLOOKUP(E10,#REF!,6,FALSE)</f>
        <v>#REF!</v>
      </c>
      <c r="AE10" s="179" t="str">
        <f t="shared" si="6"/>
        <v/>
      </c>
      <c r="AF10" s="179" t="str">
        <f t="shared" si="7"/>
        <v/>
      </c>
    </row>
    <row r="11" spans="1:32" s="179" customFormat="1" ht="39.75" hidden="1" customHeight="1" x14ac:dyDescent="0.15">
      <c r="A11" s="171"/>
      <c r="B11" s="171"/>
      <c r="C11" s="181"/>
      <c r="D11" s="182"/>
      <c r="E11" s="183"/>
      <c r="F11" s="184"/>
      <c r="G11" s="196"/>
      <c r="H11" s="197"/>
      <c r="I11" s="198"/>
      <c r="J11" s="198"/>
      <c r="K11" s="199" t="str">
        <f t="shared" si="1"/>
        <v/>
      </c>
      <c r="L11" s="200"/>
      <c r="M11" s="199" t="str">
        <f t="shared" si="2"/>
        <v/>
      </c>
      <c r="N11" s="198"/>
      <c r="O11" s="200"/>
      <c r="P11" s="198"/>
      <c r="Q11" s="199" t="str">
        <f t="shared" si="3"/>
        <v/>
      </c>
      <c r="R11" s="201" t="str">
        <f t="shared" si="4"/>
        <v/>
      </c>
      <c r="S11" s="202"/>
      <c r="T11" s="203" t="str">
        <f t="shared" si="5"/>
        <v/>
      </c>
      <c r="U11" s="201" t="str">
        <f t="shared" si="0"/>
        <v/>
      </c>
      <c r="V11" s="204"/>
      <c r="W11" s="205"/>
      <c r="X11" s="195"/>
      <c r="Z11" s="179" t="e">
        <f>VLOOKUP(E11,#REF!,2,FALSE)</f>
        <v>#REF!</v>
      </c>
      <c r="AA11" s="180" t="e">
        <f>VLOOKUP(E11,#REF!,3,FALSE)</f>
        <v>#REF!</v>
      </c>
      <c r="AB11" s="179" t="e">
        <f>VLOOKUP(E11,#REF!,4,FALSE)</f>
        <v>#REF!</v>
      </c>
      <c r="AC11" s="180" t="e">
        <f>VLOOKUP(E11,#REF!,5,FALSE)</f>
        <v>#REF!</v>
      </c>
      <c r="AD11" s="180" t="e">
        <f>VLOOKUP(E11,#REF!,6,FALSE)</f>
        <v>#REF!</v>
      </c>
      <c r="AE11" s="179" t="str">
        <f t="shared" si="6"/>
        <v/>
      </c>
      <c r="AF11" s="179" t="str">
        <f t="shared" si="7"/>
        <v/>
      </c>
    </row>
    <row r="12" spans="1:32" s="179" customFormat="1" ht="39.75" hidden="1" customHeight="1" x14ac:dyDescent="0.15">
      <c r="A12" s="171"/>
      <c r="B12" s="171"/>
      <c r="C12" s="181"/>
      <c r="D12" s="182"/>
      <c r="E12" s="183"/>
      <c r="F12" s="184"/>
      <c r="G12" s="196"/>
      <c r="H12" s="197"/>
      <c r="I12" s="198"/>
      <c r="J12" s="198"/>
      <c r="K12" s="199" t="str">
        <f t="shared" si="1"/>
        <v/>
      </c>
      <c r="L12" s="200"/>
      <c r="M12" s="199" t="str">
        <f t="shared" si="2"/>
        <v/>
      </c>
      <c r="N12" s="198"/>
      <c r="O12" s="200"/>
      <c r="P12" s="198"/>
      <c r="Q12" s="199" t="str">
        <f t="shared" si="3"/>
        <v/>
      </c>
      <c r="R12" s="201" t="str">
        <f t="shared" si="4"/>
        <v/>
      </c>
      <c r="S12" s="202"/>
      <c r="T12" s="203" t="str">
        <f t="shared" si="5"/>
        <v/>
      </c>
      <c r="U12" s="201" t="str">
        <f t="shared" si="0"/>
        <v/>
      </c>
      <c r="V12" s="204"/>
      <c r="W12" s="205"/>
      <c r="X12" s="195"/>
      <c r="Z12" s="179" t="e">
        <f>VLOOKUP(E12,#REF!,2,FALSE)</f>
        <v>#REF!</v>
      </c>
      <c r="AA12" s="180" t="e">
        <f>VLOOKUP(E12,#REF!,3,FALSE)</f>
        <v>#REF!</v>
      </c>
      <c r="AB12" s="179" t="e">
        <f>VLOOKUP(E12,#REF!,4,FALSE)</f>
        <v>#REF!</v>
      </c>
      <c r="AC12" s="180" t="e">
        <f>VLOOKUP(E12,#REF!,5,FALSE)</f>
        <v>#REF!</v>
      </c>
      <c r="AD12" s="180" t="e">
        <f>VLOOKUP(E12,#REF!,6,FALSE)</f>
        <v>#REF!</v>
      </c>
      <c r="AE12" s="179" t="str">
        <f t="shared" si="6"/>
        <v/>
      </c>
      <c r="AF12" s="179" t="str">
        <f t="shared" si="7"/>
        <v/>
      </c>
    </row>
    <row r="13" spans="1:32" s="179" customFormat="1" ht="39.75" hidden="1" customHeight="1" x14ac:dyDescent="0.15">
      <c r="A13" s="171"/>
      <c r="B13" s="171"/>
      <c r="C13" s="181"/>
      <c r="D13" s="182"/>
      <c r="E13" s="183"/>
      <c r="F13" s="184"/>
      <c r="G13" s="196"/>
      <c r="H13" s="197"/>
      <c r="I13" s="198"/>
      <c r="J13" s="198"/>
      <c r="K13" s="199" t="str">
        <f t="shared" si="1"/>
        <v/>
      </c>
      <c r="L13" s="200"/>
      <c r="M13" s="199" t="str">
        <f t="shared" si="2"/>
        <v/>
      </c>
      <c r="N13" s="198"/>
      <c r="O13" s="200"/>
      <c r="P13" s="198"/>
      <c r="Q13" s="199" t="str">
        <f t="shared" si="3"/>
        <v/>
      </c>
      <c r="R13" s="201" t="str">
        <f t="shared" si="4"/>
        <v/>
      </c>
      <c r="S13" s="202"/>
      <c r="T13" s="203" t="str">
        <f t="shared" si="5"/>
        <v/>
      </c>
      <c r="U13" s="201" t="str">
        <f t="shared" si="0"/>
        <v/>
      </c>
      <c r="V13" s="204"/>
      <c r="W13" s="205"/>
      <c r="X13" s="195"/>
      <c r="Z13" s="179" t="e">
        <f>VLOOKUP(E13,#REF!,2,FALSE)</f>
        <v>#REF!</v>
      </c>
      <c r="AA13" s="180" t="e">
        <f>VLOOKUP(E13,#REF!,3,FALSE)</f>
        <v>#REF!</v>
      </c>
      <c r="AB13" s="179" t="e">
        <f>VLOOKUP(E13,#REF!,4,FALSE)</f>
        <v>#REF!</v>
      </c>
      <c r="AC13" s="180" t="e">
        <f>VLOOKUP(E13,#REF!,5,FALSE)</f>
        <v>#REF!</v>
      </c>
      <c r="AD13" s="180" t="e">
        <f>VLOOKUP(E13,#REF!,6,FALSE)</f>
        <v>#REF!</v>
      </c>
      <c r="AE13" s="179" t="str">
        <f t="shared" si="6"/>
        <v/>
      </c>
      <c r="AF13" s="179" t="str">
        <f t="shared" si="7"/>
        <v/>
      </c>
    </row>
    <row r="14" spans="1:32" s="179" customFormat="1" ht="39.75" hidden="1" customHeight="1" x14ac:dyDescent="0.15">
      <c r="A14" s="171"/>
      <c r="B14" s="171"/>
      <c r="C14" s="181"/>
      <c r="D14" s="182"/>
      <c r="E14" s="183"/>
      <c r="F14" s="184"/>
      <c r="G14" s="196"/>
      <c r="H14" s="197"/>
      <c r="I14" s="198"/>
      <c r="J14" s="198"/>
      <c r="K14" s="199" t="str">
        <f t="shared" si="1"/>
        <v/>
      </c>
      <c r="L14" s="200"/>
      <c r="M14" s="199" t="str">
        <f t="shared" si="2"/>
        <v/>
      </c>
      <c r="N14" s="198"/>
      <c r="O14" s="200"/>
      <c r="P14" s="198"/>
      <c r="Q14" s="199" t="str">
        <f t="shared" si="3"/>
        <v/>
      </c>
      <c r="R14" s="201" t="str">
        <f t="shared" si="4"/>
        <v/>
      </c>
      <c r="S14" s="202"/>
      <c r="T14" s="203" t="str">
        <f t="shared" si="5"/>
        <v/>
      </c>
      <c r="U14" s="201" t="str">
        <f t="shared" si="0"/>
        <v/>
      </c>
      <c r="V14" s="204"/>
      <c r="W14" s="205"/>
      <c r="X14" s="195"/>
      <c r="Z14" s="179" t="e">
        <f>VLOOKUP(E14,#REF!,2,FALSE)</f>
        <v>#REF!</v>
      </c>
      <c r="AA14" s="180" t="e">
        <f>VLOOKUP(E14,#REF!,3,FALSE)</f>
        <v>#REF!</v>
      </c>
      <c r="AB14" s="179" t="e">
        <f>VLOOKUP(E14,#REF!,4,FALSE)</f>
        <v>#REF!</v>
      </c>
      <c r="AC14" s="180" t="e">
        <f>VLOOKUP(E14,#REF!,5,FALSE)</f>
        <v>#REF!</v>
      </c>
      <c r="AD14" s="180" t="e">
        <f>VLOOKUP(E14,#REF!,6,FALSE)</f>
        <v>#REF!</v>
      </c>
      <c r="AE14" s="179" t="str">
        <f t="shared" si="6"/>
        <v/>
      </c>
      <c r="AF14" s="179" t="str">
        <f t="shared" si="7"/>
        <v/>
      </c>
    </row>
    <row r="15" spans="1:32" s="179" customFormat="1" ht="39.75" hidden="1" customHeight="1" x14ac:dyDescent="0.15">
      <c r="A15" s="171"/>
      <c r="B15" s="171"/>
      <c r="C15" s="181"/>
      <c r="D15" s="182"/>
      <c r="E15" s="183"/>
      <c r="F15" s="184"/>
      <c r="G15" s="196"/>
      <c r="H15" s="197"/>
      <c r="I15" s="198"/>
      <c r="J15" s="198"/>
      <c r="K15" s="199" t="str">
        <f t="shared" ref="K15:K26" si="8">IF(I15="","",I15-J15)</f>
        <v/>
      </c>
      <c r="L15" s="200"/>
      <c r="M15" s="199" t="str">
        <f t="shared" ref="M15:M26" si="9">IF(N15="","",IF(L15="","",N15/L15))</f>
        <v/>
      </c>
      <c r="N15" s="198"/>
      <c r="O15" s="200"/>
      <c r="P15" s="198"/>
      <c r="Q15" s="199" t="str">
        <f t="shared" ref="Q15:Q26" si="10">IF(P15="","",IF(O15="","",O15*P15))</f>
        <v/>
      </c>
      <c r="R15" s="201" t="str">
        <f t="shared" ref="R15:R26" si="11">IF(Q15="","",IF(N15&gt;Q15,Q15,N15))</f>
        <v/>
      </c>
      <c r="S15" s="202"/>
      <c r="T15" s="203" t="str">
        <f t="shared" si="5"/>
        <v/>
      </c>
      <c r="U15" s="201" t="str">
        <f t="shared" si="0"/>
        <v/>
      </c>
      <c r="V15" s="204"/>
      <c r="W15" s="205"/>
      <c r="X15" s="195"/>
      <c r="Z15" s="179" t="e">
        <f>VLOOKUP(E15,#REF!,2,FALSE)</f>
        <v>#REF!</v>
      </c>
      <c r="AA15" s="180" t="e">
        <f>VLOOKUP(E15,#REF!,3,FALSE)</f>
        <v>#REF!</v>
      </c>
      <c r="AB15" s="179" t="e">
        <f>VLOOKUP(E15,#REF!,4,FALSE)</f>
        <v>#REF!</v>
      </c>
      <c r="AC15" s="180" t="e">
        <f>VLOOKUP(E15,#REF!,5,FALSE)</f>
        <v>#REF!</v>
      </c>
      <c r="AD15" s="180" t="e">
        <f>VLOOKUP(E15,#REF!,6,FALSE)</f>
        <v>#REF!</v>
      </c>
      <c r="AE15" s="179" t="str">
        <f t="shared" si="6"/>
        <v/>
      </c>
      <c r="AF15" s="179" t="str">
        <f t="shared" si="7"/>
        <v/>
      </c>
    </row>
    <row r="16" spans="1:32" s="179" customFormat="1" ht="39.75" hidden="1" customHeight="1" x14ac:dyDescent="0.15">
      <c r="A16" s="171"/>
      <c r="B16" s="171"/>
      <c r="C16" s="181"/>
      <c r="D16" s="182"/>
      <c r="E16" s="183"/>
      <c r="F16" s="184"/>
      <c r="G16" s="196"/>
      <c r="H16" s="197"/>
      <c r="I16" s="198"/>
      <c r="J16" s="198"/>
      <c r="K16" s="199" t="str">
        <f t="shared" si="8"/>
        <v/>
      </c>
      <c r="L16" s="200"/>
      <c r="M16" s="199" t="str">
        <f t="shared" si="9"/>
        <v/>
      </c>
      <c r="N16" s="198"/>
      <c r="O16" s="200"/>
      <c r="P16" s="198"/>
      <c r="Q16" s="199" t="str">
        <f t="shared" si="10"/>
        <v/>
      </c>
      <c r="R16" s="201" t="str">
        <f t="shared" si="11"/>
        <v/>
      </c>
      <c r="S16" s="202"/>
      <c r="T16" s="203" t="str">
        <f t="shared" si="5"/>
        <v/>
      </c>
      <c r="U16" s="201" t="str">
        <f t="shared" si="0"/>
        <v/>
      </c>
      <c r="V16" s="204"/>
      <c r="W16" s="205"/>
      <c r="X16" s="195"/>
      <c r="Z16" s="179" t="e">
        <f>VLOOKUP(E16,#REF!,2,FALSE)</f>
        <v>#REF!</v>
      </c>
      <c r="AA16" s="180" t="e">
        <f>VLOOKUP(E16,#REF!,3,FALSE)</f>
        <v>#REF!</v>
      </c>
      <c r="AB16" s="179" t="e">
        <f>VLOOKUP(E16,#REF!,4,FALSE)</f>
        <v>#REF!</v>
      </c>
      <c r="AC16" s="180" t="e">
        <f>VLOOKUP(E16,#REF!,5,FALSE)</f>
        <v>#REF!</v>
      </c>
      <c r="AD16" s="180" t="e">
        <f>VLOOKUP(E16,#REF!,6,FALSE)</f>
        <v>#REF!</v>
      </c>
      <c r="AE16" s="179" t="str">
        <f t="shared" si="6"/>
        <v/>
      </c>
      <c r="AF16" s="179" t="str">
        <f t="shared" si="7"/>
        <v/>
      </c>
    </row>
    <row r="17" spans="1:32" s="179" customFormat="1" ht="39.75" hidden="1" customHeight="1" x14ac:dyDescent="0.15">
      <c r="A17" s="171"/>
      <c r="B17" s="171"/>
      <c r="C17" s="181"/>
      <c r="D17" s="182"/>
      <c r="E17" s="183"/>
      <c r="F17" s="184"/>
      <c r="G17" s="196"/>
      <c r="H17" s="197"/>
      <c r="I17" s="198"/>
      <c r="J17" s="198"/>
      <c r="K17" s="199" t="str">
        <f t="shared" si="8"/>
        <v/>
      </c>
      <c r="L17" s="200"/>
      <c r="M17" s="199" t="str">
        <f t="shared" si="9"/>
        <v/>
      </c>
      <c r="N17" s="198"/>
      <c r="O17" s="200"/>
      <c r="P17" s="198"/>
      <c r="Q17" s="199" t="str">
        <f t="shared" si="10"/>
        <v/>
      </c>
      <c r="R17" s="201" t="str">
        <f t="shared" si="11"/>
        <v/>
      </c>
      <c r="S17" s="202"/>
      <c r="T17" s="203" t="str">
        <f t="shared" si="5"/>
        <v/>
      </c>
      <c r="U17" s="201" t="str">
        <f t="shared" si="0"/>
        <v/>
      </c>
      <c r="V17" s="204"/>
      <c r="W17" s="205"/>
      <c r="X17" s="195"/>
      <c r="Z17" s="179" t="e">
        <f>VLOOKUP(E17,#REF!,2,FALSE)</f>
        <v>#REF!</v>
      </c>
      <c r="AA17" s="180" t="e">
        <f>VLOOKUP(E17,#REF!,3,FALSE)</f>
        <v>#REF!</v>
      </c>
      <c r="AB17" s="179" t="e">
        <f>VLOOKUP(E17,#REF!,4,FALSE)</f>
        <v>#REF!</v>
      </c>
      <c r="AC17" s="180" t="e">
        <f>VLOOKUP(E17,#REF!,5,FALSE)</f>
        <v>#REF!</v>
      </c>
      <c r="AD17" s="180" t="e">
        <f>VLOOKUP(E17,#REF!,6,FALSE)</f>
        <v>#REF!</v>
      </c>
      <c r="AE17" s="179" t="str">
        <f t="shared" si="6"/>
        <v/>
      </c>
      <c r="AF17" s="179" t="str">
        <f t="shared" si="7"/>
        <v/>
      </c>
    </row>
    <row r="18" spans="1:32" s="179" customFormat="1" ht="39.75" hidden="1" customHeight="1" x14ac:dyDescent="0.15">
      <c r="A18" s="171"/>
      <c r="B18" s="171"/>
      <c r="C18" s="181"/>
      <c r="D18" s="182"/>
      <c r="E18" s="183"/>
      <c r="F18" s="184"/>
      <c r="G18" s="196"/>
      <c r="H18" s="197"/>
      <c r="I18" s="198"/>
      <c r="J18" s="198"/>
      <c r="K18" s="199" t="str">
        <f t="shared" si="8"/>
        <v/>
      </c>
      <c r="L18" s="200"/>
      <c r="M18" s="199" t="str">
        <f t="shared" si="9"/>
        <v/>
      </c>
      <c r="N18" s="198"/>
      <c r="O18" s="200"/>
      <c r="P18" s="198"/>
      <c r="Q18" s="199" t="str">
        <f t="shared" si="10"/>
        <v/>
      </c>
      <c r="R18" s="201" t="str">
        <f t="shared" si="11"/>
        <v/>
      </c>
      <c r="S18" s="202"/>
      <c r="T18" s="203" t="str">
        <f t="shared" si="5"/>
        <v/>
      </c>
      <c r="U18" s="201" t="str">
        <f t="shared" si="0"/>
        <v/>
      </c>
      <c r="V18" s="204"/>
      <c r="W18" s="205"/>
      <c r="X18" s="195"/>
      <c r="Z18" s="179" t="e">
        <f>VLOOKUP(E18,#REF!,2,FALSE)</f>
        <v>#REF!</v>
      </c>
      <c r="AA18" s="180" t="e">
        <f>VLOOKUP(E18,#REF!,3,FALSE)</f>
        <v>#REF!</v>
      </c>
      <c r="AB18" s="179" t="e">
        <f>VLOOKUP(E18,#REF!,4,FALSE)</f>
        <v>#REF!</v>
      </c>
      <c r="AC18" s="180" t="e">
        <f>VLOOKUP(E18,#REF!,5,FALSE)</f>
        <v>#REF!</v>
      </c>
      <c r="AD18" s="180" t="e">
        <f>VLOOKUP(E18,#REF!,6,FALSE)</f>
        <v>#REF!</v>
      </c>
      <c r="AE18" s="179" t="str">
        <f t="shared" si="6"/>
        <v/>
      </c>
      <c r="AF18" s="179" t="str">
        <f t="shared" si="7"/>
        <v/>
      </c>
    </row>
    <row r="19" spans="1:32" s="179" customFormat="1" ht="39.75" hidden="1" customHeight="1" x14ac:dyDescent="0.15">
      <c r="A19" s="171"/>
      <c r="B19" s="171"/>
      <c r="C19" s="181"/>
      <c r="D19" s="182"/>
      <c r="E19" s="183"/>
      <c r="F19" s="184"/>
      <c r="G19" s="196"/>
      <c r="H19" s="197"/>
      <c r="I19" s="198"/>
      <c r="J19" s="198"/>
      <c r="K19" s="199" t="str">
        <f t="shared" si="8"/>
        <v/>
      </c>
      <c r="L19" s="200"/>
      <c r="M19" s="199" t="str">
        <f t="shared" si="9"/>
        <v/>
      </c>
      <c r="N19" s="198"/>
      <c r="O19" s="200"/>
      <c r="P19" s="198"/>
      <c r="Q19" s="199" t="str">
        <f t="shared" si="10"/>
        <v/>
      </c>
      <c r="R19" s="201" t="str">
        <f t="shared" si="11"/>
        <v/>
      </c>
      <c r="S19" s="202"/>
      <c r="T19" s="203" t="str">
        <f t="shared" si="5"/>
        <v/>
      </c>
      <c r="U19" s="201" t="str">
        <f t="shared" si="0"/>
        <v/>
      </c>
      <c r="V19" s="204"/>
      <c r="W19" s="205"/>
      <c r="X19" s="195"/>
      <c r="Z19" s="179" t="e">
        <f>VLOOKUP(E19,#REF!,2,FALSE)</f>
        <v>#REF!</v>
      </c>
      <c r="AA19" s="180" t="e">
        <f>VLOOKUP(E19,#REF!,3,FALSE)</f>
        <v>#REF!</v>
      </c>
      <c r="AB19" s="179" t="e">
        <f>VLOOKUP(E19,#REF!,4,FALSE)</f>
        <v>#REF!</v>
      </c>
      <c r="AC19" s="180" t="e">
        <f>VLOOKUP(E19,#REF!,5,FALSE)</f>
        <v>#REF!</v>
      </c>
      <c r="AD19" s="180" t="e">
        <f>VLOOKUP(E19,#REF!,6,FALSE)</f>
        <v>#REF!</v>
      </c>
      <c r="AE19" s="179" t="str">
        <f t="shared" si="6"/>
        <v/>
      </c>
      <c r="AF19" s="179" t="str">
        <f t="shared" si="7"/>
        <v/>
      </c>
    </row>
    <row r="20" spans="1:32" s="179" customFormat="1" ht="39.75" hidden="1" customHeight="1" x14ac:dyDescent="0.15">
      <c r="A20" s="171"/>
      <c r="B20" s="171"/>
      <c r="C20" s="181"/>
      <c r="D20" s="182"/>
      <c r="E20" s="183"/>
      <c r="F20" s="184"/>
      <c r="G20" s="196"/>
      <c r="H20" s="197"/>
      <c r="I20" s="198"/>
      <c r="J20" s="198"/>
      <c r="K20" s="199" t="str">
        <f t="shared" si="8"/>
        <v/>
      </c>
      <c r="L20" s="200"/>
      <c r="M20" s="199" t="str">
        <f t="shared" si="9"/>
        <v/>
      </c>
      <c r="N20" s="198"/>
      <c r="O20" s="200"/>
      <c r="P20" s="198"/>
      <c r="Q20" s="199" t="str">
        <f t="shared" si="10"/>
        <v/>
      </c>
      <c r="R20" s="201" t="str">
        <f t="shared" si="11"/>
        <v/>
      </c>
      <c r="S20" s="202"/>
      <c r="T20" s="203" t="str">
        <f t="shared" si="5"/>
        <v/>
      </c>
      <c r="U20" s="201" t="str">
        <f t="shared" si="0"/>
        <v/>
      </c>
      <c r="V20" s="204"/>
      <c r="W20" s="205"/>
      <c r="X20" s="195"/>
      <c r="Z20" s="179" t="e">
        <f>VLOOKUP(E20,#REF!,2,FALSE)</f>
        <v>#REF!</v>
      </c>
      <c r="AA20" s="180" t="e">
        <f>VLOOKUP(E20,#REF!,3,FALSE)</f>
        <v>#REF!</v>
      </c>
      <c r="AB20" s="179" t="e">
        <f>VLOOKUP(E20,#REF!,4,FALSE)</f>
        <v>#REF!</v>
      </c>
      <c r="AC20" s="180" t="e">
        <f>VLOOKUP(E20,#REF!,5,FALSE)</f>
        <v>#REF!</v>
      </c>
      <c r="AD20" s="180" t="e">
        <f>VLOOKUP(E20,#REF!,6,FALSE)</f>
        <v>#REF!</v>
      </c>
      <c r="AE20" s="179" t="str">
        <f t="shared" si="6"/>
        <v/>
      </c>
      <c r="AF20" s="179" t="str">
        <f t="shared" si="7"/>
        <v/>
      </c>
    </row>
    <row r="21" spans="1:32" s="179" customFormat="1" ht="39.75" hidden="1" customHeight="1" x14ac:dyDescent="0.15">
      <c r="A21" s="171"/>
      <c r="B21" s="171"/>
      <c r="C21" s="181"/>
      <c r="D21" s="182"/>
      <c r="E21" s="183"/>
      <c r="F21" s="184"/>
      <c r="G21" s="196"/>
      <c r="H21" s="197"/>
      <c r="I21" s="198"/>
      <c r="J21" s="198"/>
      <c r="K21" s="199" t="str">
        <f t="shared" si="8"/>
        <v/>
      </c>
      <c r="L21" s="200"/>
      <c r="M21" s="199" t="str">
        <f t="shared" si="9"/>
        <v/>
      </c>
      <c r="N21" s="198"/>
      <c r="O21" s="200"/>
      <c r="P21" s="198"/>
      <c r="Q21" s="199" t="str">
        <f t="shared" si="10"/>
        <v/>
      </c>
      <c r="R21" s="201" t="str">
        <f t="shared" si="11"/>
        <v/>
      </c>
      <c r="S21" s="202"/>
      <c r="T21" s="203" t="str">
        <f t="shared" si="5"/>
        <v/>
      </c>
      <c r="U21" s="201" t="str">
        <f t="shared" si="0"/>
        <v/>
      </c>
      <c r="V21" s="204"/>
      <c r="W21" s="205"/>
      <c r="X21" s="195"/>
      <c r="Z21" s="179" t="e">
        <f>VLOOKUP(E21,#REF!,2,FALSE)</f>
        <v>#REF!</v>
      </c>
      <c r="AA21" s="180" t="e">
        <f>VLOOKUP(E21,#REF!,3,FALSE)</f>
        <v>#REF!</v>
      </c>
      <c r="AB21" s="179" t="e">
        <f>VLOOKUP(E21,#REF!,4,FALSE)</f>
        <v>#REF!</v>
      </c>
      <c r="AC21" s="180" t="e">
        <f>VLOOKUP(E21,#REF!,5,FALSE)</f>
        <v>#REF!</v>
      </c>
      <c r="AD21" s="180" t="e">
        <f>VLOOKUP(E21,#REF!,6,FALSE)</f>
        <v>#REF!</v>
      </c>
      <c r="AE21" s="179" t="str">
        <f t="shared" si="6"/>
        <v/>
      </c>
      <c r="AF21" s="179" t="str">
        <f t="shared" si="7"/>
        <v/>
      </c>
    </row>
    <row r="22" spans="1:32" s="179" customFormat="1" ht="39.75" hidden="1" customHeight="1" x14ac:dyDescent="0.15">
      <c r="A22" s="171"/>
      <c r="B22" s="171"/>
      <c r="C22" s="181"/>
      <c r="D22" s="182"/>
      <c r="E22" s="183"/>
      <c r="F22" s="184"/>
      <c r="G22" s="196"/>
      <c r="H22" s="197"/>
      <c r="I22" s="198"/>
      <c r="J22" s="198"/>
      <c r="K22" s="199" t="str">
        <f t="shared" si="8"/>
        <v/>
      </c>
      <c r="L22" s="200"/>
      <c r="M22" s="199" t="str">
        <f t="shared" si="9"/>
        <v/>
      </c>
      <c r="N22" s="198"/>
      <c r="O22" s="200"/>
      <c r="P22" s="198"/>
      <c r="Q22" s="199" t="str">
        <f t="shared" si="10"/>
        <v/>
      </c>
      <c r="R22" s="201" t="str">
        <f t="shared" si="11"/>
        <v/>
      </c>
      <c r="S22" s="202"/>
      <c r="T22" s="203" t="str">
        <f t="shared" si="5"/>
        <v/>
      </c>
      <c r="U22" s="201" t="str">
        <f t="shared" si="0"/>
        <v/>
      </c>
      <c r="V22" s="204"/>
      <c r="W22" s="205"/>
      <c r="X22" s="195"/>
      <c r="Z22" s="179" t="e">
        <f>VLOOKUP(E22,#REF!,2,FALSE)</f>
        <v>#REF!</v>
      </c>
      <c r="AA22" s="180" t="e">
        <f>VLOOKUP(E22,#REF!,3,FALSE)</f>
        <v>#REF!</v>
      </c>
      <c r="AB22" s="179" t="e">
        <f>VLOOKUP(E22,#REF!,4,FALSE)</f>
        <v>#REF!</v>
      </c>
      <c r="AC22" s="180" t="e">
        <f>VLOOKUP(E22,#REF!,5,FALSE)</f>
        <v>#REF!</v>
      </c>
      <c r="AD22" s="180" t="e">
        <f>VLOOKUP(E22,#REF!,6,FALSE)</f>
        <v>#REF!</v>
      </c>
      <c r="AE22" s="179" t="str">
        <f t="shared" si="6"/>
        <v/>
      </c>
      <c r="AF22" s="179" t="str">
        <f t="shared" si="7"/>
        <v/>
      </c>
    </row>
    <row r="23" spans="1:32" s="179" customFormat="1" ht="39.75" hidden="1" customHeight="1" x14ac:dyDescent="0.15">
      <c r="A23" s="171"/>
      <c r="B23" s="171"/>
      <c r="C23" s="181"/>
      <c r="D23" s="182"/>
      <c r="E23" s="183"/>
      <c r="F23" s="184"/>
      <c r="G23" s="196"/>
      <c r="H23" s="197"/>
      <c r="I23" s="198"/>
      <c r="J23" s="198"/>
      <c r="K23" s="199" t="str">
        <f t="shared" si="8"/>
        <v/>
      </c>
      <c r="L23" s="200"/>
      <c r="M23" s="199" t="str">
        <f t="shared" si="9"/>
        <v/>
      </c>
      <c r="N23" s="198"/>
      <c r="O23" s="200"/>
      <c r="P23" s="198"/>
      <c r="Q23" s="199" t="str">
        <f t="shared" si="10"/>
        <v/>
      </c>
      <c r="R23" s="201" t="str">
        <f t="shared" si="11"/>
        <v/>
      </c>
      <c r="S23" s="202"/>
      <c r="T23" s="203" t="str">
        <f t="shared" si="5"/>
        <v/>
      </c>
      <c r="U23" s="201" t="str">
        <f t="shared" si="0"/>
        <v/>
      </c>
      <c r="V23" s="204"/>
      <c r="W23" s="205"/>
      <c r="X23" s="195"/>
      <c r="Z23" s="179" t="e">
        <f>VLOOKUP(E23,#REF!,2,FALSE)</f>
        <v>#REF!</v>
      </c>
      <c r="AA23" s="180" t="e">
        <f>VLOOKUP(E23,#REF!,3,FALSE)</f>
        <v>#REF!</v>
      </c>
      <c r="AB23" s="179" t="e">
        <f>VLOOKUP(E23,#REF!,4,FALSE)</f>
        <v>#REF!</v>
      </c>
      <c r="AC23" s="180" t="e">
        <f>VLOOKUP(E23,#REF!,5,FALSE)</f>
        <v>#REF!</v>
      </c>
      <c r="AD23" s="180" t="e">
        <f>VLOOKUP(E23,#REF!,6,FALSE)</f>
        <v>#REF!</v>
      </c>
      <c r="AE23" s="179" t="str">
        <f t="shared" si="6"/>
        <v/>
      </c>
      <c r="AF23" s="179" t="str">
        <f t="shared" si="7"/>
        <v/>
      </c>
    </row>
    <row r="24" spans="1:32" s="179" customFormat="1" ht="39.75" hidden="1" customHeight="1" x14ac:dyDescent="0.15">
      <c r="A24" s="171"/>
      <c r="B24" s="171"/>
      <c r="C24" s="181"/>
      <c r="D24" s="182"/>
      <c r="E24" s="183"/>
      <c r="F24" s="184"/>
      <c r="G24" s="196"/>
      <c r="H24" s="197"/>
      <c r="I24" s="198"/>
      <c r="J24" s="198"/>
      <c r="K24" s="199" t="str">
        <f t="shared" si="8"/>
        <v/>
      </c>
      <c r="L24" s="200"/>
      <c r="M24" s="199" t="str">
        <f t="shared" si="9"/>
        <v/>
      </c>
      <c r="N24" s="198"/>
      <c r="O24" s="200"/>
      <c r="P24" s="198"/>
      <c r="Q24" s="199" t="str">
        <f t="shared" si="10"/>
        <v/>
      </c>
      <c r="R24" s="201" t="str">
        <f t="shared" si="11"/>
        <v/>
      </c>
      <c r="S24" s="202"/>
      <c r="T24" s="203" t="str">
        <f t="shared" si="5"/>
        <v/>
      </c>
      <c r="U24" s="201" t="str">
        <f t="shared" si="0"/>
        <v/>
      </c>
      <c r="V24" s="204"/>
      <c r="W24" s="205"/>
      <c r="X24" s="195"/>
      <c r="Z24" s="179" t="e">
        <f>VLOOKUP(E24,#REF!,2,FALSE)</f>
        <v>#REF!</v>
      </c>
      <c r="AA24" s="180" t="e">
        <f>VLOOKUP(E24,#REF!,3,FALSE)</f>
        <v>#REF!</v>
      </c>
      <c r="AB24" s="179" t="e">
        <f>VLOOKUP(E24,#REF!,4,FALSE)</f>
        <v>#REF!</v>
      </c>
      <c r="AC24" s="180" t="e">
        <f>VLOOKUP(E24,#REF!,5,FALSE)</f>
        <v>#REF!</v>
      </c>
      <c r="AD24" s="180" t="e">
        <f>VLOOKUP(E24,#REF!,6,FALSE)</f>
        <v>#REF!</v>
      </c>
      <c r="AE24" s="179" t="str">
        <f t="shared" si="6"/>
        <v/>
      </c>
      <c r="AF24" s="179" t="str">
        <f t="shared" si="7"/>
        <v/>
      </c>
    </row>
    <row r="25" spans="1:32" s="179" customFormat="1" ht="39.75" hidden="1" customHeight="1" x14ac:dyDescent="0.15">
      <c r="A25" s="171"/>
      <c r="B25" s="171"/>
      <c r="C25" s="181"/>
      <c r="D25" s="182"/>
      <c r="E25" s="183"/>
      <c r="F25" s="184"/>
      <c r="G25" s="196"/>
      <c r="H25" s="197"/>
      <c r="I25" s="198"/>
      <c r="J25" s="198"/>
      <c r="K25" s="199" t="str">
        <f t="shared" si="8"/>
        <v/>
      </c>
      <c r="L25" s="200"/>
      <c r="M25" s="199" t="str">
        <f t="shared" si="9"/>
        <v/>
      </c>
      <c r="N25" s="198"/>
      <c r="O25" s="200"/>
      <c r="P25" s="198"/>
      <c r="Q25" s="199" t="str">
        <f t="shared" si="10"/>
        <v/>
      </c>
      <c r="R25" s="201" t="str">
        <f t="shared" si="11"/>
        <v/>
      </c>
      <c r="S25" s="202"/>
      <c r="T25" s="203" t="str">
        <f t="shared" si="5"/>
        <v/>
      </c>
      <c r="U25" s="201" t="str">
        <f t="shared" si="0"/>
        <v/>
      </c>
      <c r="V25" s="204"/>
      <c r="W25" s="205"/>
      <c r="X25" s="195"/>
      <c r="Z25" s="179" t="e">
        <f>VLOOKUP(E25,#REF!,2,FALSE)</f>
        <v>#REF!</v>
      </c>
      <c r="AA25" s="180" t="e">
        <f>VLOOKUP(E25,#REF!,3,FALSE)</f>
        <v>#REF!</v>
      </c>
      <c r="AB25" s="179" t="e">
        <f>VLOOKUP(E25,#REF!,4,FALSE)</f>
        <v>#REF!</v>
      </c>
      <c r="AC25" s="180" t="e">
        <f>VLOOKUP(E25,#REF!,5,FALSE)</f>
        <v>#REF!</v>
      </c>
      <c r="AD25" s="180" t="e">
        <f>VLOOKUP(E25,#REF!,6,FALSE)</f>
        <v>#REF!</v>
      </c>
      <c r="AE25" s="179" t="str">
        <f t="shared" si="6"/>
        <v/>
      </c>
      <c r="AF25" s="179" t="str">
        <f t="shared" si="7"/>
        <v/>
      </c>
    </row>
    <row r="26" spans="1:32" s="179" customFormat="1" ht="39.75" hidden="1" customHeight="1" thickBot="1" x14ac:dyDescent="0.2">
      <c r="A26" s="171"/>
      <c r="B26" s="171"/>
      <c r="C26" s="206"/>
      <c r="D26" s="207"/>
      <c r="E26" s="208"/>
      <c r="F26" s="209"/>
      <c r="G26" s="210"/>
      <c r="H26" s="211"/>
      <c r="I26" s="212"/>
      <c r="J26" s="212"/>
      <c r="K26" s="213" t="str">
        <f t="shared" si="8"/>
        <v/>
      </c>
      <c r="L26" s="214"/>
      <c r="M26" s="213" t="str">
        <f t="shared" si="9"/>
        <v/>
      </c>
      <c r="N26" s="212"/>
      <c r="O26" s="214"/>
      <c r="P26" s="212"/>
      <c r="Q26" s="213" t="str">
        <f t="shared" si="10"/>
        <v/>
      </c>
      <c r="R26" s="215" t="str">
        <f t="shared" si="11"/>
        <v/>
      </c>
      <c r="S26" s="216"/>
      <c r="T26" s="217" t="str">
        <f t="shared" si="5"/>
        <v/>
      </c>
      <c r="U26" s="215" t="str">
        <f t="shared" si="0"/>
        <v/>
      </c>
      <c r="V26" s="218"/>
      <c r="W26" s="219"/>
      <c r="X26" s="220"/>
      <c r="Z26" s="179" t="e">
        <f>VLOOKUP(E26,#REF!,2,FALSE)</f>
        <v>#REF!</v>
      </c>
      <c r="AA26" s="180" t="e">
        <f>VLOOKUP(E26,#REF!,3,FALSE)</f>
        <v>#REF!</v>
      </c>
      <c r="AB26" s="179" t="e">
        <f>VLOOKUP(E26,#REF!,4,FALSE)</f>
        <v>#REF!</v>
      </c>
      <c r="AC26" s="180" t="e">
        <f>VLOOKUP(E26,#REF!,5,FALSE)</f>
        <v>#REF!</v>
      </c>
      <c r="AD26" s="180" t="e">
        <f>VLOOKUP(E26,#REF!,6,FALSE)</f>
        <v>#REF!</v>
      </c>
      <c r="AE26" s="179" t="str">
        <f t="shared" si="6"/>
        <v/>
      </c>
      <c r="AF26" s="179" t="str">
        <f t="shared" si="7"/>
        <v/>
      </c>
    </row>
    <row r="27" spans="1:32" s="179" customFormat="1" ht="39.75" hidden="1" customHeight="1" thickTop="1" thickBot="1" x14ac:dyDescent="0.2">
      <c r="A27" s="171"/>
      <c r="B27" s="171"/>
      <c r="C27" s="221"/>
      <c r="D27" s="221"/>
      <c r="F27" s="222"/>
      <c r="G27" s="223"/>
      <c r="H27" s="224" t="s">
        <v>158</v>
      </c>
      <c r="I27" s="225" t="str">
        <f>IF(I7="","",SUM(I7:I26))</f>
        <v/>
      </c>
      <c r="J27" s="225" t="str">
        <f>IF(J7="","",SUM(J7:J26))</f>
        <v/>
      </c>
      <c r="K27" s="225" t="str">
        <f>IF(K7="","",SUM(K7:K26))</f>
        <v/>
      </c>
      <c r="L27" s="226" t="s">
        <v>159</v>
      </c>
      <c r="M27" s="227" t="s">
        <v>160</v>
      </c>
      <c r="N27" s="225" t="str">
        <f>IF(N7="","",SUM(N7:N26))</f>
        <v/>
      </c>
      <c r="O27" s="226" t="s">
        <v>159</v>
      </c>
      <c r="P27" s="227" t="s">
        <v>160</v>
      </c>
      <c r="Q27" s="227" t="str">
        <f>IF(Q7="","",SUM(Q7:Q26))</f>
        <v/>
      </c>
      <c r="R27" s="225" t="str">
        <f>IF(R7="","",SUM(R7:R26))</f>
        <v/>
      </c>
      <c r="S27" s="225" t="str">
        <f>IF(S7="","",SUM(S7:S26))</f>
        <v/>
      </c>
      <c r="T27" s="225" t="str">
        <f>IF(T7="","",SUM(T7:T26))</f>
        <v/>
      </c>
      <c r="U27" s="228" t="str">
        <f>IF(U7="","",SUM(U7:U26))</f>
        <v/>
      </c>
      <c r="V27" s="229"/>
      <c r="W27" s="229"/>
      <c r="X27" s="229"/>
      <c r="AA27" s="180"/>
      <c r="AC27" s="180"/>
      <c r="AD27" s="180"/>
    </row>
    <row r="28" spans="1:32" ht="17.25" customHeight="1" x14ac:dyDescent="0.15">
      <c r="J28" s="232" t="s">
        <v>161</v>
      </c>
      <c r="S28" s="233"/>
    </row>
    <row r="29" spans="1:32" ht="17.25" customHeight="1" x14ac:dyDescent="0.15">
      <c r="S29" s="233"/>
    </row>
    <row r="31" spans="1:32" ht="17.25" x14ac:dyDescent="0.2">
      <c r="C31" s="234" t="s">
        <v>162</v>
      </c>
    </row>
    <row r="33" spans="3:3" x14ac:dyDescent="0.15">
      <c r="C33" s="231" t="s">
        <v>163</v>
      </c>
    </row>
    <row r="34" spans="3:3" hidden="1" x14ac:dyDescent="0.15">
      <c r="C34" s="231" t="s">
        <v>164</v>
      </c>
    </row>
    <row r="35" spans="3:3" hidden="1" x14ac:dyDescent="0.15">
      <c r="C35" s="231" t="s">
        <v>165</v>
      </c>
    </row>
    <row r="36" spans="3:3" hidden="1" x14ac:dyDescent="0.15">
      <c r="C36" s="231" t="s">
        <v>166</v>
      </c>
    </row>
    <row r="37" spans="3:3" hidden="1" x14ac:dyDescent="0.15">
      <c r="C37" s="231" t="s">
        <v>167</v>
      </c>
    </row>
    <row r="38" spans="3:3" hidden="1" x14ac:dyDescent="0.15">
      <c r="C38" s="231" t="s">
        <v>168</v>
      </c>
    </row>
    <row r="39" spans="3:3" hidden="1" x14ac:dyDescent="0.15">
      <c r="C39" s="231" t="s">
        <v>169</v>
      </c>
    </row>
    <row r="40" spans="3:3" hidden="1" x14ac:dyDescent="0.15">
      <c r="C40" s="231" t="s">
        <v>170</v>
      </c>
    </row>
    <row r="41" spans="3:3" hidden="1" x14ac:dyDescent="0.15">
      <c r="C41" s="231" t="s">
        <v>171</v>
      </c>
    </row>
    <row r="42" spans="3:3" hidden="1" x14ac:dyDescent="0.15">
      <c r="C42" s="231" t="s">
        <v>172</v>
      </c>
    </row>
    <row r="43" spans="3:3" hidden="1" x14ac:dyDescent="0.15">
      <c r="C43" s="231" t="s">
        <v>173</v>
      </c>
    </row>
    <row r="44" spans="3:3" hidden="1" x14ac:dyDescent="0.15">
      <c r="C44" s="231" t="s">
        <v>174</v>
      </c>
    </row>
    <row r="45" spans="3:3" hidden="1" x14ac:dyDescent="0.15">
      <c r="C45" s="231" t="s">
        <v>175</v>
      </c>
    </row>
  </sheetData>
  <sheetProtection selectLockedCells="1"/>
  <mergeCells count="2">
    <mergeCell ref="L4:N4"/>
    <mergeCell ref="O4:Q4"/>
  </mergeCells>
  <phoneticPr fontId="7"/>
  <conditionalFormatting sqref="S7:S26">
    <cfRule type="expression" dxfId="1" priority="1">
      <formula>AND(0&lt;S7,AF7&lt;S7,S7&lt;&gt;"-")</formula>
    </cfRule>
    <cfRule type="expression" dxfId="0" priority="2">
      <formula>AND(0&lt;S7,S7&lt;AE7)</formula>
    </cfRule>
  </conditionalFormatting>
  <dataValidations count="7">
    <dataValidation type="list" allowBlank="1" showInputMessage="1" showErrorMessage="1" sqref="E27" xr:uid="{00000000-0002-0000-0000-000000000000}">
      <formula1>補助事業名</formula1>
    </dataValidation>
    <dataValidation type="list" allowBlank="1" showInputMessage="1" showErrorMessage="1" sqref="F27" xr:uid="{00000000-0002-0000-0000-000001000000}">
      <formula1>INDIRECT(E27)</formula1>
    </dataValidation>
    <dataValidation type="list" allowBlank="1" showInputMessage="1" showErrorMessage="1" sqref="X7:X26" xr:uid="{00000000-0002-0000-0000-000002000000}">
      <formula1>"単年,複数年"</formula1>
    </dataValidation>
    <dataValidation type="list" allowBlank="1" showInputMessage="1" showErrorMessage="1" sqref="W7:W26" xr:uid="{00000000-0002-0000-0000-000003000000}">
      <formula1>"無,有"</formula1>
    </dataValidation>
    <dataValidation type="list" allowBlank="1" showInputMessage="1" showErrorMessage="1" sqref="P8:P26" xr:uid="{00000000-0002-0000-0000-000004000000}">
      <formula1>"484000,214000,355000"</formula1>
    </dataValidation>
    <dataValidation type="list" allowBlank="1" showInputMessage="1" showErrorMessage="1" sqref="E7:E26" xr:uid="{00000000-0002-0000-0000-000005000000}">
      <formula1>"重点医師偏在対策支援区域における診療所の承継・開業支援事業"</formula1>
    </dataValidation>
    <dataValidation type="list" allowBlank="1" showInputMessage="1" showErrorMessage="1" sqref="F7:F26" xr:uid="{00000000-0002-0000-0000-000006000000}">
      <formula1>重点医師偏在対策支援区域における診療所の承継・開業支援事業</formula1>
    </dataValidation>
  </dataValidations>
  <pageMargins left="0.74803149606299213" right="0.74803149606299213" top="0.78740157480314965" bottom="0.78740157480314965" header="0.62992125984251968" footer="0.51181102362204722"/>
  <pageSetup paperSize="9" scale="74" fitToHeight="7" orientation="landscape" blackAndWhite="1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C9EC7-E994-49D2-A2DD-C27064766022}">
  <dimension ref="B1:P40"/>
  <sheetViews>
    <sheetView view="pageBreakPreview" zoomScale="60" zoomScaleNormal="80" workbookViewId="0">
      <selection activeCell="K34" sqref="K34"/>
    </sheetView>
  </sheetViews>
  <sheetFormatPr defaultColWidth="9" defaultRowHeight="13.5" x14ac:dyDescent="0.15"/>
  <cols>
    <col min="1" max="1" width="9" style="1"/>
    <col min="2" max="2" width="53.75" style="1" customWidth="1"/>
    <col min="3" max="3" width="9" style="1"/>
    <col min="4" max="4" width="35.125" style="1" customWidth="1"/>
    <col min="5" max="10" width="9" style="1"/>
    <col min="11" max="11" width="37.375" style="1" customWidth="1"/>
    <col min="12" max="16384" width="9" style="1"/>
  </cols>
  <sheetData>
    <row r="1" spans="2:16" x14ac:dyDescent="0.15">
      <c r="B1" s="1" t="s">
        <v>176</v>
      </c>
      <c r="D1" s="1" t="s">
        <v>71</v>
      </c>
      <c r="F1" s="1" t="s">
        <v>177</v>
      </c>
      <c r="K1" s="1" t="s">
        <v>178</v>
      </c>
    </row>
    <row r="2" spans="2:16" ht="42" x14ac:dyDescent="0.15">
      <c r="L2" s="2" t="s">
        <v>179</v>
      </c>
      <c r="M2" s="3" t="s">
        <v>180</v>
      </c>
      <c r="N2" s="3" t="s">
        <v>181</v>
      </c>
      <c r="O2" s="3" t="s">
        <v>182</v>
      </c>
      <c r="P2" s="3" t="s">
        <v>183</v>
      </c>
    </row>
    <row r="3" spans="2:16" x14ac:dyDescent="0.15">
      <c r="B3" s="1" t="s">
        <v>184</v>
      </c>
      <c r="D3" s="1" t="s">
        <v>185</v>
      </c>
      <c r="F3" s="1" t="s">
        <v>76</v>
      </c>
      <c r="K3" s="1" t="s">
        <v>186</v>
      </c>
      <c r="L3" s="4" t="s">
        <v>187</v>
      </c>
      <c r="M3" s="5">
        <v>0.5</v>
      </c>
      <c r="N3" s="5" t="s">
        <v>188</v>
      </c>
      <c r="O3" s="5">
        <v>0.5</v>
      </c>
      <c r="P3" s="5">
        <v>1</v>
      </c>
    </row>
    <row r="4" spans="2:16" x14ac:dyDescent="0.15">
      <c r="B4" s="1" t="s">
        <v>189</v>
      </c>
      <c r="D4" s="1" t="s">
        <v>190</v>
      </c>
      <c r="F4" s="1" t="s">
        <v>191</v>
      </c>
      <c r="K4" s="1" t="s">
        <v>192</v>
      </c>
      <c r="L4" s="4" t="s">
        <v>187</v>
      </c>
      <c r="M4" s="5">
        <v>0.75</v>
      </c>
      <c r="N4" s="5" t="s">
        <v>193</v>
      </c>
      <c r="O4" s="5">
        <v>0.5</v>
      </c>
      <c r="P4" s="5">
        <v>0.66666666666666663</v>
      </c>
    </row>
    <row r="5" spans="2:16" x14ac:dyDescent="0.15">
      <c r="B5" s="1" t="s">
        <v>194</v>
      </c>
      <c r="D5" s="1" t="s">
        <v>195</v>
      </c>
      <c r="F5" s="1" t="s">
        <v>196</v>
      </c>
      <c r="K5" s="1" t="s">
        <v>197</v>
      </c>
      <c r="L5" s="4" t="s">
        <v>187</v>
      </c>
      <c r="M5" s="5">
        <v>0.33333333333333331</v>
      </c>
      <c r="N5" s="5" t="s">
        <v>193</v>
      </c>
      <c r="O5" s="5">
        <v>0.33333333333333331</v>
      </c>
      <c r="P5" s="5">
        <v>1</v>
      </c>
    </row>
    <row r="6" spans="2:16" x14ac:dyDescent="0.15">
      <c r="B6" s="1" t="s">
        <v>198</v>
      </c>
      <c r="D6" s="1" t="s">
        <v>72</v>
      </c>
      <c r="F6" s="1" t="s">
        <v>199</v>
      </c>
      <c r="K6" s="1" t="s">
        <v>200</v>
      </c>
      <c r="L6" s="4" t="s">
        <v>201</v>
      </c>
      <c r="M6" s="5" t="s">
        <v>202</v>
      </c>
      <c r="N6" s="5" t="s">
        <v>193</v>
      </c>
      <c r="O6" s="5">
        <v>0.5</v>
      </c>
      <c r="P6" s="5">
        <v>0.5</v>
      </c>
    </row>
    <row r="7" spans="2:16" x14ac:dyDescent="0.15">
      <c r="B7" s="1" t="s">
        <v>203</v>
      </c>
      <c r="D7" s="1" t="s">
        <v>204</v>
      </c>
      <c r="F7" s="1" t="s">
        <v>205</v>
      </c>
      <c r="K7" s="1" t="s">
        <v>206</v>
      </c>
      <c r="L7" s="4" t="s">
        <v>201</v>
      </c>
      <c r="M7" s="5" t="s">
        <v>202</v>
      </c>
      <c r="N7" s="5" t="s">
        <v>193</v>
      </c>
      <c r="O7" s="5">
        <v>0.5</v>
      </c>
      <c r="P7" s="5">
        <v>0.5</v>
      </c>
    </row>
    <row r="8" spans="2:16" x14ac:dyDescent="0.15">
      <c r="B8" s="1" t="s">
        <v>207</v>
      </c>
      <c r="F8" s="1" t="s">
        <v>208</v>
      </c>
      <c r="K8" s="1" t="s">
        <v>209</v>
      </c>
      <c r="L8" s="4" t="s">
        <v>210</v>
      </c>
      <c r="M8" s="5" t="s">
        <v>202</v>
      </c>
      <c r="N8" s="5" t="s">
        <v>193</v>
      </c>
      <c r="O8" s="5">
        <v>0.5</v>
      </c>
      <c r="P8" s="5">
        <v>0.5</v>
      </c>
    </row>
    <row r="9" spans="2:16" x14ac:dyDescent="0.15">
      <c r="B9" s="1" t="s">
        <v>211</v>
      </c>
      <c r="F9" s="1" t="s">
        <v>212</v>
      </c>
      <c r="K9" s="1" t="s">
        <v>213</v>
      </c>
      <c r="L9" s="4" t="s">
        <v>214</v>
      </c>
      <c r="M9" s="5">
        <v>0.66666666666666663</v>
      </c>
      <c r="N9" s="5" t="s">
        <v>193</v>
      </c>
      <c r="O9" s="5">
        <v>0.33333333333333331</v>
      </c>
      <c r="P9" s="5">
        <v>0.5</v>
      </c>
    </row>
    <row r="10" spans="2:16" x14ac:dyDescent="0.15">
      <c r="B10" s="1" t="s">
        <v>215</v>
      </c>
      <c r="F10" s="1" t="s">
        <v>216</v>
      </c>
      <c r="K10" s="1" t="s">
        <v>217</v>
      </c>
      <c r="L10" s="4" t="s">
        <v>214</v>
      </c>
      <c r="M10" s="5">
        <v>0.66666666666666663</v>
      </c>
      <c r="N10" s="5" t="s">
        <v>193</v>
      </c>
      <c r="O10" s="5">
        <v>0.33333333333333331</v>
      </c>
      <c r="P10" s="5">
        <v>0.5</v>
      </c>
    </row>
    <row r="11" spans="2:16" x14ac:dyDescent="0.15">
      <c r="B11" s="1" t="s">
        <v>218</v>
      </c>
      <c r="K11" s="1" t="s">
        <v>219</v>
      </c>
      <c r="L11" s="4" t="s">
        <v>187</v>
      </c>
      <c r="M11" s="5">
        <v>0.5</v>
      </c>
      <c r="N11" s="5" t="s">
        <v>193</v>
      </c>
      <c r="O11" s="5">
        <v>0.5</v>
      </c>
      <c r="P11" s="5">
        <v>1</v>
      </c>
    </row>
    <row r="12" spans="2:16" x14ac:dyDescent="0.15">
      <c r="B12" s="1" t="s">
        <v>220</v>
      </c>
      <c r="K12" s="1" t="s">
        <v>221</v>
      </c>
      <c r="L12" s="4" t="s">
        <v>187</v>
      </c>
      <c r="M12" s="5">
        <v>0.5</v>
      </c>
      <c r="N12" s="5" t="s">
        <v>193</v>
      </c>
      <c r="O12" s="5">
        <v>0.5</v>
      </c>
      <c r="P12" s="5">
        <v>1</v>
      </c>
    </row>
    <row r="13" spans="2:16" x14ac:dyDescent="0.15">
      <c r="B13" s="1" t="s">
        <v>222</v>
      </c>
      <c r="K13" s="1" t="s">
        <v>223</v>
      </c>
      <c r="L13" s="4" t="s">
        <v>187</v>
      </c>
      <c r="M13" s="5">
        <v>0.5</v>
      </c>
      <c r="N13" s="5" t="s">
        <v>193</v>
      </c>
      <c r="O13" s="5">
        <v>0.5</v>
      </c>
      <c r="P13" s="5">
        <v>1</v>
      </c>
    </row>
    <row r="14" spans="2:16" x14ac:dyDescent="0.15">
      <c r="B14" s="1" t="s">
        <v>224</v>
      </c>
      <c r="K14" s="1" t="s">
        <v>225</v>
      </c>
      <c r="L14" s="4" t="s">
        <v>210</v>
      </c>
      <c r="M14" s="5" t="s">
        <v>202</v>
      </c>
      <c r="N14" s="5" t="s">
        <v>226</v>
      </c>
      <c r="O14" s="5" t="s">
        <v>202</v>
      </c>
      <c r="P14" s="5">
        <v>1</v>
      </c>
    </row>
    <row r="15" spans="2:16" x14ac:dyDescent="0.15">
      <c r="B15" s="1" t="s">
        <v>227</v>
      </c>
      <c r="K15" s="1" t="s">
        <v>228</v>
      </c>
      <c r="L15" s="4" t="s">
        <v>187</v>
      </c>
      <c r="M15" s="5">
        <v>0.5</v>
      </c>
      <c r="N15" s="5" t="s">
        <v>193</v>
      </c>
      <c r="O15" s="5">
        <v>0.5</v>
      </c>
      <c r="P15" s="5">
        <v>1</v>
      </c>
    </row>
    <row r="16" spans="2:16" x14ac:dyDescent="0.15">
      <c r="B16" s="1" t="s">
        <v>229</v>
      </c>
      <c r="K16" s="1" t="s">
        <v>230</v>
      </c>
      <c r="L16" s="4" t="s">
        <v>187</v>
      </c>
      <c r="M16" s="5">
        <v>0.33333333333333331</v>
      </c>
      <c r="N16" s="5" t="s">
        <v>193</v>
      </c>
      <c r="O16" s="5">
        <v>0.33333333333333331</v>
      </c>
      <c r="P16" s="5">
        <v>1</v>
      </c>
    </row>
    <row r="17" spans="2:16" x14ac:dyDescent="0.15">
      <c r="B17" s="1" t="s">
        <v>231</v>
      </c>
      <c r="K17" s="1" t="s">
        <v>232</v>
      </c>
      <c r="L17" s="4" t="s">
        <v>214</v>
      </c>
      <c r="M17" s="5">
        <v>0.33333333333333331</v>
      </c>
      <c r="N17" s="5" t="s">
        <v>226</v>
      </c>
      <c r="O17" s="5">
        <v>0.33333333333333331</v>
      </c>
      <c r="P17" s="5">
        <v>0.33333333333333331</v>
      </c>
    </row>
    <row r="18" spans="2:16" x14ac:dyDescent="0.15">
      <c r="B18" s="1" t="s">
        <v>233</v>
      </c>
      <c r="K18" s="1" t="s">
        <v>234</v>
      </c>
      <c r="L18" s="4" t="s">
        <v>187</v>
      </c>
      <c r="M18" s="5">
        <v>0.66666666666666663</v>
      </c>
      <c r="N18" s="5" t="s">
        <v>193</v>
      </c>
      <c r="O18" s="5">
        <v>0.33333333333333331</v>
      </c>
      <c r="P18" s="5">
        <v>0.5</v>
      </c>
    </row>
    <row r="19" spans="2:16" x14ac:dyDescent="0.15">
      <c r="B19" s="1" t="s">
        <v>235</v>
      </c>
      <c r="K19" s="1" t="s">
        <v>236</v>
      </c>
      <c r="L19" s="5" t="s">
        <v>237</v>
      </c>
      <c r="M19" s="5" t="s">
        <v>238</v>
      </c>
      <c r="N19" s="5" t="s">
        <v>193</v>
      </c>
      <c r="O19" s="5">
        <v>0.5</v>
      </c>
      <c r="P19" s="5">
        <v>0.5</v>
      </c>
    </row>
    <row r="20" spans="2:16" x14ac:dyDescent="0.15">
      <c r="B20" s="1" t="s">
        <v>239</v>
      </c>
      <c r="K20" s="1" t="s">
        <v>240</v>
      </c>
      <c r="L20" s="4" t="s">
        <v>214</v>
      </c>
      <c r="M20" s="5">
        <v>0.5</v>
      </c>
      <c r="N20" s="5" t="s">
        <v>188</v>
      </c>
      <c r="O20" s="5">
        <v>0.33333333333333331</v>
      </c>
      <c r="P20" s="5">
        <v>0.66666666666666663</v>
      </c>
    </row>
    <row r="22" spans="2:16" x14ac:dyDescent="0.15">
      <c r="B22" s="1" t="s">
        <v>241</v>
      </c>
    </row>
    <row r="24" spans="2:16" x14ac:dyDescent="0.15">
      <c r="B24" s="1" t="s">
        <v>242</v>
      </c>
    </row>
    <row r="25" spans="2:16" x14ac:dyDescent="0.15">
      <c r="B25" s="1" t="s">
        <v>243</v>
      </c>
    </row>
    <row r="26" spans="2:16" x14ac:dyDescent="0.15">
      <c r="B26" s="1" t="s">
        <v>244</v>
      </c>
    </row>
    <row r="27" spans="2:16" x14ac:dyDescent="0.15">
      <c r="B27" s="1" t="s">
        <v>245</v>
      </c>
    </row>
    <row r="28" spans="2:16" x14ac:dyDescent="0.15">
      <c r="B28" s="1" t="s">
        <v>246</v>
      </c>
    </row>
    <row r="29" spans="2:16" x14ac:dyDescent="0.15">
      <c r="B29" s="1" t="s">
        <v>247</v>
      </c>
    </row>
    <row r="30" spans="2:16" x14ac:dyDescent="0.15">
      <c r="B30" s="1" t="s">
        <v>248</v>
      </c>
    </row>
    <row r="31" spans="2:16" x14ac:dyDescent="0.15">
      <c r="B31" s="1" t="s">
        <v>249</v>
      </c>
    </row>
    <row r="32" spans="2:16" x14ac:dyDescent="0.15">
      <c r="B32" s="1" t="s">
        <v>250</v>
      </c>
    </row>
    <row r="33" spans="2:2" x14ac:dyDescent="0.15">
      <c r="B33" s="1" t="s">
        <v>251</v>
      </c>
    </row>
    <row r="34" spans="2:2" x14ac:dyDescent="0.15">
      <c r="B34" s="1" t="s">
        <v>252</v>
      </c>
    </row>
    <row r="35" spans="2:2" x14ac:dyDescent="0.15">
      <c r="B35" s="1" t="s">
        <v>253</v>
      </c>
    </row>
    <row r="36" spans="2:2" x14ac:dyDescent="0.15">
      <c r="B36" s="1" t="s">
        <v>228</v>
      </c>
    </row>
    <row r="37" spans="2:2" x14ac:dyDescent="0.15">
      <c r="B37" s="1" t="s">
        <v>254</v>
      </c>
    </row>
    <row r="38" spans="2:2" x14ac:dyDescent="0.15">
      <c r="B38" s="1" t="s">
        <v>232</v>
      </c>
    </row>
    <row r="39" spans="2:2" x14ac:dyDescent="0.15">
      <c r="B39" s="1" t="s">
        <v>234</v>
      </c>
    </row>
    <row r="40" spans="2:2" x14ac:dyDescent="0.15">
      <c r="B40" s="1" t="s">
        <v>236</v>
      </c>
    </row>
  </sheetData>
  <phoneticPr fontId="7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8F38A-8A12-4FA4-A1BC-849893F74F21}">
  <dimension ref="A1:N24"/>
  <sheetViews>
    <sheetView view="pageBreakPreview" zoomScale="60" zoomScaleNormal="100" workbookViewId="0">
      <selection activeCell="C4" sqref="C4"/>
    </sheetView>
  </sheetViews>
  <sheetFormatPr defaultColWidth="9" defaultRowHeight="30" customHeight="1" x14ac:dyDescent="0.15"/>
  <cols>
    <col min="1" max="1" width="4.625" style="9" customWidth="1"/>
    <col min="2" max="2" width="12.625" style="9" customWidth="1"/>
    <col min="3" max="3" width="10.625" style="9" customWidth="1"/>
    <col min="4" max="4" width="18.625" style="9" customWidth="1"/>
    <col min="5" max="6" width="12.625" style="9" customWidth="1"/>
    <col min="7" max="7" width="12.625" style="10" customWidth="1"/>
    <col min="8" max="10" width="14.625" style="11" customWidth="1"/>
    <col min="11" max="11" width="14.625" style="9" customWidth="1"/>
    <col min="12" max="12" width="12.625" style="9" customWidth="1"/>
    <col min="13" max="16384" width="9" style="9"/>
  </cols>
  <sheetData>
    <row r="1" spans="1:14" s="6" customFormat="1" ht="30" customHeight="1" x14ac:dyDescent="0.15">
      <c r="B1" s="6" t="s">
        <v>0</v>
      </c>
      <c r="D1" s="6" t="s">
        <v>1</v>
      </c>
      <c r="G1" s="7"/>
      <c r="H1" s="8"/>
      <c r="I1" s="8"/>
      <c r="J1" s="8"/>
      <c r="N1" s="6" t="s">
        <v>0</v>
      </c>
    </row>
    <row r="2" spans="1:14" ht="18.75" x14ac:dyDescent="0.15">
      <c r="N2" s="6" t="s">
        <v>2</v>
      </c>
    </row>
    <row r="3" spans="1:14" ht="30" customHeight="1" x14ac:dyDescent="0.15">
      <c r="B3" s="12" t="s">
        <v>3</v>
      </c>
      <c r="C3" s="379"/>
      <c r="D3" s="379"/>
    </row>
    <row r="4" spans="1:14" ht="13.5" x14ac:dyDescent="0.15"/>
    <row r="5" spans="1:14" s="13" customFormat="1" ht="30" customHeight="1" x14ac:dyDescent="0.15">
      <c r="A5" s="396" t="s">
        <v>4</v>
      </c>
      <c r="B5" s="389" t="s">
        <v>5</v>
      </c>
      <c r="C5" s="389" t="s">
        <v>6</v>
      </c>
      <c r="D5" s="389" t="s">
        <v>7</v>
      </c>
      <c r="E5" s="389" t="s">
        <v>8</v>
      </c>
      <c r="F5" s="389" t="s">
        <v>9</v>
      </c>
      <c r="G5" s="391" t="s">
        <v>10</v>
      </c>
      <c r="H5" s="393" t="s">
        <v>11</v>
      </c>
      <c r="I5" s="394"/>
      <c r="J5" s="394"/>
      <c r="K5" s="395"/>
      <c r="L5" s="389" t="s">
        <v>12</v>
      </c>
    </row>
    <row r="6" spans="1:14" s="13" customFormat="1" ht="30" customHeight="1" x14ac:dyDescent="0.15">
      <c r="A6" s="397"/>
      <c r="B6" s="390"/>
      <c r="C6" s="390"/>
      <c r="D6" s="390"/>
      <c r="E6" s="390"/>
      <c r="F6" s="390"/>
      <c r="G6" s="392"/>
      <c r="H6" s="14" t="s">
        <v>13</v>
      </c>
      <c r="I6" s="14" t="s">
        <v>14</v>
      </c>
      <c r="J6" s="14" t="s">
        <v>15</v>
      </c>
      <c r="K6" s="15" t="s">
        <v>16</v>
      </c>
      <c r="L6" s="390"/>
    </row>
    <row r="7" spans="1:14" s="13" customFormat="1" ht="30" customHeight="1" x14ac:dyDescent="0.15">
      <c r="A7" s="16">
        <v>1</v>
      </c>
      <c r="B7" s="16">
        <f>+様式１!D14</f>
        <v>0</v>
      </c>
      <c r="C7" s="16" t="str">
        <f>+IF(様式１!D11="〇","承継","開設")</f>
        <v>開設</v>
      </c>
      <c r="D7" s="15">
        <f>+様式１!D6</f>
        <v>0</v>
      </c>
      <c r="E7" s="16">
        <f>+様式１!D7</f>
        <v>0</v>
      </c>
      <c r="F7" s="16">
        <f>+様式１!D9</f>
        <v>0</v>
      </c>
      <c r="G7" s="17">
        <f>+様式１!D12</f>
        <v>0</v>
      </c>
      <c r="H7" s="18" t="str">
        <f>+IF(様式１!D23="","",様式１!D23)</f>
        <v/>
      </c>
      <c r="I7" s="18" t="e">
        <f>+IF(様式１!D26="","",様式１!D26)</f>
        <v>#REF!</v>
      </c>
      <c r="J7" s="18" t="e">
        <f>+IF(様式１!D30="","",様式１!D30)</f>
        <v>#REF!</v>
      </c>
      <c r="K7" s="18" t="e">
        <f>SUM(H7:J7)</f>
        <v>#REF!</v>
      </c>
      <c r="L7" s="16"/>
      <c r="M7" s="19" t="s">
        <v>17</v>
      </c>
    </row>
    <row r="8" spans="1:14" ht="30" customHeight="1" x14ac:dyDescent="0.15">
      <c r="A8" s="16">
        <v>2</v>
      </c>
      <c r="B8" s="20"/>
      <c r="C8" s="20"/>
      <c r="D8" s="20"/>
      <c r="E8" s="20"/>
      <c r="F8" s="20"/>
      <c r="G8" s="21"/>
      <c r="H8" s="22"/>
      <c r="I8" s="22"/>
      <c r="J8" s="22"/>
      <c r="K8" s="20"/>
      <c r="L8" s="20"/>
    </row>
    <row r="9" spans="1:14" ht="30" customHeight="1" x14ac:dyDescent="0.15">
      <c r="A9" s="16">
        <v>3</v>
      </c>
      <c r="B9" s="20"/>
      <c r="C9" s="20"/>
      <c r="D9" s="20"/>
      <c r="E9" s="20"/>
      <c r="F9" s="20"/>
      <c r="G9" s="21"/>
      <c r="H9" s="22"/>
      <c r="I9" s="22"/>
      <c r="J9" s="22"/>
      <c r="K9" s="20"/>
      <c r="L9" s="20"/>
    </row>
    <row r="10" spans="1:14" ht="30" customHeight="1" x14ac:dyDescent="0.15">
      <c r="A10" s="16">
        <v>4</v>
      </c>
      <c r="B10" s="20"/>
      <c r="C10" s="20"/>
      <c r="D10" s="20"/>
      <c r="E10" s="20"/>
      <c r="F10" s="20"/>
      <c r="G10" s="21"/>
      <c r="H10" s="22"/>
      <c r="I10" s="22"/>
      <c r="J10" s="22"/>
      <c r="K10" s="20"/>
      <c r="L10" s="20"/>
    </row>
    <row r="11" spans="1:14" ht="30" customHeight="1" x14ac:dyDescent="0.15">
      <c r="A11" s="16">
        <v>5</v>
      </c>
      <c r="B11" s="20"/>
      <c r="C11" s="20"/>
      <c r="D11" s="20"/>
      <c r="E11" s="20"/>
      <c r="F11" s="20"/>
      <c r="G11" s="21"/>
      <c r="H11" s="22"/>
      <c r="I11" s="22"/>
      <c r="J11" s="22"/>
      <c r="K11" s="20"/>
      <c r="L11" s="20"/>
    </row>
    <row r="12" spans="1:14" ht="30" customHeight="1" x14ac:dyDescent="0.15">
      <c r="A12" s="16">
        <v>6</v>
      </c>
      <c r="B12" s="20"/>
      <c r="C12" s="20"/>
      <c r="D12" s="20"/>
      <c r="E12" s="20"/>
      <c r="F12" s="20"/>
      <c r="G12" s="21"/>
      <c r="H12" s="22"/>
      <c r="I12" s="22"/>
      <c r="J12" s="22"/>
      <c r="K12" s="20"/>
      <c r="L12" s="20"/>
    </row>
    <row r="13" spans="1:14" ht="30" customHeight="1" x14ac:dyDescent="0.15">
      <c r="A13" s="16">
        <v>7</v>
      </c>
      <c r="B13" s="20"/>
      <c r="C13" s="20"/>
      <c r="D13" s="20"/>
      <c r="E13" s="20"/>
      <c r="F13" s="20"/>
      <c r="G13" s="21"/>
      <c r="H13" s="22"/>
      <c r="I13" s="22"/>
      <c r="J13" s="22"/>
      <c r="K13" s="20"/>
      <c r="L13" s="20"/>
    </row>
    <row r="14" spans="1:14" ht="30" customHeight="1" x14ac:dyDescent="0.15">
      <c r="A14" s="16">
        <v>8</v>
      </c>
      <c r="B14" s="20"/>
      <c r="C14" s="20"/>
      <c r="D14" s="20"/>
      <c r="E14" s="20"/>
      <c r="F14" s="20"/>
      <c r="G14" s="21"/>
      <c r="H14" s="22"/>
      <c r="I14" s="22"/>
      <c r="J14" s="22"/>
      <c r="K14" s="20"/>
      <c r="L14" s="20"/>
    </row>
    <row r="15" spans="1:14" ht="30" customHeight="1" x14ac:dyDescent="0.15">
      <c r="A15" s="16">
        <v>9</v>
      </c>
      <c r="B15" s="20"/>
      <c r="C15" s="20"/>
      <c r="D15" s="20"/>
      <c r="E15" s="20"/>
      <c r="F15" s="20"/>
      <c r="G15" s="21"/>
      <c r="H15" s="22"/>
      <c r="I15" s="22"/>
      <c r="J15" s="22"/>
      <c r="K15" s="20"/>
      <c r="L15" s="20"/>
    </row>
    <row r="16" spans="1:14" ht="30" customHeight="1" x14ac:dyDescent="0.15">
      <c r="A16" s="16">
        <v>10</v>
      </c>
      <c r="B16" s="20"/>
      <c r="C16" s="20"/>
      <c r="D16" s="20"/>
      <c r="E16" s="20"/>
      <c r="F16" s="20"/>
      <c r="G16" s="21"/>
      <c r="H16" s="22"/>
      <c r="I16" s="22"/>
      <c r="J16" s="22"/>
      <c r="K16" s="20"/>
      <c r="L16" s="20"/>
    </row>
    <row r="17" spans="1:12" ht="30" customHeight="1" x14ac:dyDescent="0.15">
      <c r="A17" s="16"/>
      <c r="B17" s="20"/>
      <c r="C17" s="20"/>
      <c r="D17" s="20"/>
      <c r="E17" s="20"/>
      <c r="F17" s="20"/>
      <c r="G17" s="21"/>
      <c r="H17" s="22"/>
      <c r="I17" s="22"/>
      <c r="J17" s="22"/>
      <c r="K17" s="20"/>
      <c r="L17" s="20"/>
    </row>
    <row r="18" spans="1:12" ht="30" customHeight="1" x14ac:dyDescent="0.15">
      <c r="A18" s="16" t="s">
        <v>16</v>
      </c>
      <c r="B18" s="20"/>
      <c r="C18" s="20"/>
      <c r="D18" s="20"/>
      <c r="E18" s="20"/>
      <c r="F18" s="20"/>
      <c r="G18" s="21"/>
      <c r="H18" s="22">
        <f>SUM(H7:H17)</f>
        <v>0</v>
      </c>
      <c r="I18" s="22" t="e">
        <f t="shared" ref="I18:K18" si="0">SUM(I7:I17)</f>
        <v>#REF!</v>
      </c>
      <c r="J18" s="22" t="e">
        <f t="shared" si="0"/>
        <v>#REF!</v>
      </c>
      <c r="K18" s="22" t="e">
        <f t="shared" si="0"/>
        <v>#REF!</v>
      </c>
      <c r="L18" s="20"/>
    </row>
    <row r="19" spans="1:12" ht="30" customHeight="1" x14ac:dyDescent="0.15">
      <c r="A19" s="23" t="s">
        <v>255</v>
      </c>
    </row>
    <row r="20" spans="1:12" ht="30" customHeight="1" x14ac:dyDescent="0.15">
      <c r="A20" s="380"/>
      <c r="B20" s="381"/>
      <c r="C20" s="381"/>
      <c r="D20" s="381"/>
      <c r="E20" s="381"/>
      <c r="F20" s="381"/>
      <c r="G20" s="381"/>
      <c r="H20" s="381"/>
      <c r="I20" s="381"/>
      <c r="J20" s="381"/>
      <c r="K20" s="381"/>
      <c r="L20" s="382"/>
    </row>
    <row r="21" spans="1:12" ht="30" customHeight="1" x14ac:dyDescent="0.15">
      <c r="A21" s="383"/>
      <c r="B21" s="384"/>
      <c r="C21" s="384"/>
      <c r="D21" s="384"/>
      <c r="E21" s="384"/>
      <c r="F21" s="384"/>
      <c r="G21" s="384"/>
      <c r="H21" s="384"/>
      <c r="I21" s="384"/>
      <c r="J21" s="384"/>
      <c r="K21" s="384"/>
      <c r="L21" s="385"/>
    </row>
    <row r="22" spans="1:12" ht="30" customHeight="1" x14ac:dyDescent="0.15">
      <c r="A22" s="383"/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5"/>
    </row>
    <row r="23" spans="1:12" ht="30" customHeight="1" x14ac:dyDescent="0.15">
      <c r="A23" s="383"/>
      <c r="B23" s="384"/>
      <c r="C23" s="384"/>
      <c r="D23" s="384"/>
      <c r="E23" s="384"/>
      <c r="F23" s="384"/>
      <c r="G23" s="384"/>
      <c r="H23" s="384"/>
      <c r="I23" s="384"/>
      <c r="J23" s="384"/>
      <c r="K23" s="384"/>
      <c r="L23" s="385"/>
    </row>
    <row r="24" spans="1:12" ht="30" customHeight="1" x14ac:dyDescent="0.15">
      <c r="A24" s="386"/>
      <c r="B24" s="387"/>
      <c r="C24" s="387"/>
      <c r="D24" s="387"/>
      <c r="E24" s="387"/>
      <c r="F24" s="387"/>
      <c r="G24" s="387"/>
      <c r="H24" s="387"/>
      <c r="I24" s="387"/>
      <c r="J24" s="387"/>
      <c r="K24" s="387"/>
      <c r="L24" s="388"/>
    </row>
  </sheetData>
  <mergeCells count="11">
    <mergeCell ref="C3:D3"/>
    <mergeCell ref="A20:L24"/>
    <mergeCell ref="E5:E6"/>
    <mergeCell ref="F5:F6"/>
    <mergeCell ref="G5:G6"/>
    <mergeCell ref="L5:L6"/>
    <mergeCell ref="H5:K5"/>
    <mergeCell ref="A5:A6"/>
    <mergeCell ref="B5:B6"/>
    <mergeCell ref="C5:C6"/>
    <mergeCell ref="D5:D6"/>
  </mergeCells>
  <phoneticPr fontId="7"/>
  <dataValidations count="1">
    <dataValidation type="list" allowBlank="1" showInputMessage="1" showErrorMessage="1" sqref="B1" xr:uid="{C58994B5-372E-4BBF-B30E-6E25D494249C}">
      <formula1>$N$1:$N$2</formula1>
    </dataValidation>
  </dataValidation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ebb47a-0352-4e03-b042-53b593af585b">
      <Terms xmlns="http://schemas.microsoft.com/office/infopath/2007/PartnerControls"/>
    </lcf76f155ced4ddcb4097134ff3c332f>
    <TaxCatchAll xmlns="7537adfa-287d-478e-b54a-ace02d6b649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910B94871B084AA2F5FAD3F2BD73E7" ma:contentTypeVersion="14" ma:contentTypeDescription="新しいドキュメントを作成します。" ma:contentTypeScope="" ma:versionID="52a50f5ab5e02c0d220e64f3d8a5348b">
  <xsd:schema xmlns:xsd="http://www.w3.org/2001/XMLSchema" xmlns:xs="http://www.w3.org/2001/XMLSchema" xmlns:p="http://schemas.microsoft.com/office/2006/metadata/properties" xmlns:ns2="e5ebb47a-0352-4e03-b042-53b593af585b" xmlns:ns3="7537adfa-287d-478e-b54a-ace02d6b6497" targetNamespace="http://schemas.microsoft.com/office/2006/metadata/properties" ma:root="true" ma:fieldsID="e26e21095eb91d3db8a0f17e832bf1f1" ns2:_="" ns3:_="">
    <xsd:import namespace="e5ebb47a-0352-4e03-b042-53b593af585b"/>
    <xsd:import namespace="7537adfa-287d-478e-b54a-ace02d6b64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bb47a-0352-4e03-b042-53b593af5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5f17c7ce-d49b-420f-98be-9ce655d2e4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7adfa-287d-478e-b54a-ace02d6b6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39ce79d3-6d14-42f0-a48f-1ee9d16eb060}" ma:internalName="TaxCatchAll" ma:showField="CatchAllData" ma:web="7537adfa-287d-478e-b54a-ace02d6b64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8FA6E5-AA9B-4349-A2CD-99DB5F11351D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7537adfa-287d-478e-b54a-ace02d6b6497"/>
    <ds:schemaRef ds:uri="http://purl.org/dc/dcmitype/"/>
    <ds:schemaRef ds:uri="e5ebb47a-0352-4e03-b042-53b593af585b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DA049F9-91FB-4FE1-8880-8022829ABB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2ED854-1DEF-4359-B010-61332AA580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ebb47a-0352-4e03-b042-53b593af585b"/>
    <ds:schemaRef ds:uri="7537adfa-287d-478e-b54a-ace02d6b6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様式１</vt:lpstr>
      <vt:lpstr>様式2-1</vt:lpstr>
      <vt:lpstr>様式2-2</vt:lpstr>
      <vt:lpstr>管理用（このシートは削除しないでください）</vt:lpstr>
      <vt:lpstr>管理用（このシートは削除しないでください）2</vt:lpstr>
      <vt:lpstr>'管理用（このシートは削除しないでください）2'!Print_Area</vt:lpstr>
      <vt:lpstr>様式１!Print_Area</vt:lpstr>
      <vt:lpstr>'様式2-1'!Print_Area</vt:lpstr>
      <vt:lpstr>'様式2-2'!Print_Area</vt:lpstr>
      <vt:lpstr>'様式2-2'!Print_Titles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厚生省本省</dc:creator>
  <cp:keywords/>
  <dc:description/>
  <cp:lastModifiedBy>伊藤 淳一</cp:lastModifiedBy>
  <cp:revision/>
  <cp:lastPrinted>2026-07-16T08:14:33Z</cp:lastPrinted>
  <dcterms:created xsi:type="dcterms:W3CDTF">2000-07-04T04:40:42Z</dcterms:created>
  <dcterms:modified xsi:type="dcterms:W3CDTF">2026-07-16T08:48:58Z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0x01010024910B94871B084AA2F5FAD3F2BD73E7</vt:lpwstr>
  </property>
  <property fmtid="{D5CDD505-2E9C-101B-9397-08002B2CF9AE}" pid="3" name="MediaServiceImageTags">
    <vt:lpwstr/>
  </property>
</Properties>
</file>