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40398\Desktop\営繕工事関係書類\"/>
    </mc:Choice>
  </mc:AlternateContent>
  <xr:revisionPtr revIDLastSave="0" documentId="13_ncr:1_{D31E78B5-2CF4-4487-AA04-429FFBB4D4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工事進捗状況報告書" sheetId="1" r:id="rId1"/>
    <sheet name="進捗表(グラフ)" sheetId="8" r:id="rId2"/>
    <sheet name="週休2日月報(R7.7.15～)" sheetId="9" r:id="rId3"/>
    <sheet name="予定出来高表" sheetId="6" r:id="rId4"/>
    <sheet name="状況写真" sheetId="5" r:id="rId5"/>
  </sheets>
  <definedNames>
    <definedName name="_xlnm.Print_Area" localSheetId="0">工事進捗状況報告書!$A$1:$BA$60</definedName>
    <definedName name="_xlnm.Print_Area" localSheetId="2">'週休2日月報(R7.7.15～)'!$A$1:$AK$26</definedName>
    <definedName name="_xlnm.Print_Area" localSheetId="4">状況写真!$A$1:$H$40</definedName>
    <definedName name="_xlnm.Print_Area" localSheetId="1">'進捗表(グラフ)'!$A$1:$AC$40</definedName>
    <definedName name="_xlnm.Print_Area" localSheetId="3">予定出来高表!$A$1:$AB$22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" i="9" l="1" a="1"/>
  <c r="Y14" i="9" s="1"/>
  <c r="AI22" i="9" l="1"/>
  <c r="J12" i="9"/>
  <c r="G12" i="9"/>
  <c r="AI8" i="9"/>
  <c r="AN12" i="9" l="1"/>
  <c r="AO12" i="9" l="1"/>
  <c r="E14" i="9"/>
  <c r="AQ12" i="9"/>
  <c r="G14" i="9" l="1"/>
  <c r="I14" i="9" s="1"/>
  <c r="U14" i="9"/>
  <c r="E15" i="9"/>
  <c r="G15" i="9" l="1"/>
  <c r="I15" i="9" s="1"/>
  <c r="U15" i="9"/>
  <c r="K14" i="9"/>
  <c r="M14" i="9" s="1"/>
  <c r="O14" i="9" s="1"/>
  <c r="Q14" i="9" s="1"/>
  <c r="E16" i="9"/>
  <c r="C14" i="9" l="1"/>
  <c r="C15" i="9" s="1"/>
  <c r="AC14" i="9"/>
  <c r="AE14" i="9" s="1" a="1"/>
  <c r="AE14" i="9" s="1"/>
  <c r="W14" i="9"/>
  <c r="AA14" i="9" s="1" a="1"/>
  <c r="AA14" i="9" s="1"/>
  <c r="G16" i="9"/>
  <c r="I16" i="9" s="1"/>
  <c r="K15" i="9"/>
  <c r="M15" i="9" s="1"/>
  <c r="O15" i="9" s="1"/>
  <c r="Q15" i="9" s="1"/>
  <c r="E17" i="9"/>
  <c r="U16" i="9" l="1"/>
  <c r="AN14" i="9"/>
  <c r="AG14" i="9" a="1"/>
  <c r="AG14" i="9" s="1"/>
  <c r="AC15" i="9"/>
  <c r="AE15" i="9" s="1" a="1"/>
  <c r="AE15" i="9" s="1"/>
  <c r="AG15" i="9" s="1" a="1"/>
  <c r="AG15" i="9" s="1"/>
  <c r="W15" i="9"/>
  <c r="Y15" i="9" s="1" a="1"/>
  <c r="Y15" i="9" s="1"/>
  <c r="AA15" i="9" s="1" a="1"/>
  <c r="AA15" i="9" s="1"/>
  <c r="K16" i="9"/>
  <c r="M16" i="9" s="1"/>
  <c r="O16" i="9" s="1"/>
  <c r="Q16" i="9" s="1"/>
  <c r="E18" i="9"/>
  <c r="C16" i="9"/>
  <c r="G17" i="9"/>
  <c r="I17" i="9" s="1"/>
  <c r="U17" i="9" l="1"/>
  <c r="W16" i="9"/>
  <c r="Y16" i="9" s="1" a="1"/>
  <c r="Y16" i="9" s="1"/>
  <c r="AA16" i="9" s="1" a="1"/>
  <c r="AA16" i="9" s="1"/>
  <c r="AC16" i="9"/>
  <c r="AE16" i="9" s="1" a="1"/>
  <c r="AE16" i="9" s="1"/>
  <c r="AG16" i="9" s="1" a="1"/>
  <c r="AG16" i="9" s="1"/>
  <c r="G18" i="9"/>
  <c r="U18" i="9" s="1"/>
  <c r="E32" i="9"/>
  <c r="E19" i="9"/>
  <c r="E33" i="9" s="1"/>
  <c r="C17" i="9"/>
  <c r="K17" i="9"/>
  <c r="M17" i="9" s="1"/>
  <c r="O17" i="9" s="1"/>
  <c r="Q17" i="9" s="1"/>
  <c r="AN15" i="9"/>
  <c r="E29" i="8"/>
  <c r="G29" i="8" s="1"/>
  <c r="I29" i="8" s="1"/>
  <c r="K29" i="8" s="1"/>
  <c r="M29" i="8" s="1"/>
  <c r="O29" i="8" s="1"/>
  <c r="Q29" i="8" s="1"/>
  <c r="S29" i="8" s="1"/>
  <c r="U29" i="8" s="1"/>
  <c r="W29" i="8" s="1"/>
  <c r="Y29" i="8" s="1"/>
  <c r="AA29" i="8" s="1"/>
  <c r="AA27" i="8"/>
  <c r="Y27" i="8"/>
  <c r="W27" i="8"/>
  <c r="U27" i="8"/>
  <c r="S27" i="8"/>
  <c r="Q27" i="8"/>
  <c r="O27" i="8"/>
  <c r="M27" i="8"/>
  <c r="K27" i="8"/>
  <c r="I27" i="8"/>
  <c r="G27" i="8"/>
  <c r="E27" i="8"/>
  <c r="G5" i="8"/>
  <c r="G19" i="9" l="1"/>
  <c r="I19" i="9" s="1"/>
  <c r="W17" i="9"/>
  <c r="Y17" i="9" s="1" a="1"/>
  <c r="Y17" i="9" s="1"/>
  <c r="AA17" i="9" s="1" a="1"/>
  <c r="AA17" i="9" s="1"/>
  <c r="AC17" i="9"/>
  <c r="AE17" i="9" s="1" a="1"/>
  <c r="AE17" i="9" s="1"/>
  <c r="AG17" i="9" s="1" a="1"/>
  <c r="AG17" i="9" s="1"/>
  <c r="AN16" i="9"/>
  <c r="I18" i="9"/>
  <c r="G32" i="9"/>
  <c r="C18" i="9"/>
  <c r="U19" i="9"/>
  <c r="C32" i="9" l="1"/>
  <c r="I33" i="9"/>
  <c r="K19" i="9"/>
  <c r="K33" i="9" s="1"/>
  <c r="G33" i="9"/>
  <c r="AN17" i="9"/>
  <c r="I32" i="9"/>
  <c r="K18" i="9"/>
  <c r="M19" i="9" l="1"/>
  <c r="M33" i="9" s="1"/>
  <c r="M18" i="9"/>
  <c r="K32" i="9"/>
  <c r="O19" i="9" l="1"/>
  <c r="Q19" i="9" s="1"/>
  <c r="O18" i="9"/>
  <c r="M32" i="9"/>
  <c r="O33" i="9" l="1"/>
  <c r="W19" i="9"/>
  <c r="Q33" i="9"/>
  <c r="C19" i="9"/>
  <c r="AC19" i="9"/>
  <c r="O32" i="9"/>
  <c r="Q18" i="9"/>
  <c r="AC18" i="9" s="1"/>
  <c r="E7" i="6"/>
  <c r="AL42" i="1"/>
  <c r="AL40" i="1"/>
  <c r="D10" i="6"/>
  <c r="D11" i="6"/>
  <c r="D12" i="6"/>
  <c r="D13" i="6"/>
  <c r="D14" i="6"/>
  <c r="D15" i="6"/>
  <c r="D16" i="6"/>
  <c r="D17" i="6"/>
  <c r="D18" i="6"/>
  <c r="D19" i="6"/>
  <c r="D20" i="6"/>
  <c r="D9" i="6"/>
  <c r="N52" i="1"/>
  <c r="B10" i="6"/>
  <c r="B11" i="6"/>
  <c r="B12" i="6"/>
  <c r="B13" i="6"/>
  <c r="B14" i="6"/>
  <c r="B15" i="6"/>
  <c r="B16" i="6"/>
  <c r="B17" i="6"/>
  <c r="B18" i="6"/>
  <c r="B19" i="6"/>
  <c r="B20" i="6"/>
  <c r="AL51" i="1"/>
  <c r="AL50" i="1"/>
  <c r="AL49" i="1"/>
  <c r="AL48" i="1"/>
  <c r="AL47" i="1"/>
  <c r="AL46" i="1"/>
  <c r="AL45" i="1"/>
  <c r="AL44" i="1"/>
  <c r="AL43" i="1"/>
  <c r="AL41" i="1"/>
  <c r="B9" i="6"/>
  <c r="T33" i="9" l="1"/>
  <c r="T19" i="9" s="1"/>
  <c r="C33" i="9"/>
  <c r="W18" i="9"/>
  <c r="Q32" i="9"/>
  <c r="T32" i="9" s="1"/>
  <c r="V20" i="6"/>
  <c r="T20" i="6"/>
  <c r="V19" i="6"/>
  <c r="T19" i="6"/>
  <c r="V18" i="6"/>
  <c r="T18" i="6"/>
  <c r="V17" i="6"/>
  <c r="T17" i="6"/>
  <c r="V16" i="6"/>
  <c r="T16" i="6"/>
  <c r="V15" i="6"/>
  <c r="T15" i="6"/>
  <c r="V14" i="6"/>
  <c r="T14" i="6"/>
  <c r="V13" i="6"/>
  <c r="T13" i="6"/>
  <c r="V12" i="6"/>
  <c r="T12" i="6"/>
  <c r="V11" i="6"/>
  <c r="T11" i="6"/>
  <c r="V10" i="6"/>
  <c r="T10" i="6"/>
  <c r="V9" i="6"/>
  <c r="T9" i="6"/>
  <c r="H13" i="6"/>
  <c r="C3" i="6"/>
  <c r="H4" i="6"/>
  <c r="D4" i="6"/>
  <c r="G7" i="6"/>
  <c r="I7" i="6" s="1"/>
  <c r="K7" i="6" s="1"/>
  <c r="M7" i="6" s="1"/>
  <c r="O7" i="6" s="1"/>
  <c r="Q7" i="6" s="1"/>
  <c r="S7" i="6" s="1"/>
  <c r="U7" i="6" s="1"/>
  <c r="W7" i="6" s="1"/>
  <c r="F9" i="6"/>
  <c r="H9" i="6"/>
  <c r="J9" i="6"/>
  <c r="L9" i="6"/>
  <c r="N9" i="6"/>
  <c r="P9" i="6"/>
  <c r="R9" i="6"/>
  <c r="X9" i="6"/>
  <c r="Z9" i="6"/>
  <c r="AB9" i="6"/>
  <c r="F10" i="6"/>
  <c r="H10" i="6"/>
  <c r="J10" i="6"/>
  <c r="L10" i="6"/>
  <c r="N10" i="6"/>
  <c r="P10" i="6"/>
  <c r="R10" i="6"/>
  <c r="X10" i="6"/>
  <c r="Z10" i="6"/>
  <c r="AB10" i="6"/>
  <c r="F11" i="6"/>
  <c r="H11" i="6"/>
  <c r="J11" i="6"/>
  <c r="L11" i="6"/>
  <c r="N11" i="6"/>
  <c r="P11" i="6"/>
  <c r="R11" i="6"/>
  <c r="X11" i="6"/>
  <c r="Z11" i="6"/>
  <c r="AB11" i="6"/>
  <c r="F12" i="6"/>
  <c r="H12" i="6"/>
  <c r="J12" i="6"/>
  <c r="L12" i="6"/>
  <c r="N12" i="6"/>
  <c r="P12" i="6"/>
  <c r="R12" i="6"/>
  <c r="X12" i="6"/>
  <c r="Z12" i="6"/>
  <c r="AB12" i="6"/>
  <c r="F13" i="6"/>
  <c r="J13" i="6"/>
  <c r="L13" i="6"/>
  <c r="N13" i="6"/>
  <c r="P13" i="6"/>
  <c r="R13" i="6"/>
  <c r="X13" i="6"/>
  <c r="Z13" i="6"/>
  <c r="AB13" i="6"/>
  <c r="F14" i="6"/>
  <c r="H14" i="6"/>
  <c r="J14" i="6"/>
  <c r="L14" i="6"/>
  <c r="N14" i="6"/>
  <c r="P14" i="6"/>
  <c r="R14" i="6"/>
  <c r="X14" i="6"/>
  <c r="Z14" i="6"/>
  <c r="AB14" i="6"/>
  <c r="F15" i="6"/>
  <c r="H15" i="6"/>
  <c r="J15" i="6"/>
  <c r="L15" i="6"/>
  <c r="N15" i="6"/>
  <c r="P15" i="6"/>
  <c r="R15" i="6"/>
  <c r="X15" i="6"/>
  <c r="Z15" i="6"/>
  <c r="AB15" i="6"/>
  <c r="F16" i="6"/>
  <c r="H16" i="6"/>
  <c r="J16" i="6"/>
  <c r="L16" i="6"/>
  <c r="N16" i="6"/>
  <c r="P16" i="6"/>
  <c r="R16" i="6"/>
  <c r="X16" i="6"/>
  <c r="Z16" i="6"/>
  <c r="AB16" i="6"/>
  <c r="F17" i="6"/>
  <c r="H17" i="6"/>
  <c r="J17" i="6"/>
  <c r="L17" i="6"/>
  <c r="N17" i="6"/>
  <c r="P17" i="6"/>
  <c r="R17" i="6"/>
  <c r="X17" i="6"/>
  <c r="Z17" i="6"/>
  <c r="AB17" i="6"/>
  <c r="F18" i="6"/>
  <c r="H18" i="6"/>
  <c r="J18" i="6"/>
  <c r="L18" i="6"/>
  <c r="N18" i="6"/>
  <c r="P18" i="6"/>
  <c r="R18" i="6"/>
  <c r="X18" i="6"/>
  <c r="Z18" i="6"/>
  <c r="AB18" i="6"/>
  <c r="F19" i="6"/>
  <c r="H19" i="6"/>
  <c r="J19" i="6"/>
  <c r="L19" i="6"/>
  <c r="N19" i="6"/>
  <c r="P19" i="6"/>
  <c r="R19" i="6"/>
  <c r="X19" i="6"/>
  <c r="Z19" i="6"/>
  <c r="AB19" i="6"/>
  <c r="F20" i="6"/>
  <c r="H20" i="6"/>
  <c r="J20" i="6"/>
  <c r="L20" i="6"/>
  <c r="N20" i="6"/>
  <c r="P20" i="6"/>
  <c r="R20" i="6"/>
  <c r="X20" i="6"/>
  <c r="Z20" i="6"/>
  <c r="AB20" i="6"/>
  <c r="D21" i="6"/>
  <c r="T18" i="9" l="1"/>
  <c r="T21" i="6"/>
  <c r="V21" i="6"/>
  <c r="P21" i="6"/>
  <c r="AB21" i="6"/>
  <c r="R21" i="6"/>
  <c r="J21" i="6"/>
  <c r="Z21" i="6"/>
  <c r="N21" i="6"/>
  <c r="F21" i="6"/>
  <c r="X21" i="6"/>
  <c r="L21" i="6"/>
  <c r="AL52" i="1"/>
  <c r="Y7" i="6"/>
  <c r="AA7" i="6" s="1"/>
  <c r="H21" i="6"/>
  <c r="AN18" i="9" l="1"/>
  <c r="AE18" i="9" a="1"/>
  <c r="AE18" i="9" s="1"/>
  <c r="AG18" i="9" s="1" a="1"/>
  <c r="AG18" i="9" s="1"/>
  <c r="Y18" i="9" a="1"/>
  <c r="Y18" i="9" s="1"/>
  <c r="AA18" i="9" s="1" a="1"/>
  <c r="AA18" i="9" s="1"/>
  <c r="AN19" i="9"/>
  <c r="AE19" i="9" a="1"/>
  <c r="AE19" i="9" s="1"/>
  <c r="AG19" i="9" s="1" a="1"/>
  <c r="AG19" i="9" s="1"/>
  <c r="Y19" i="9" a="1"/>
  <c r="Y19" i="9" s="1"/>
  <c r="AA19" i="9" s="1" a="1"/>
  <c r="AA19" i="9" s="1"/>
  <c r="AI21" i="9" l="1"/>
  <c r="AI23" i="9" s="1"/>
  <c r="AA21" i="9"/>
  <c r="AA22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駒野 喜紀</author>
  </authors>
  <commentList>
    <comment ref="AP10" authorId="0" shapeId="0" xr:uid="{AA10E11A-B47D-4CB6-A5BB-1FA00C22E478}">
      <text>
        <r>
          <rPr>
            <b/>
            <sz val="9"/>
            <color indexed="81"/>
            <rFont val="MS P ゴシック"/>
            <family val="3"/>
            <charset val="128"/>
          </rPr>
          <t>年月日</t>
        </r>
      </text>
    </comment>
    <comment ref="AG15" authorId="0" shapeId="0" xr:uid="{6E87DC65-17DC-40F7-B1F2-85F4C35E773B}">
      <text>
        <r>
          <rPr>
            <b/>
            <sz val="9"/>
            <color indexed="81"/>
            <rFont val="MS P ゴシック"/>
            <family val="3"/>
            <charset val="128"/>
          </rPr>
          <t>着色の部分を記入する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駒野 喜紀</author>
    <author>加藤 顕生</author>
  </authors>
  <commentList>
    <comment ref="AC8" authorId="0" shapeId="0" xr:uid="{564E0190-73EB-49DC-827E-4C5AA5CAD3FF}">
      <text>
        <r>
          <rPr>
            <b/>
            <sz val="9"/>
            <color indexed="81"/>
            <rFont val="MS P ゴシック"/>
            <family val="3"/>
            <charset val="128"/>
          </rPr>
          <t>工事期間の週数</t>
        </r>
      </text>
    </comment>
    <comment ref="F14" authorId="0" shapeId="0" xr:uid="{25BF4E39-F108-43AD-B1AB-042466D6A32D}">
      <text>
        <r>
          <rPr>
            <b/>
            <sz val="9"/>
            <color indexed="81"/>
            <rFont val="MS P ゴシック"/>
            <family val="3"/>
            <charset val="128"/>
          </rPr>
          <t>閉所した日に「○」を記入</t>
        </r>
      </text>
    </comment>
    <comment ref="S14" authorId="0" shapeId="0" xr:uid="{C1F1E8FF-3F57-42A5-9618-F32F88B2389E}">
      <text>
        <r>
          <rPr>
            <b/>
            <sz val="9"/>
            <color indexed="81"/>
            <rFont val="MS P ゴシック"/>
            <family val="3"/>
            <charset val="128"/>
          </rPr>
          <t>対象外の週に「○」を記入する</t>
        </r>
      </text>
    </comment>
    <comment ref="AI14" authorId="0" shapeId="0" xr:uid="{22BD7F30-239F-44A0-BEB8-0609A10A44F4}">
      <text>
        <r>
          <rPr>
            <b/>
            <sz val="9"/>
            <color indexed="81"/>
            <rFont val="MS P ゴシック"/>
            <family val="3"/>
            <charset val="128"/>
          </rPr>
          <t>未達成だが、他の代替可能日により代替する日数</t>
        </r>
      </text>
    </comment>
    <comment ref="T18" authorId="0" shapeId="0" xr:uid="{0A7E1B9D-6C3D-462A-8E97-B6DF5C32FCF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月末が週途中となり翌月確認する場合は「○」が表示される
</t>
        </r>
      </text>
    </comment>
    <comment ref="AA20" authorId="1" shapeId="0" xr:uid="{A866DFA7-E875-4EEA-8694-7641CC7735B9}">
      <text>
        <r>
          <rPr>
            <b/>
            <sz val="9"/>
            <color indexed="81"/>
            <rFont val="MS P ゴシック"/>
            <family val="3"/>
            <charset val="128"/>
          </rPr>
          <t>前月末までに代替を行った週数を記入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I20" authorId="0" shapeId="0" xr:uid="{92228758-ABE3-45ED-BFA8-E8361F633D7A}">
      <text>
        <r>
          <rPr>
            <b/>
            <sz val="9"/>
            <color indexed="81"/>
            <rFont val="MS P ゴシック"/>
            <family val="3"/>
            <charset val="128"/>
          </rPr>
          <t>前月末時点での残り代替可能日数の累計を記入</t>
        </r>
      </text>
    </comment>
    <comment ref="AI21" authorId="0" shapeId="0" xr:uid="{E22C0856-8957-4396-9E43-B146303DF903}">
      <text>
        <r>
          <rPr>
            <b/>
            <sz val="9"/>
            <color indexed="81"/>
            <rFont val="MS P ゴシック"/>
            <family val="3"/>
            <charset val="128"/>
          </rPr>
          <t>今月週休２日を超えて閉所し、代替可能日となった日数</t>
        </r>
      </text>
    </comment>
    <comment ref="AA22" authorId="0" shapeId="0" xr:uid="{535F9FEB-5F8E-4DAF-A10E-BD9F08ADAFD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代替可能週数以下であることを確認
</t>
        </r>
      </text>
    </comment>
    <comment ref="AI23" authorId="0" shapeId="0" xr:uid="{0CD7D3C5-5EC3-4378-9B1F-9D5A3C9BA6A8}">
      <text>
        <r>
          <rPr>
            <b/>
            <sz val="9"/>
            <color indexed="81"/>
            <rFont val="MS P ゴシック"/>
            <family val="3"/>
            <charset val="128"/>
          </rPr>
          <t>工期末に0以上であることを確認
翌月に代替する場合はマイナスになることがある</t>
        </r>
      </text>
    </comment>
    <comment ref="AI24" authorId="0" shapeId="0" xr:uid="{91A9FEEB-B2F9-4C86-BA1B-500EE17FACC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代替可能週数以下であることを確認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<sst xmlns="http://schemas.openxmlformats.org/spreadsheetml/2006/main" count="216" uniqueCount="114">
  <si>
    <t>　福井県土木部公共建築課長　様</t>
    <rPh sb="1" eb="4">
      <t>フクイケン</t>
    </rPh>
    <rPh sb="4" eb="6">
      <t>ドボク</t>
    </rPh>
    <rPh sb="6" eb="7">
      <t>ブ</t>
    </rPh>
    <rPh sb="7" eb="9">
      <t>コウキョウ</t>
    </rPh>
    <rPh sb="9" eb="11">
      <t>ケンチク</t>
    </rPh>
    <rPh sb="11" eb="13">
      <t>カチョウ</t>
    </rPh>
    <rPh sb="14" eb="15">
      <t>サマ</t>
    </rPh>
    <phoneticPr fontId="2"/>
  </si>
  <si>
    <t>住所</t>
    <rPh sb="0" eb="2">
      <t>ジュウショ</t>
    </rPh>
    <phoneticPr fontId="2"/>
  </si>
  <si>
    <t>受注者</t>
    <rPh sb="0" eb="2">
      <t>ジュチュウ</t>
    </rPh>
    <rPh sb="2" eb="3">
      <t>シャ</t>
    </rPh>
    <phoneticPr fontId="2"/>
  </si>
  <si>
    <t>氏名</t>
    <rPh sb="0" eb="2">
      <t>シメイ</t>
    </rPh>
    <phoneticPr fontId="2"/>
  </si>
  <si>
    <t>工 事 進 捗 状 況 報 告 書</t>
    <rPh sb="0" eb="1">
      <t>コウ</t>
    </rPh>
    <rPh sb="2" eb="3">
      <t>コト</t>
    </rPh>
    <rPh sb="4" eb="5">
      <t>ススム</t>
    </rPh>
    <rPh sb="6" eb="7">
      <t>チョク</t>
    </rPh>
    <rPh sb="8" eb="9">
      <t>ジョウ</t>
    </rPh>
    <rPh sb="10" eb="11">
      <t>キョウ</t>
    </rPh>
    <rPh sb="12" eb="13">
      <t>ホウ</t>
    </rPh>
    <rPh sb="14" eb="15">
      <t>コク</t>
    </rPh>
    <rPh sb="16" eb="17">
      <t>ショ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</si>
  <si>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</si>
  <si>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</si>
  <si>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</si>
  <si>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の進捗状況を下記のとおり報告します。</t>
    <rPh sb="1" eb="3">
      <t>シンチョク</t>
    </rPh>
    <rPh sb="3" eb="5">
      <t>ジョウキョウ</t>
    </rPh>
    <rPh sb="6" eb="8">
      <t>カキ</t>
    </rPh>
    <rPh sb="12" eb="14">
      <t>ホウコク</t>
    </rPh>
    <phoneticPr fontId="2"/>
  </si>
  <si>
    <t>１．</t>
    <phoneticPr fontId="2"/>
  </si>
  <si>
    <t>工事名</t>
    <rPh sb="0" eb="3">
      <t>コウジメイ</t>
    </rPh>
    <phoneticPr fontId="2"/>
  </si>
  <si>
    <t>２．</t>
    <phoneticPr fontId="2"/>
  </si>
  <si>
    <t>工期</t>
    <rPh sb="0" eb="2">
      <t>コウキ</t>
    </rPh>
    <phoneticPr fontId="2"/>
  </si>
  <si>
    <t>着工</t>
    <rPh sb="0" eb="2">
      <t>チャッコウ</t>
    </rPh>
    <phoneticPr fontId="2"/>
  </si>
  <si>
    <t>～</t>
    <phoneticPr fontId="2"/>
  </si>
  <si>
    <t>完成</t>
    <rPh sb="0" eb="2">
      <t>カンセイ</t>
    </rPh>
    <phoneticPr fontId="2"/>
  </si>
  <si>
    <t>出来高</t>
    <rPh sb="0" eb="2">
      <t>デキ</t>
    </rPh>
    <rPh sb="2" eb="3">
      <t>タカ</t>
    </rPh>
    <phoneticPr fontId="2"/>
  </si>
  <si>
    <t>　①</t>
    <phoneticPr fontId="2"/>
  </si>
  <si>
    <t>②本月工事別</t>
    <phoneticPr fontId="2"/>
  </si>
  <si>
    <t>③累計工事別</t>
    <phoneticPr fontId="2"/>
  </si>
  <si>
    <t>①×③</t>
    <phoneticPr fontId="2"/>
  </si>
  <si>
    <t>工事状況</t>
    <rPh sb="0" eb="2">
      <t>コウジ</t>
    </rPh>
    <rPh sb="2" eb="4">
      <t>ジョウキョウ</t>
    </rPh>
    <phoneticPr fontId="2"/>
  </si>
  <si>
    <t>工事種目</t>
    <rPh sb="0" eb="2">
      <t>コウジ</t>
    </rPh>
    <rPh sb="2" eb="4">
      <t>シュモク</t>
    </rPh>
    <phoneticPr fontId="2"/>
  </si>
  <si>
    <t>構成比 (％)</t>
    <phoneticPr fontId="2"/>
  </si>
  <si>
    <t>進捗率 (％)</t>
    <phoneticPr fontId="2"/>
  </si>
  <si>
    <t>進捗率</t>
    <phoneticPr fontId="2"/>
  </si>
  <si>
    <t>合　計</t>
    <rPh sb="0" eb="1">
      <t>ゴウ</t>
    </rPh>
    <rPh sb="2" eb="3">
      <t>ケイ</t>
    </rPh>
    <phoneticPr fontId="2"/>
  </si>
  <si>
    <t>本月進捗率</t>
    <phoneticPr fontId="2"/>
  </si>
  <si>
    <t>注）</t>
    <phoneticPr fontId="2"/>
  </si>
  <si>
    <t>工事状況の写真を2枚添付すること。</t>
    <rPh sb="9" eb="10">
      <t>マイ</t>
    </rPh>
    <phoneticPr fontId="2"/>
  </si>
  <si>
    <t>進捗率は、少数点以下第2位を切り上げること。</t>
    <phoneticPr fontId="2"/>
  </si>
  <si>
    <t>翌月5日迄に提出すること。</t>
    <phoneticPr fontId="2"/>
  </si>
  <si>
    <t>工 事 進 捗 表</t>
    <rPh sb="0" eb="1">
      <t>コウ</t>
    </rPh>
    <rPh sb="2" eb="3">
      <t>コト</t>
    </rPh>
    <rPh sb="4" eb="5">
      <t>ススム</t>
    </rPh>
    <rPh sb="6" eb="7">
      <t>チョク</t>
    </rPh>
    <rPh sb="8" eb="9">
      <t>ヒョウ</t>
    </rPh>
    <phoneticPr fontId="2"/>
  </si>
  <si>
    <t>予定線</t>
    <rPh sb="0" eb="2">
      <t>ヨテイ</t>
    </rPh>
    <rPh sb="2" eb="3">
      <t>セン</t>
    </rPh>
    <phoneticPr fontId="2"/>
  </si>
  <si>
    <t>　</t>
    <phoneticPr fontId="2"/>
  </si>
  <si>
    <t>工　事　名</t>
    <rPh sb="0" eb="1">
      <t>コウ</t>
    </rPh>
    <rPh sb="2" eb="3">
      <t>コト</t>
    </rPh>
    <rPh sb="4" eb="5">
      <t>メイ</t>
    </rPh>
    <phoneticPr fontId="2"/>
  </si>
  <si>
    <t>実施線</t>
    <rPh sb="0" eb="2">
      <t>ジッシ</t>
    </rPh>
    <rPh sb="2" eb="3">
      <t>セン</t>
    </rPh>
    <phoneticPr fontId="2"/>
  </si>
  <si>
    <t>予定</t>
    <rPh sb="0" eb="2">
      <t>ヨテイ</t>
    </rPh>
    <phoneticPr fontId="2"/>
  </si>
  <si>
    <t>実施</t>
    <rPh sb="0" eb="2">
      <t>ジッシ</t>
    </rPh>
    <phoneticPr fontId="2"/>
  </si>
  <si>
    <t>率</t>
    <rPh sb="0" eb="1">
      <t>リツ</t>
    </rPh>
    <phoneticPr fontId="2"/>
  </si>
  <si>
    <t>月</t>
    <rPh sb="0" eb="1">
      <t>ツキ</t>
    </rPh>
    <phoneticPr fontId="2"/>
  </si>
  <si>
    <t>令和　年</t>
    <rPh sb="0" eb="2">
      <t>レイワ</t>
    </rPh>
    <rPh sb="3" eb="4">
      <t>ネン</t>
    </rPh>
    <phoneticPr fontId="2"/>
  </si>
  <si>
    <t>注)予定線は、別紙 工事進捗予定出来高表による。</t>
    <phoneticPr fontId="2"/>
  </si>
  <si>
    <t>週休２日確認表</t>
    <rPh sb="0" eb="1">
      <t>シュウ</t>
    </rPh>
    <rPh sb="1" eb="2">
      <t>キュウ</t>
    </rPh>
    <rPh sb="3" eb="4">
      <t>ヒ</t>
    </rPh>
    <rPh sb="4" eb="5">
      <t>アキラ</t>
    </rPh>
    <rPh sb="5" eb="6">
      <t>ニン</t>
    </rPh>
    <rPh sb="6" eb="7">
      <t>ヒョウ</t>
    </rPh>
    <phoneticPr fontId="2"/>
  </si>
  <si>
    <t>週休２日制度
対象工事方式</t>
    <phoneticPr fontId="2"/>
  </si>
  <si>
    <t>当初契約時</t>
    <rPh sb="0" eb="5">
      <t>トウショケイヤクジ</t>
    </rPh>
    <phoneticPr fontId="2"/>
  </si>
  <si>
    <t>2025/7/15以降における運用に関する事項</t>
    <rPh sb="9" eb="11">
      <t>イコウ</t>
    </rPh>
    <rPh sb="15" eb="17">
      <t>ウンヨウ</t>
    </rPh>
    <rPh sb="18" eb="19">
      <t>カン</t>
    </rPh>
    <rPh sb="21" eb="23">
      <t>ジコウ</t>
    </rPh>
    <phoneticPr fontId="2"/>
  </si>
  <si>
    <t>完全週休２日工事</t>
  </si>
  <si>
    <t>変更なし</t>
    <rPh sb="0" eb="2">
      <t>ヘンコウ</t>
    </rPh>
    <phoneticPr fontId="2"/>
  </si>
  <si>
    <t>工事期間週数</t>
    <rPh sb="0" eb="2">
      <t>コウジ</t>
    </rPh>
    <rPh sb="2" eb="4">
      <t>キカン</t>
    </rPh>
    <rPh sb="4" eb="6">
      <t>シュウスウ</t>
    </rPh>
    <phoneticPr fontId="2"/>
  </si>
  <si>
    <t>週</t>
    <rPh sb="0" eb="1">
      <t>シュウ</t>
    </rPh>
    <phoneticPr fontId="2"/>
  </si>
  <si>
    <t>代替可能週数</t>
    <rPh sb="0" eb="2">
      <t>ダイタイ</t>
    </rPh>
    <rPh sb="2" eb="4">
      <t>カノウ</t>
    </rPh>
    <rPh sb="4" eb="6">
      <t>シュウスウ</t>
    </rPh>
    <phoneticPr fontId="2"/>
  </si>
  <si>
    <t>各週の達成状況
※対象工事方式の設定状況にかかわらず、両方判定</t>
    <rPh sb="0" eb="2">
      <t>カクシュウ</t>
    </rPh>
    <rPh sb="3" eb="5">
      <t>タッセイ</t>
    </rPh>
    <rPh sb="5" eb="7">
      <t>ジョウキョウ</t>
    </rPh>
    <rPh sb="9" eb="13">
      <t>タイショウコウジ</t>
    </rPh>
    <rPh sb="13" eb="15">
      <t>ホウシキ</t>
    </rPh>
    <rPh sb="16" eb="18">
      <t>セッテイ</t>
    </rPh>
    <rPh sb="18" eb="20">
      <t>ジョウキョウ</t>
    </rPh>
    <rPh sb="27" eb="29">
      <t>リョウホウ</t>
    </rPh>
    <rPh sb="29" eb="31">
      <t>ハンテイ</t>
    </rPh>
    <phoneticPr fontId="29"/>
  </si>
  <si>
    <t>※曜日配列に注意（土曜始まり）</t>
    <rPh sb="1" eb="5">
      <t>ヨウビハイレツ</t>
    </rPh>
    <rPh sb="6" eb="8">
      <t>チュウイ</t>
    </rPh>
    <rPh sb="9" eb="11">
      <t>ドヨウ</t>
    </rPh>
    <rPh sb="11" eb="12">
      <t>ハジ</t>
    </rPh>
    <phoneticPr fontId="2"/>
  </si>
  <si>
    <t>当月</t>
    <rPh sb="0" eb="2">
      <t>トウゲツ</t>
    </rPh>
    <phoneticPr fontId="2"/>
  </si>
  <si>
    <t>月</t>
    <rPh sb="0" eb="1">
      <t>ガツ</t>
    </rPh>
    <phoneticPr fontId="29"/>
  </si>
  <si>
    <t>対象外</t>
    <rPh sb="0" eb="2">
      <t>タイショウ</t>
    </rPh>
    <rPh sb="2" eb="3">
      <t>ガイ</t>
    </rPh>
    <phoneticPr fontId="29"/>
  </si>
  <si>
    <t>翌月確認</t>
    <rPh sb="0" eb="2">
      <t>ヨクゲツ</t>
    </rPh>
    <rPh sb="2" eb="4">
      <t>カクニン</t>
    </rPh>
    <phoneticPr fontId="29"/>
  </si>
  <si>
    <t>完全週休2日工事</t>
    <rPh sb="0" eb="2">
      <t>カンゼン</t>
    </rPh>
    <rPh sb="2" eb="4">
      <t>シュウキュウ</t>
    </rPh>
    <rPh sb="5" eb="6">
      <t>カ</t>
    </rPh>
    <rPh sb="6" eb="8">
      <t>コウジ</t>
    </rPh>
    <phoneticPr fontId="2"/>
  </si>
  <si>
    <t>週休2日工事</t>
    <rPh sb="0" eb="2">
      <t>シュウキュウ</t>
    </rPh>
    <rPh sb="3" eb="4">
      <t>カ</t>
    </rPh>
    <rPh sb="4" eb="6">
      <t>コウジ</t>
    </rPh>
    <phoneticPr fontId="2"/>
  </si>
  <si>
    <t>土</t>
    <rPh sb="0" eb="1">
      <t>ド</t>
    </rPh>
    <phoneticPr fontId="29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</si>
  <si>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</si>
  <si>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</si>
  <si>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</si>
  <si>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</si>
  <si>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</si>
  <si>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</si>
  <si>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土日
閉所</t>
    <rPh sb="0" eb="2">
      <t>ドニチ</t>
    </rPh>
    <rPh sb="3" eb="5">
      <t>ヘイショ</t>
    </rPh>
    <phoneticPr fontId="29"/>
  </si>
  <si>
    <t>月～金閉所</t>
    <rPh sb="0" eb="1">
      <t>ゲツ</t>
    </rPh>
    <rPh sb="2" eb="3">
      <t>キン</t>
    </rPh>
    <rPh sb="3" eb="5">
      <t>ヘイショ</t>
    </rPh>
    <phoneticPr fontId="2"/>
  </si>
  <si>
    <t>達　成</t>
    <rPh sb="0" eb="1">
      <t>タッ</t>
    </rPh>
    <rPh sb="2" eb="3">
      <t>シゲル</t>
    </rPh>
    <phoneticPr fontId="29"/>
  </si>
  <si>
    <t>未達成</t>
    <rPh sb="0" eb="3">
      <t>ミタッセイ</t>
    </rPh>
    <phoneticPr fontId="2"/>
  </si>
  <si>
    <t>閉所</t>
    <rPh sb="0" eb="2">
      <t>ヘイショ</t>
    </rPh>
    <phoneticPr fontId="29"/>
  </si>
  <si>
    <t>代　替</t>
    <rPh sb="0" eb="1">
      <t>ダイ</t>
    </rPh>
    <rPh sb="2" eb="3">
      <t>タイ</t>
    </rPh>
    <phoneticPr fontId="2"/>
  </si>
  <si>
    <t>代替可能日算出</t>
    <rPh sb="0" eb="2">
      <t>ダイタイ</t>
    </rPh>
    <rPh sb="2" eb="4">
      <t>カノウ</t>
    </rPh>
    <rPh sb="4" eb="5">
      <t>ビ</t>
    </rPh>
    <rPh sb="5" eb="7">
      <t>サンシュツ</t>
    </rPh>
    <phoneticPr fontId="2"/>
  </si>
  <si>
    <t>○</t>
  </si>
  <si>
    <t>日</t>
    <rPh sb="0" eb="1">
      <t>ニチ</t>
    </rPh>
    <phoneticPr fontId="29"/>
  </si>
  <si>
    <t>前月末時点の代替週数</t>
    <rPh sb="0" eb="2">
      <t>ゼンゲツ</t>
    </rPh>
    <rPh sb="2" eb="3">
      <t>マツ</t>
    </rPh>
    <rPh sb="3" eb="5">
      <t>ジテン</t>
    </rPh>
    <rPh sb="6" eb="8">
      <t>ダイタイ</t>
    </rPh>
    <rPh sb="8" eb="10">
      <t>シュウスウ</t>
    </rPh>
    <phoneticPr fontId="2"/>
  </si>
  <si>
    <t>前月末時点の代替可能日数</t>
    <rPh sb="0" eb="2">
      <t>ゼンゲツ</t>
    </rPh>
    <rPh sb="2" eb="3">
      <t>マツ</t>
    </rPh>
    <rPh sb="3" eb="5">
      <t>ジテン</t>
    </rPh>
    <rPh sb="6" eb="8">
      <t>ダイタイ</t>
    </rPh>
    <rPh sb="8" eb="10">
      <t>カノウ</t>
    </rPh>
    <rPh sb="10" eb="11">
      <t>ビ</t>
    </rPh>
    <rPh sb="11" eb="12">
      <t>スウ</t>
    </rPh>
    <phoneticPr fontId="2"/>
  </si>
  <si>
    <t>今月代替を行った週数</t>
    <rPh sb="0" eb="2">
      <t>コンゲツ</t>
    </rPh>
    <rPh sb="2" eb="4">
      <t>ダイタイ</t>
    </rPh>
    <rPh sb="5" eb="6">
      <t>オコナ</t>
    </rPh>
    <rPh sb="8" eb="10">
      <t>シュウスウ</t>
    </rPh>
    <phoneticPr fontId="2"/>
  </si>
  <si>
    <t>今月の代替可能日</t>
    <rPh sb="0" eb="2">
      <t>コンゲツ</t>
    </rPh>
    <rPh sb="3" eb="5">
      <t>ダイタイ</t>
    </rPh>
    <rPh sb="5" eb="7">
      <t>カノウ</t>
    </rPh>
    <rPh sb="7" eb="8">
      <t>ヒ</t>
    </rPh>
    <phoneticPr fontId="2"/>
  </si>
  <si>
    <t>代替を行った週数計</t>
    <rPh sb="0" eb="2">
      <t>ダイタイ</t>
    </rPh>
    <rPh sb="3" eb="4">
      <t>オコナ</t>
    </rPh>
    <rPh sb="6" eb="8">
      <t>シュウスウ</t>
    </rPh>
    <rPh sb="8" eb="9">
      <t>ケイ</t>
    </rPh>
    <phoneticPr fontId="2"/>
  </si>
  <si>
    <t>今月代替を行った日数</t>
    <rPh sb="0" eb="2">
      <t>コンゲツ</t>
    </rPh>
    <rPh sb="2" eb="4">
      <t>ダイタイ</t>
    </rPh>
    <rPh sb="5" eb="6">
      <t>オコナ</t>
    </rPh>
    <rPh sb="8" eb="10">
      <t>ニッスウ</t>
    </rPh>
    <phoneticPr fontId="2"/>
  </si>
  <si>
    <r>
      <t>　工事着手日および完成日には日付の欄に「○」、</t>
    </r>
    <r>
      <rPr>
        <sz val="9"/>
        <color rgb="FFFF0000"/>
        <rFont val="ＭＳ 明朝"/>
        <family val="1"/>
        <charset val="128"/>
      </rPr>
      <t>稼働開始日（始期）と稼働終了時（終期）には日付の欄に「□」を記入する。</t>
    </r>
    <rPh sb="1" eb="3">
      <t>コウジ</t>
    </rPh>
    <rPh sb="3" eb="5">
      <t>チャクシュ</t>
    </rPh>
    <rPh sb="5" eb="6">
      <t>ビ</t>
    </rPh>
    <rPh sb="9" eb="11">
      <t>カンセイ</t>
    </rPh>
    <rPh sb="11" eb="12">
      <t>ビ</t>
    </rPh>
    <rPh sb="14" eb="16">
      <t>ヒヅケ</t>
    </rPh>
    <phoneticPr fontId="29"/>
  </si>
  <si>
    <t>今月末時点の代替可能日数</t>
    <rPh sb="0" eb="2">
      <t>コンゲツ</t>
    </rPh>
    <rPh sb="2" eb="3">
      <t>マツ</t>
    </rPh>
    <rPh sb="3" eb="5">
      <t>ジテン</t>
    </rPh>
    <rPh sb="6" eb="8">
      <t>ダイタイ</t>
    </rPh>
    <rPh sb="8" eb="10">
      <t>カノウ</t>
    </rPh>
    <rPh sb="10" eb="11">
      <t>ビ</t>
    </rPh>
    <rPh sb="11" eb="12">
      <t>スウ</t>
    </rPh>
    <phoneticPr fontId="2"/>
  </si>
  <si>
    <r>
      <t>工事着手日（始期）および完成日（終期）には日付の欄に「○」、</t>
    </r>
    <r>
      <rPr>
        <sz val="9"/>
        <color rgb="FFFF0000"/>
        <rFont val="ＭＳ 明朝"/>
        <family val="1"/>
        <charset val="128"/>
      </rPr>
      <t>稼働開始日と稼働終了時には日付の欄に「□」を記入する。</t>
    </r>
    <phoneticPr fontId="2"/>
  </si>
  <si>
    <t>●</t>
  </si>
  <si>
    <t>○</t>
    <phoneticPr fontId="29"/>
  </si>
  <si>
    <t>翌月確認判定</t>
    <rPh sb="0" eb="4">
      <t>ヨクゲツカクニン</t>
    </rPh>
    <rPh sb="4" eb="6">
      <t>ハンテイ</t>
    </rPh>
    <phoneticPr fontId="2"/>
  </si>
  <si>
    <t>みなし</t>
    <phoneticPr fontId="2"/>
  </si>
  <si>
    <t>翌月</t>
    <rPh sb="0" eb="2">
      <t>ヨクゲツ</t>
    </rPh>
    <phoneticPr fontId="2"/>
  </si>
  <si>
    <t>完全週休２日工事</t>
    <phoneticPr fontId="2"/>
  </si>
  <si>
    <t>週休２日工事</t>
    <phoneticPr fontId="2"/>
  </si>
  <si>
    <t>適用なし</t>
    <rPh sb="0" eb="2">
      <t>テキヨウ</t>
    </rPh>
    <phoneticPr fontId="2"/>
  </si>
  <si>
    <t>工　  事　  進 　 捗　  予　  定　  出　  来　  高　  表</t>
    <rPh sb="0" eb="1">
      <t>コウ</t>
    </rPh>
    <rPh sb="4" eb="5">
      <t>コト</t>
    </rPh>
    <rPh sb="8" eb="9">
      <t>ススム</t>
    </rPh>
    <rPh sb="12" eb="13">
      <t>チョク</t>
    </rPh>
    <rPh sb="16" eb="17">
      <t>ヨ</t>
    </rPh>
    <rPh sb="20" eb="21">
      <t>サダム</t>
    </rPh>
    <rPh sb="24" eb="25">
      <t>デ</t>
    </rPh>
    <rPh sb="28" eb="29">
      <t>ライ</t>
    </rPh>
    <rPh sb="32" eb="33">
      <t>タカ</t>
    </rPh>
    <rPh sb="36" eb="37">
      <t>ヒョウ</t>
    </rPh>
    <phoneticPr fontId="8"/>
  </si>
  <si>
    <t>　１．工事名</t>
    <rPh sb="3" eb="5">
      <t>コウジ</t>
    </rPh>
    <rPh sb="5" eb="6">
      <t>メイ</t>
    </rPh>
    <phoneticPr fontId="8"/>
  </si>
  <si>
    <t>　２．工　期</t>
    <rPh sb="3" eb="4">
      <t>コウ</t>
    </rPh>
    <rPh sb="5" eb="6">
      <t>キ</t>
    </rPh>
    <phoneticPr fontId="8"/>
  </si>
  <si>
    <t>着工</t>
    <rPh sb="0" eb="2">
      <t>チャッコウ</t>
    </rPh>
    <phoneticPr fontId="8"/>
  </si>
  <si>
    <t>完成</t>
    <rPh sb="0" eb="2">
      <t>カンセイ</t>
    </rPh>
    <phoneticPr fontId="8"/>
  </si>
  <si>
    <t>②：累計工事別進捗率(％)</t>
    <phoneticPr fontId="2"/>
  </si>
  <si>
    <t>③：①×②進捗率(％)</t>
    <phoneticPr fontId="2"/>
  </si>
  <si>
    <t>出来高</t>
  </si>
  <si>
    <t>①　(％)</t>
    <phoneticPr fontId="8"/>
  </si>
  <si>
    <t>月</t>
    <rPh sb="0" eb="1">
      <t>ツキ</t>
    </rPh>
    <phoneticPr fontId="8"/>
  </si>
  <si>
    <t>　工事種目</t>
    <rPh sb="1" eb="3">
      <t>コウジ</t>
    </rPh>
    <rPh sb="3" eb="5">
      <t>シュモク</t>
    </rPh>
    <phoneticPr fontId="8"/>
  </si>
  <si>
    <t>構成比率</t>
    <rPh sb="0" eb="2">
      <t>コウセイ</t>
    </rPh>
    <rPh sb="2" eb="4">
      <t>ヒリツ</t>
    </rPh>
    <phoneticPr fontId="8"/>
  </si>
  <si>
    <t>②</t>
    <phoneticPr fontId="8"/>
  </si>
  <si>
    <t>③</t>
    <phoneticPr fontId="8"/>
  </si>
  <si>
    <t>合計</t>
    <rPh sb="0" eb="2">
      <t>ゴウケイ</t>
    </rPh>
    <phoneticPr fontId="8"/>
  </si>
  <si>
    <t>余　白</t>
    <phoneticPr fontId="2"/>
  </si>
  <si>
    <t>現時点</t>
    <rPh sb="0" eb="3">
      <t>ゲンジテン</t>
    </rPh>
    <phoneticPr fontId="2"/>
  </si>
  <si>
    <t>様式第15号-1号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</si>
  <si>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様式第15号-2号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</si>
  <si>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様式第15号-3号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</si>
  <si>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様式第１５号－4号</t>
    <rPh sb="0" eb="2">
      <t>ヨウシキ</t>
    </rPh>
    <rPh sb="2" eb="3">
      <t>ダイ</t>
    </rPh>
    <rPh sb="5" eb="6">
      <t>ゴウ</t>
    </rPh>
    <rPh sb="8" eb="9">
      <t>ゴウ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</si>
</sst>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$-411]ggge&quot;年&quot;m&quot;月&quot;d&quot;日&quot;;@"/>
    <numFmt numFmtId="177" formatCode="0_);[Red]\(0\)"/>
    <numFmt numFmtId="178" formatCode="#,##0.0;[Red]\-#,##0.0"/>
    <numFmt numFmtId="179" formatCode="0.0_ "/>
    <numFmt numFmtId="180" formatCode="0.00_ "/>
    <numFmt numFmtId="181" formatCode="0.0_);[Red]\(0.0\)"/>
    <numFmt numFmtId="182" formatCode="0.000%"/>
    <numFmt numFmtId="183" formatCode="0.0"/>
    <numFmt numFmtId="184" formatCode="d"/>
    <numFmt numFmtId="185" formatCode="0&quot;週&quot;"/>
  </numFmts>
  <fonts count="3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48"/>
      <color indexed="2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1"/>
      <color indexed="9"/>
      <name val="ＭＳ 明朝"/>
      <family val="1"/>
      <charset val="128"/>
    </font>
    <font>
      <sz val="11"/>
      <color indexed="10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b/>
      <sz val="18"/>
      <color theme="3"/>
      <name val="ＭＳ Ｐゴシック"/>
      <family val="3"/>
      <charset val="128"/>
    </font>
    <font>
      <sz val="11"/>
      <color rgb="FF9C6500"/>
      <name val="ＭＳ 明朝"/>
      <family val="1"/>
      <charset val="128"/>
    </font>
    <font>
      <sz val="11"/>
      <color rgb="FFFA7D00"/>
      <name val="ＭＳ 明朝"/>
      <family val="1"/>
      <charset val="128"/>
    </font>
    <font>
      <sz val="11"/>
      <color rgb="FF9C0006"/>
      <name val="ＭＳ 明朝"/>
      <family val="1"/>
      <charset val="128"/>
    </font>
    <font>
      <b/>
      <sz val="11"/>
      <color rgb="FFFA7D00"/>
      <name val="ＭＳ 明朝"/>
      <family val="1"/>
      <charset val="128"/>
    </font>
    <font>
      <b/>
      <sz val="15"/>
      <color theme="3"/>
      <name val="ＭＳ 明朝"/>
      <family val="1"/>
      <charset val="128"/>
    </font>
    <font>
      <b/>
      <sz val="13"/>
      <color theme="3"/>
      <name val="ＭＳ 明朝"/>
      <family val="1"/>
      <charset val="128"/>
    </font>
    <font>
      <b/>
      <sz val="11"/>
      <color theme="3"/>
      <name val="ＭＳ 明朝"/>
      <family val="1"/>
      <charset val="128"/>
    </font>
    <font>
      <b/>
      <sz val="11"/>
      <color rgb="FF3F3F3F"/>
      <name val="ＭＳ 明朝"/>
      <family val="1"/>
      <charset val="128"/>
    </font>
    <font>
      <i/>
      <sz val="11"/>
      <color rgb="FF7F7F7F"/>
      <name val="ＭＳ 明朝"/>
      <family val="1"/>
      <charset val="128"/>
    </font>
    <font>
      <sz val="11"/>
      <color rgb="FF3F3F76"/>
      <name val="ＭＳ 明朝"/>
      <family val="1"/>
      <charset val="128"/>
    </font>
    <font>
      <sz val="11"/>
      <color rgb="FF0061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6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9"/>
      <color theme="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5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0"/>
      <color rgb="FFFF0000"/>
      <name val="ＭＳ 明朝"/>
      <family val="1"/>
      <charset val="128"/>
    </font>
  </fonts>
  <fills count="3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gray125">
        <fgColor rgb="FFFF0000"/>
        <bgColor auto="1"/>
      </patternFill>
    </fill>
    <fill>
      <patternFill patternType="gray125">
        <fgColor rgb="FFFF0000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</borders>
  <cellStyleXfs count="48"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8" borderId="50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51" applyNumberFormat="0" applyFont="0" applyAlignment="0" applyProtection="0">
      <alignment vertical="center"/>
    </xf>
    <xf numFmtId="0" fontId="18" fillId="0" borderId="52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5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1" fillId="0" borderId="54" applyNumberFormat="0" applyFill="0" applyAlignment="0" applyProtection="0">
      <alignment vertical="center"/>
    </xf>
    <xf numFmtId="0" fontId="22" fillId="0" borderId="55" applyNumberFormat="0" applyFill="0" applyAlignment="0" applyProtection="0">
      <alignment vertical="center"/>
    </xf>
    <xf numFmtId="0" fontId="23" fillId="0" borderId="5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57" applyNumberFormat="0" applyFill="0" applyAlignment="0" applyProtection="0">
      <alignment vertical="center"/>
    </xf>
    <xf numFmtId="0" fontId="24" fillId="31" borderId="5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3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/>
    <xf numFmtId="0" fontId="27" fillId="32" borderId="0" applyNumberFormat="0" applyBorder="0" applyAlignment="0" applyProtection="0">
      <alignment vertical="center"/>
    </xf>
  </cellStyleXfs>
  <cellXfs count="385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distributed" vertical="center"/>
    </xf>
    <xf numFmtId="49" fontId="3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44" applyFont="1">
      <alignment vertical="center"/>
    </xf>
    <xf numFmtId="0" fontId="0" fillId="0" borderId="0" xfId="44" applyFont="1">
      <alignment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44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0" xfId="46" applyFont="1"/>
    <xf numFmtId="0" fontId="6" fillId="0" borderId="0" xfId="46" applyFont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0" xfId="44" applyFont="1" applyAlignment="1">
      <alignment vertical="center" wrapText="1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8" fillId="0" borderId="4" xfId="44" applyFont="1" applyBorder="1">
      <alignment vertical="center"/>
    </xf>
    <xf numFmtId="0" fontId="8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5" xfId="44" applyFont="1" applyBorder="1">
      <alignment vertical="center"/>
    </xf>
    <xf numFmtId="0" fontId="4" fillId="0" borderId="0" xfId="44" applyFont="1">
      <alignment vertical="center"/>
    </xf>
    <xf numFmtId="182" fontId="3" fillId="0" borderId="0" xfId="28" applyNumberFormat="1" applyFont="1" applyAlignment="1">
      <alignment vertical="center"/>
    </xf>
    <xf numFmtId="0" fontId="8" fillId="0" borderId="15" xfId="44" applyFont="1" applyBorder="1">
      <alignment vertical="center"/>
    </xf>
    <xf numFmtId="0" fontId="8" fillId="0" borderId="15" xfId="0" applyFont="1" applyBorder="1">
      <alignment vertical="center"/>
    </xf>
    <xf numFmtId="0" fontId="3" fillId="0" borderId="0" xfId="45">
      <alignment vertical="center"/>
    </xf>
    <xf numFmtId="0" fontId="3" fillId="0" borderId="0" xfId="0" applyFont="1" applyProtection="1">
      <alignment vertical="center"/>
      <protection locked="0"/>
    </xf>
    <xf numFmtId="0" fontId="3" fillId="0" borderId="16" xfId="0" applyFont="1" applyBorder="1">
      <alignment vertical="center"/>
    </xf>
    <xf numFmtId="180" fontId="3" fillId="0" borderId="16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180" fontId="3" fillId="0" borderId="17" xfId="0" applyNumberFormat="1" applyFont="1" applyBorder="1">
      <alignment vertical="center"/>
    </xf>
    <xf numFmtId="180" fontId="3" fillId="0" borderId="0" xfId="0" applyNumberFormat="1" applyFont="1">
      <alignment vertical="center"/>
    </xf>
    <xf numFmtId="180" fontId="3" fillId="0" borderId="0" xfId="0" applyNumberFormat="1" applyFont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9" xfId="0" applyFont="1" applyBorder="1">
      <alignment vertical="center"/>
    </xf>
    <xf numFmtId="180" fontId="3" fillId="0" borderId="20" xfId="0" applyNumberFormat="1" applyFont="1" applyBorder="1" applyAlignment="1">
      <alignment horizontal="center" vertical="center"/>
    </xf>
    <xf numFmtId="180" fontId="3" fillId="0" borderId="21" xfId="0" applyNumberFormat="1" applyFont="1" applyBorder="1" applyAlignment="1">
      <alignment horizontal="center" vertical="center"/>
    </xf>
    <xf numFmtId="180" fontId="3" fillId="0" borderId="22" xfId="0" applyNumberFormat="1" applyFont="1" applyBorder="1" applyAlignment="1">
      <alignment horizontal="center" vertical="center"/>
    </xf>
    <xf numFmtId="180" fontId="3" fillId="0" borderId="23" xfId="0" applyNumberFormat="1" applyFont="1" applyBorder="1" applyAlignment="1">
      <alignment horizontal="center" vertical="center"/>
    </xf>
    <xf numFmtId="180" fontId="3" fillId="0" borderId="24" xfId="0" applyNumberFormat="1" applyFont="1" applyBorder="1" applyAlignment="1">
      <alignment horizontal="center" vertical="center"/>
    </xf>
    <xf numFmtId="180" fontId="3" fillId="0" borderId="25" xfId="0" applyNumberFormat="1" applyFont="1" applyBorder="1" applyAlignment="1">
      <alignment horizontal="center" vertical="center"/>
    </xf>
    <xf numFmtId="180" fontId="3" fillId="0" borderId="14" xfId="0" applyNumberFormat="1" applyFont="1" applyBorder="1" applyAlignment="1">
      <alignment horizontal="center" vertical="center"/>
    </xf>
    <xf numFmtId="178" fontId="4" fillId="0" borderId="26" xfId="34" applyNumberFormat="1" applyFont="1" applyBorder="1" applyAlignment="1" applyProtection="1">
      <alignment vertical="center"/>
    </xf>
    <xf numFmtId="178" fontId="4" fillId="0" borderId="0" xfId="34" applyNumberFormat="1" applyFont="1" applyBorder="1" applyAlignment="1" applyProtection="1">
      <alignment vertical="center" shrinkToFit="1"/>
    </xf>
    <xf numFmtId="38" fontId="4" fillId="0" borderId="0" xfId="34" applyFont="1" applyBorder="1" applyAlignment="1" applyProtection="1">
      <alignment vertical="center" shrinkToFit="1"/>
    </xf>
    <xf numFmtId="38" fontId="4" fillId="0" borderId="29" xfId="0" applyNumberFormat="1" applyFont="1" applyBorder="1">
      <alignment vertical="center"/>
    </xf>
    <xf numFmtId="179" fontId="4" fillId="0" borderId="0" xfId="0" applyNumberFormat="1" applyFont="1" applyAlignment="1">
      <alignment vertical="center" shrinkToFit="1"/>
    </xf>
    <xf numFmtId="9" fontId="4" fillId="0" borderId="0" xfId="28" applyFont="1" applyBorder="1" applyAlignment="1" applyProtection="1">
      <alignment vertical="center" shrinkToFit="1"/>
    </xf>
    <xf numFmtId="178" fontId="3" fillId="0" borderId="0" xfId="34" applyNumberFormat="1" applyFont="1" applyBorder="1" applyAlignment="1" applyProtection="1">
      <alignment vertical="center"/>
    </xf>
    <xf numFmtId="178" fontId="3" fillId="0" borderId="0" xfId="34" applyNumberFormat="1" applyFont="1" applyBorder="1" applyAlignment="1" applyProtection="1">
      <alignment vertical="center" shrinkToFit="1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3" fillId="0" borderId="59" xfId="0" applyFont="1" applyBorder="1" applyAlignment="1">
      <alignment horizontal="center" vertical="center"/>
    </xf>
    <xf numFmtId="0" fontId="30" fillId="0" borderId="0" xfId="0" applyFont="1">
      <alignment vertical="center"/>
    </xf>
    <xf numFmtId="0" fontId="3" fillId="0" borderId="8" xfId="0" applyFont="1" applyBorder="1">
      <alignment vertical="center"/>
    </xf>
    <xf numFmtId="0" fontId="30" fillId="0" borderId="4" xfId="0" applyFont="1" applyBorder="1">
      <alignment vertical="center"/>
    </xf>
    <xf numFmtId="0" fontId="3" fillId="0" borderId="60" xfId="0" applyFont="1" applyBorder="1" applyAlignment="1">
      <alignment horizontal="centerContinuous" vertical="center"/>
    </xf>
    <xf numFmtId="0" fontId="30" fillId="0" borderId="23" xfId="0" applyFont="1" applyBorder="1" applyAlignment="1">
      <alignment horizontal="centerContinuous" vertical="center"/>
    </xf>
    <xf numFmtId="0" fontId="3" fillId="2" borderId="63" xfId="0" applyFont="1" applyFill="1" applyBorder="1" applyAlignment="1">
      <alignment horizontal="center" vertical="center"/>
    </xf>
    <xf numFmtId="0" fontId="3" fillId="0" borderId="60" xfId="0" applyFont="1" applyBorder="1">
      <alignment vertical="center"/>
    </xf>
    <xf numFmtId="0" fontId="30" fillId="0" borderId="23" xfId="0" applyFont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0" borderId="64" xfId="0" applyFont="1" applyBorder="1">
      <alignment vertical="center"/>
    </xf>
    <xf numFmtId="0" fontId="8" fillId="0" borderId="65" xfId="0" applyFont="1" applyBorder="1">
      <alignment vertical="center"/>
    </xf>
    <xf numFmtId="0" fontId="8" fillId="0" borderId="64" xfId="44" applyFont="1" applyBorder="1">
      <alignment vertical="center"/>
    </xf>
    <xf numFmtId="0" fontId="8" fillId="0" borderId="65" xfId="44" applyFont="1" applyBorder="1">
      <alignment vertical="center"/>
    </xf>
    <xf numFmtId="0" fontId="8" fillId="0" borderId="66" xfId="44" applyFont="1" applyBorder="1">
      <alignment vertical="center"/>
    </xf>
    <xf numFmtId="0" fontId="8" fillId="0" borderId="66" xfId="0" applyFont="1" applyBorder="1">
      <alignment vertical="center"/>
    </xf>
    <xf numFmtId="0" fontId="8" fillId="0" borderId="67" xfId="0" applyFont="1" applyBorder="1">
      <alignment vertical="center"/>
    </xf>
    <xf numFmtId="0" fontId="8" fillId="0" borderId="68" xfId="0" applyFont="1" applyBorder="1">
      <alignment vertical="center"/>
    </xf>
    <xf numFmtId="0" fontId="8" fillId="0" borderId="68" xfId="44" applyFont="1" applyBorder="1">
      <alignment vertical="center"/>
    </xf>
    <xf numFmtId="0" fontId="8" fillId="0" borderId="67" xfId="44" applyFont="1" applyBorder="1">
      <alignment vertical="center"/>
    </xf>
    <xf numFmtId="0" fontId="8" fillId="0" borderId="69" xfId="0" applyFont="1" applyBorder="1">
      <alignment vertical="center"/>
    </xf>
    <xf numFmtId="0" fontId="8" fillId="0" borderId="70" xfId="0" applyFont="1" applyBorder="1">
      <alignment vertical="center"/>
    </xf>
    <xf numFmtId="0" fontId="3" fillId="0" borderId="36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2" xfId="0" applyFont="1" applyBorder="1">
      <alignment vertical="center"/>
    </xf>
    <xf numFmtId="0" fontId="15" fillId="0" borderId="0" xfId="0" applyFont="1">
      <alignment vertical="center"/>
    </xf>
    <xf numFmtId="14" fontId="32" fillId="0" borderId="12" xfId="0" applyNumberFormat="1" applyFont="1" applyBorder="1">
      <alignment vertical="center"/>
    </xf>
    <xf numFmtId="184" fontId="3" fillId="0" borderId="62" xfId="0" applyNumberFormat="1" applyFont="1" applyBorder="1" applyAlignment="1">
      <alignment horizontal="center" vertical="center"/>
    </xf>
    <xf numFmtId="0" fontId="4" fillId="33" borderId="60" xfId="0" applyFont="1" applyFill="1" applyBorder="1">
      <alignment vertical="center"/>
    </xf>
    <xf numFmtId="0" fontId="4" fillId="33" borderId="59" xfId="0" applyFont="1" applyFill="1" applyBorder="1">
      <alignment vertical="center"/>
    </xf>
    <xf numFmtId="0" fontId="4" fillId="33" borderId="28" xfId="0" applyFont="1" applyFill="1" applyBorder="1">
      <alignment vertical="center"/>
    </xf>
    <xf numFmtId="180" fontId="3" fillId="33" borderId="46" xfId="0" applyNumberFormat="1" applyFont="1" applyFill="1" applyBorder="1">
      <alignment vertical="center"/>
    </xf>
    <xf numFmtId="180" fontId="3" fillId="33" borderId="47" xfId="0" applyNumberFormat="1" applyFont="1" applyFill="1" applyBorder="1">
      <alignment vertical="center"/>
    </xf>
    <xf numFmtId="180" fontId="3" fillId="33" borderId="48" xfId="0" applyNumberFormat="1" applyFont="1" applyFill="1" applyBorder="1">
      <alignment vertical="center"/>
    </xf>
    <xf numFmtId="181" fontId="4" fillId="33" borderId="27" xfId="28" applyNumberFormat="1" applyFont="1" applyFill="1" applyBorder="1" applyAlignment="1" applyProtection="1">
      <alignment vertical="center" shrinkToFit="1"/>
    </xf>
    <xf numFmtId="181" fontId="4" fillId="0" borderId="23" xfId="34" applyNumberFormat="1" applyFont="1" applyBorder="1" applyAlignment="1" applyProtection="1">
      <alignment vertical="center" shrinkToFit="1"/>
    </xf>
    <xf numFmtId="181" fontId="4" fillId="33" borderId="22" xfId="28" applyNumberFormat="1" applyFont="1" applyFill="1" applyBorder="1" applyAlignment="1" applyProtection="1">
      <alignment vertical="center" shrinkToFit="1"/>
    </xf>
    <xf numFmtId="181" fontId="4" fillId="0" borderId="23" xfId="28" applyNumberFormat="1" applyFont="1" applyBorder="1" applyAlignment="1" applyProtection="1">
      <alignment vertical="center" shrinkToFit="1"/>
    </xf>
    <xf numFmtId="181" fontId="4" fillId="33" borderId="22" xfId="34" applyNumberFormat="1" applyFont="1" applyFill="1" applyBorder="1" applyAlignment="1" applyProtection="1">
      <alignment vertical="center" shrinkToFit="1"/>
    </xf>
    <xf numFmtId="181" fontId="4" fillId="0" borderId="28" xfId="34" applyNumberFormat="1" applyFont="1" applyBorder="1" applyAlignment="1" applyProtection="1">
      <alignment vertical="center" shrinkToFit="1"/>
    </xf>
    <xf numFmtId="181" fontId="4" fillId="0" borderId="30" xfId="0" applyNumberFormat="1" applyFont="1" applyBorder="1" applyAlignment="1">
      <alignment vertical="center" shrinkToFit="1"/>
    </xf>
    <xf numFmtId="181" fontId="4" fillId="0" borderId="31" xfId="34" applyNumberFormat="1" applyFont="1" applyBorder="1" applyAlignment="1" applyProtection="1">
      <alignment vertical="center" shrinkToFit="1"/>
    </xf>
    <xf numFmtId="181" fontId="4" fillId="0" borderId="32" xfId="0" applyNumberFormat="1" applyFont="1" applyBorder="1" applyAlignment="1">
      <alignment vertical="center" shrinkToFit="1"/>
    </xf>
    <xf numFmtId="181" fontId="4" fillId="0" borderId="33" xfId="34" applyNumberFormat="1" applyFont="1" applyBorder="1" applyAlignment="1" applyProtection="1">
      <alignment vertical="center" shrinkToFit="1"/>
    </xf>
    <xf numFmtId="0" fontId="3" fillId="0" borderId="79" xfId="0" applyFont="1" applyBorder="1">
      <alignment vertical="center"/>
    </xf>
    <xf numFmtId="0" fontId="4" fillId="0" borderId="80" xfId="0" applyFont="1" applyBorder="1">
      <alignment vertical="center"/>
    </xf>
    <xf numFmtId="0" fontId="4" fillId="0" borderId="81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56" fontId="35" fillId="0" borderId="0" xfId="0" applyNumberFormat="1" applyFont="1">
      <alignment vertical="center"/>
    </xf>
    <xf numFmtId="0" fontId="35" fillId="0" borderId="0" xfId="0" applyFont="1">
      <alignment vertical="center"/>
    </xf>
    <xf numFmtId="0" fontId="3" fillId="0" borderId="59" xfId="0" applyFont="1" applyBorder="1">
      <alignment vertical="center"/>
    </xf>
    <xf numFmtId="184" fontId="3" fillId="0" borderId="82" xfId="0" applyNumberFormat="1" applyFont="1" applyBorder="1" applyAlignment="1">
      <alignment horizontal="center" vertical="center"/>
    </xf>
    <xf numFmtId="0" fontId="3" fillId="2" borderId="83" xfId="0" applyFont="1" applyFill="1" applyBorder="1" applyAlignment="1">
      <alignment horizontal="center" vertical="center"/>
    </xf>
    <xf numFmtId="0" fontId="35" fillId="2" borderId="60" xfId="0" applyFont="1" applyFill="1" applyBorder="1" applyAlignment="1">
      <alignment horizontal="center" vertical="center"/>
    </xf>
    <xf numFmtId="0" fontId="35" fillId="2" borderId="12" xfId="0" applyFont="1" applyFill="1" applyBorder="1" applyAlignment="1">
      <alignment horizontal="center" vertical="center"/>
    </xf>
    <xf numFmtId="0" fontId="35" fillId="0" borderId="60" xfId="0" applyFont="1" applyBorder="1" applyAlignment="1">
      <alignment horizontal="center" vertical="center"/>
    </xf>
    <xf numFmtId="0" fontId="30" fillId="0" borderId="41" xfId="0" applyFont="1" applyBorder="1">
      <alignment vertical="center"/>
    </xf>
    <xf numFmtId="0" fontId="3" fillId="0" borderId="84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35" fillId="0" borderId="0" xfId="0" applyFont="1" applyAlignment="1">
      <alignment horizontal="right" vertical="center"/>
    </xf>
    <xf numFmtId="0" fontId="35" fillId="2" borderId="9" xfId="0" applyFont="1" applyFill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23" xfId="0" applyFont="1" applyBorder="1">
      <alignment vertical="center"/>
    </xf>
    <xf numFmtId="0" fontId="35" fillId="0" borderId="60" xfId="0" applyFont="1" applyBorder="1">
      <alignment vertical="center"/>
    </xf>
    <xf numFmtId="0" fontId="35" fillId="0" borderId="59" xfId="0" applyFont="1" applyBorder="1">
      <alignment vertical="center"/>
    </xf>
    <xf numFmtId="0" fontId="35" fillId="0" borderId="28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85" xfId="0" applyFont="1" applyBorder="1">
      <alignment vertical="center"/>
    </xf>
    <xf numFmtId="0" fontId="3" fillId="0" borderId="86" xfId="0" applyFont="1" applyBorder="1">
      <alignment vertical="center"/>
    </xf>
    <xf numFmtId="0" fontId="3" fillId="0" borderId="33" xfId="0" applyFont="1" applyBorder="1">
      <alignment vertical="center"/>
    </xf>
    <xf numFmtId="0" fontId="3" fillId="0" borderId="0" xfId="0" applyFont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3" fillId="0" borderId="87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5" fillId="0" borderId="4" xfId="0" applyFont="1" applyBorder="1">
      <alignment vertical="center"/>
    </xf>
    <xf numFmtId="0" fontId="35" fillId="0" borderId="5" xfId="0" applyFont="1" applyBorder="1">
      <alignment vertical="center"/>
    </xf>
    <xf numFmtId="184" fontId="3" fillId="0" borderId="8" xfId="0" applyNumberFormat="1" applyFont="1" applyBorder="1" applyAlignment="1">
      <alignment horizontal="center" vertical="center"/>
    </xf>
    <xf numFmtId="184" fontId="3" fillId="0" borderId="0" xfId="0" applyNumberFormat="1" applyFont="1" applyAlignment="1">
      <alignment horizontal="center" vertical="center"/>
    </xf>
    <xf numFmtId="0" fontId="30" fillId="0" borderId="59" xfId="0" applyFont="1" applyBorder="1">
      <alignment vertical="center"/>
    </xf>
    <xf numFmtId="0" fontId="31" fillId="0" borderId="59" xfId="0" applyFont="1" applyBorder="1" applyAlignment="1">
      <alignment horizontal="center" vertical="center"/>
    </xf>
    <xf numFmtId="0" fontId="35" fillId="0" borderId="9" xfId="0" applyFont="1" applyBorder="1">
      <alignment vertical="center"/>
    </xf>
    <xf numFmtId="185" fontId="35" fillId="0" borderId="60" xfId="0" applyNumberFormat="1" applyFont="1" applyBorder="1">
      <alignment vertical="center"/>
    </xf>
    <xf numFmtId="185" fontId="3" fillId="0" borderId="8" xfId="0" applyNumberFormat="1" applyFont="1" applyBorder="1" applyAlignment="1">
      <alignment horizontal="center" vertical="center"/>
    </xf>
    <xf numFmtId="185" fontId="3" fillId="0" borderId="0" xfId="0" applyNumberFormat="1" applyFont="1" applyAlignment="1">
      <alignment horizontal="center" vertical="center"/>
    </xf>
    <xf numFmtId="185" fontId="35" fillId="0" borderId="0" xfId="0" applyNumberFormat="1" applyFont="1">
      <alignment vertical="center"/>
    </xf>
    <xf numFmtId="0" fontId="3" fillId="0" borderId="4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35" fillId="0" borderId="8" xfId="0" applyFont="1" applyBorder="1">
      <alignment vertical="center"/>
    </xf>
    <xf numFmtId="0" fontId="30" fillId="0" borderId="59" xfId="0" applyFont="1" applyBorder="1" applyAlignment="1">
      <alignment horizontal="centerContinuous" vertical="center"/>
    </xf>
    <xf numFmtId="0" fontId="9" fillId="0" borderId="59" xfId="0" applyFont="1" applyBorder="1" applyAlignment="1">
      <alignment horizontal="centerContinuous" vertical="center"/>
    </xf>
    <xf numFmtId="184" fontId="3" fillId="35" borderId="62" xfId="0" applyNumberFormat="1" applyFont="1" applyFill="1" applyBorder="1" applyAlignment="1">
      <alignment horizontal="center" vertical="center"/>
    </xf>
    <xf numFmtId="184" fontId="3" fillId="35" borderId="82" xfId="0" applyNumberFormat="1" applyFont="1" applyFill="1" applyBorder="1" applyAlignment="1">
      <alignment horizontal="center" vertical="center"/>
    </xf>
    <xf numFmtId="0" fontId="7" fillId="0" borderId="60" xfId="0" applyFont="1" applyBorder="1" applyAlignment="1">
      <alignment horizontal="centerContinuous" vertical="center"/>
    </xf>
    <xf numFmtId="185" fontId="3" fillId="0" borderId="11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" fillId="0" borderId="49" xfId="0" applyFont="1" applyBorder="1">
      <alignment vertical="center"/>
    </xf>
    <xf numFmtId="0" fontId="35" fillId="0" borderId="28" xfId="0" applyFont="1" applyBorder="1">
      <alignment vertical="center"/>
    </xf>
    <xf numFmtId="0" fontId="3" fillId="0" borderId="28" xfId="0" applyFont="1" applyBorder="1">
      <alignment vertical="center"/>
    </xf>
    <xf numFmtId="0" fontId="3" fillId="0" borderId="0" xfId="0" applyFont="1" applyAlignment="1">
      <alignment vertical="center" wrapText="1"/>
    </xf>
    <xf numFmtId="0" fontId="5" fillId="0" borderId="1" xfId="0" applyFont="1" applyBorder="1">
      <alignment vertical="center"/>
    </xf>
    <xf numFmtId="0" fontId="3" fillId="0" borderId="15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38" fillId="0" borderId="9" xfId="0" applyFont="1" applyBorder="1">
      <alignment vertical="center"/>
    </xf>
    <xf numFmtId="0" fontId="4" fillId="0" borderId="59" xfId="0" applyFont="1" applyBorder="1">
      <alignment vertical="center"/>
    </xf>
    <xf numFmtId="185" fontId="38" fillId="0" borderId="60" xfId="0" applyNumberFormat="1" applyFont="1" applyBorder="1">
      <alignment vertical="center"/>
    </xf>
    <xf numFmtId="0" fontId="38" fillId="0" borderId="60" xfId="0" applyFont="1" applyBorder="1">
      <alignment vertical="center"/>
    </xf>
    <xf numFmtId="0" fontId="38" fillId="0" borderId="59" xfId="0" applyFont="1" applyBorder="1">
      <alignment vertical="center"/>
    </xf>
    <xf numFmtId="0" fontId="38" fillId="0" borderId="12" xfId="0" applyFont="1" applyBorder="1">
      <alignment vertical="center"/>
    </xf>
    <xf numFmtId="0" fontId="38" fillId="0" borderId="4" xfId="0" applyFont="1" applyBorder="1">
      <alignment vertical="center"/>
    </xf>
    <xf numFmtId="0" fontId="3" fillId="0" borderId="8" xfId="0" applyFont="1" applyBorder="1" applyAlignment="1">
      <alignment horizontal="centerContinuous" vertical="center"/>
    </xf>
    <xf numFmtId="0" fontId="3" fillId="0" borderId="13" xfId="0" applyFont="1" applyBorder="1" applyAlignment="1">
      <alignment horizontal="centerContinuous" vertical="center"/>
    </xf>
    <xf numFmtId="0" fontId="36" fillId="0" borderId="15" xfId="0" applyFont="1" applyBorder="1">
      <alignment vertical="center"/>
    </xf>
    <xf numFmtId="0" fontId="36" fillId="0" borderId="28" xfId="0" applyFont="1" applyBorder="1">
      <alignment vertical="center"/>
    </xf>
    <xf numFmtId="0" fontId="3" fillId="0" borderId="8" xfId="0" applyFont="1" applyBorder="1" applyAlignment="1">
      <alignment vertical="center" shrinkToFit="1"/>
    </xf>
    <xf numFmtId="0" fontId="4" fillId="0" borderId="3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183" fontId="4" fillId="0" borderId="9" xfId="0" applyNumberFormat="1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43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181" fontId="4" fillId="0" borderId="9" xfId="34" applyNumberFormat="1" applyFont="1" applyFill="1" applyBorder="1" applyAlignment="1">
      <alignment vertical="center"/>
    </xf>
    <xf numFmtId="181" fontId="4" fillId="0" borderId="8" xfId="34" applyNumberFormat="1" applyFont="1" applyFill="1" applyBorder="1" applyAlignment="1">
      <alignment vertical="center"/>
    </xf>
    <xf numFmtId="181" fontId="4" fillId="0" borderId="10" xfId="34" applyNumberFormat="1" applyFont="1" applyFill="1" applyBorder="1" applyAlignment="1">
      <alignment vertical="center"/>
    </xf>
    <xf numFmtId="181" fontId="4" fillId="0" borderId="43" xfId="34" applyNumberFormat="1" applyFont="1" applyFill="1" applyBorder="1" applyAlignment="1">
      <alignment vertical="center"/>
    </xf>
    <xf numFmtId="181" fontId="4" fillId="0" borderId="16" xfId="34" applyNumberFormat="1" applyFont="1" applyFill="1" applyBorder="1" applyAlignment="1">
      <alignment vertical="center"/>
    </xf>
    <xf numFmtId="181" fontId="4" fillId="0" borderId="42" xfId="34" applyNumberFormat="1" applyFont="1" applyFill="1" applyBorder="1" applyAlignment="1">
      <alignment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9" fontId="4" fillId="0" borderId="60" xfId="34" applyNumberFormat="1" applyFont="1" applyFill="1" applyBorder="1" applyAlignment="1">
      <alignment vertical="center"/>
    </xf>
    <xf numFmtId="179" fontId="4" fillId="0" borderId="59" xfId="34" applyNumberFormat="1" applyFont="1" applyFill="1" applyBorder="1" applyAlignment="1">
      <alignment vertical="center"/>
    </xf>
    <xf numFmtId="179" fontId="4" fillId="0" borderId="23" xfId="34" applyNumberFormat="1" applyFont="1" applyFill="1" applyBorder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33" borderId="36" xfId="0" applyFont="1" applyFill="1" applyBorder="1" applyAlignment="1">
      <alignment horizontal="left" vertical="center"/>
    </xf>
    <xf numFmtId="0" fontId="7" fillId="33" borderId="8" xfId="0" applyFont="1" applyFill="1" applyBorder="1" applyAlignment="1">
      <alignment horizontal="left" vertical="center"/>
    </xf>
    <xf numFmtId="0" fontId="7" fillId="33" borderId="10" xfId="0" applyFont="1" applyFill="1" applyBorder="1" applyAlignment="1">
      <alignment horizontal="left" vertical="center"/>
    </xf>
    <xf numFmtId="179" fontId="4" fillId="33" borderId="9" xfId="0" applyNumberFormat="1" applyFont="1" applyFill="1" applyBorder="1" applyAlignment="1">
      <alignment vertical="center"/>
    </xf>
    <xf numFmtId="179" fontId="4" fillId="33" borderId="8" xfId="0" applyNumberFormat="1" applyFont="1" applyFill="1" applyBorder="1" applyAlignment="1">
      <alignment vertical="center"/>
    </xf>
    <xf numFmtId="179" fontId="4" fillId="33" borderId="10" xfId="0" applyNumberFormat="1" applyFont="1" applyFill="1" applyBorder="1" applyAlignment="1">
      <alignment vertical="center"/>
    </xf>
    <xf numFmtId="183" fontId="4" fillId="33" borderId="9" xfId="0" applyNumberFormat="1" applyFont="1" applyFill="1" applyBorder="1" applyAlignment="1">
      <alignment vertical="center"/>
    </xf>
    <xf numFmtId="183" fontId="4" fillId="33" borderId="8" xfId="0" applyNumberFormat="1" applyFont="1" applyFill="1" applyBorder="1" applyAlignment="1">
      <alignment vertical="center"/>
    </xf>
    <xf numFmtId="183" fontId="4" fillId="33" borderId="10" xfId="0" applyNumberFormat="1" applyFont="1" applyFill="1" applyBorder="1" applyAlignment="1">
      <alignment vertical="center"/>
    </xf>
    <xf numFmtId="0" fontId="4" fillId="0" borderId="0" xfId="44" applyFont="1" applyAlignment="1">
      <alignment horizontal="center" vertical="center"/>
    </xf>
    <xf numFmtId="0" fontId="3" fillId="0" borderId="0" xfId="44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33" borderId="0" xfId="0" applyNumberFormat="1" applyFont="1" applyFill="1" applyAlignment="1">
      <alignment horizontal="right" vertical="center"/>
    </xf>
    <xf numFmtId="0" fontId="4" fillId="33" borderId="0" xfId="44" applyFont="1" applyFill="1" applyAlignment="1">
      <alignment horizontal="distributed" vertical="center" wrapText="1"/>
    </xf>
    <xf numFmtId="0" fontId="4" fillId="0" borderId="0" xfId="44" applyFont="1" applyAlignment="1">
      <alignment horizontal="center" vertical="center" wrapText="1"/>
    </xf>
    <xf numFmtId="0" fontId="4" fillId="33" borderId="0" xfId="44" applyFont="1" applyFill="1" applyAlignment="1">
      <alignment vertical="center" wrapText="1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3" fillId="33" borderId="0" xfId="0" applyFont="1" applyFill="1" applyAlignment="1">
      <alignment horizontal="left" vertical="center"/>
    </xf>
    <xf numFmtId="0" fontId="4" fillId="0" borderId="7" xfId="0" applyFont="1" applyBorder="1" applyAlignment="1">
      <alignment horizontal="right"/>
    </xf>
    <xf numFmtId="0" fontId="4" fillId="0" borderId="37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3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3" fillId="0" borderId="0" xfId="44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33" borderId="0" xfId="0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4" fillId="0" borderId="26" xfId="34" applyNumberFormat="1" applyFont="1" applyFill="1" applyBorder="1" applyAlignment="1">
      <alignment horizontal="left"/>
    </xf>
    <xf numFmtId="177" fontId="34" fillId="0" borderId="34" xfId="34" applyNumberFormat="1" applyFont="1" applyFill="1" applyBorder="1" applyAlignment="1">
      <alignment horizontal="left"/>
    </xf>
    <xf numFmtId="177" fontId="34" fillId="0" borderId="29" xfId="34" applyNumberFormat="1" applyFont="1" applyFill="1" applyBorder="1" applyAlignment="1">
      <alignment horizontal="left"/>
    </xf>
    <xf numFmtId="177" fontId="34" fillId="0" borderId="35" xfId="34" applyNumberFormat="1" applyFont="1" applyFill="1" applyBorder="1" applyAlignment="1">
      <alignment horizontal="left"/>
    </xf>
    <xf numFmtId="0" fontId="4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 indent="1"/>
    </xf>
    <xf numFmtId="177" fontId="4" fillId="33" borderId="60" xfId="34" applyNumberFormat="1" applyFont="1" applyFill="1" applyBorder="1" applyAlignment="1">
      <alignment vertical="center" wrapText="1"/>
    </xf>
    <xf numFmtId="177" fontId="4" fillId="33" borderId="59" xfId="34" applyNumberFormat="1" applyFont="1" applyFill="1" applyBorder="1" applyAlignment="1">
      <alignment vertical="center" wrapText="1"/>
    </xf>
    <xf numFmtId="177" fontId="4" fillId="33" borderId="28" xfId="34" applyNumberFormat="1" applyFont="1" applyFill="1" applyBorder="1" applyAlignment="1">
      <alignment vertical="center" wrapText="1"/>
    </xf>
    <xf numFmtId="183" fontId="4" fillId="33" borderId="9" xfId="0" applyNumberFormat="1" applyFont="1" applyFill="1" applyBorder="1" applyAlignment="1">
      <alignment horizontal="right" vertical="center"/>
    </xf>
    <xf numFmtId="183" fontId="4" fillId="33" borderId="8" xfId="0" applyNumberFormat="1" applyFont="1" applyFill="1" applyBorder="1" applyAlignment="1">
      <alignment horizontal="right" vertical="center"/>
    </xf>
    <xf numFmtId="183" fontId="4" fillId="33" borderId="10" xfId="0" applyNumberFormat="1" applyFont="1" applyFill="1" applyBorder="1" applyAlignment="1">
      <alignment horizontal="right" vertical="center"/>
    </xf>
    <xf numFmtId="0" fontId="4" fillId="0" borderId="45" xfId="0" applyFont="1" applyBorder="1" applyAlignment="1">
      <alignment horizontal="right" vertical="center"/>
    </xf>
    <xf numFmtId="0" fontId="4" fillId="0" borderId="59" xfId="0" applyFont="1" applyBorder="1" applyAlignment="1">
      <alignment horizontal="right" vertical="center"/>
    </xf>
    <xf numFmtId="0" fontId="4" fillId="0" borderId="23" xfId="0" applyFont="1" applyBorder="1" applyAlignment="1">
      <alignment horizontal="right" vertical="center"/>
    </xf>
    <xf numFmtId="179" fontId="4" fillId="0" borderId="60" xfId="0" applyNumberFormat="1" applyFont="1" applyBorder="1" applyAlignment="1">
      <alignment vertical="center"/>
    </xf>
    <xf numFmtId="179" fontId="4" fillId="0" borderId="23" xfId="0" applyNumberFormat="1" applyFont="1" applyBorder="1" applyAlignment="1">
      <alignment vertical="center"/>
    </xf>
    <xf numFmtId="0" fontId="3" fillId="0" borderId="7" xfId="0" applyFont="1" applyBorder="1" applyAlignment="1">
      <alignment horizontal="left"/>
    </xf>
    <xf numFmtId="0" fontId="3" fillId="0" borderId="49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179" fontId="4" fillId="0" borderId="59" xfId="0" applyNumberFormat="1" applyFont="1" applyBorder="1" applyAlignment="1">
      <alignment vertical="center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4" fillId="33" borderId="60" xfId="0" applyFont="1" applyFill="1" applyBorder="1" applyAlignment="1">
      <alignment horizontal="center" vertical="center"/>
    </xf>
    <xf numFmtId="0" fontId="4" fillId="33" borderId="28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1" xfId="34" applyNumberFormat="1" applyFont="1" applyFill="1" applyBorder="1" applyAlignment="1">
      <alignment horizontal="center" vertical="center"/>
    </xf>
    <xf numFmtId="0" fontId="4" fillId="0" borderId="2" xfId="34" applyNumberFormat="1" applyFont="1" applyFill="1" applyBorder="1" applyAlignment="1">
      <alignment horizontal="center" vertical="center"/>
    </xf>
    <xf numFmtId="0" fontId="4" fillId="33" borderId="2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34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1" fillId="0" borderId="60" xfId="0" applyFont="1" applyBorder="1" applyAlignment="1">
      <alignment horizontal="center" vertical="center"/>
    </xf>
    <xf numFmtId="0" fontId="31" fillId="0" borderId="5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5" fillId="0" borderId="60" xfId="0" applyFont="1" applyBorder="1" applyAlignment="1">
      <alignment horizontal="center" vertical="center" shrinkToFit="1"/>
    </xf>
    <xf numFmtId="0" fontId="35" fillId="0" borderId="28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shrinkToFit="1"/>
    </xf>
    <xf numFmtId="0" fontId="3" fillId="33" borderId="60" xfId="0" applyFont="1" applyFill="1" applyBorder="1" applyAlignment="1">
      <alignment vertical="center"/>
    </xf>
    <xf numFmtId="0" fontId="3" fillId="33" borderId="59" xfId="0" applyFont="1" applyFill="1" applyBorder="1" applyAlignment="1">
      <alignment vertical="center"/>
    </xf>
    <xf numFmtId="0" fontId="3" fillId="33" borderId="28" xfId="0" applyFont="1" applyFill="1" applyBorder="1" applyAlignment="1">
      <alignment vertical="center"/>
    </xf>
    <xf numFmtId="0" fontId="3" fillId="33" borderId="23" xfId="0" applyFont="1" applyFill="1" applyBorder="1" applyAlignment="1">
      <alignment vertical="center"/>
    </xf>
    <xf numFmtId="0" fontId="3" fillId="0" borderId="9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left" vertical="center" indent="2"/>
    </xf>
    <xf numFmtId="0" fontId="3" fillId="0" borderId="13" xfId="0" applyFont="1" applyBorder="1" applyAlignment="1">
      <alignment horizontal="left" vertical="center" indent="2"/>
    </xf>
    <xf numFmtId="0" fontId="3" fillId="0" borderId="12" xfId="0" applyFont="1" applyBorder="1" applyAlignment="1">
      <alignment horizontal="left" vertical="center" indent="2"/>
    </xf>
    <xf numFmtId="0" fontId="3" fillId="0" borderId="4" xfId="0" applyFont="1" applyBorder="1" applyAlignment="1">
      <alignment horizontal="left" vertical="center" indent="2"/>
    </xf>
    <xf numFmtId="0" fontId="3" fillId="0" borderId="15" xfId="0" applyFont="1" applyBorder="1" applyAlignment="1">
      <alignment horizontal="left" vertical="center" indent="2"/>
    </xf>
    <xf numFmtId="0" fontId="3" fillId="0" borderId="6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7" fillId="0" borderId="0" xfId="0" applyFont="1" applyAlignment="1">
      <alignment vertical="center" shrinkToFit="1"/>
    </xf>
    <xf numFmtId="185" fontId="3" fillId="0" borderId="60" xfId="0" applyNumberFormat="1" applyFont="1" applyBorder="1" applyAlignment="1">
      <alignment horizontal="center" vertical="center"/>
    </xf>
    <xf numFmtId="185" fontId="3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185" fontId="3" fillId="0" borderId="9" xfId="0" applyNumberFormat="1" applyFont="1" applyBorder="1" applyAlignment="1">
      <alignment horizontal="center" vertical="center"/>
    </xf>
    <xf numFmtId="185" fontId="3" fillId="0" borderId="10" xfId="0" applyNumberFormat="1" applyFont="1" applyBorder="1" applyAlignment="1">
      <alignment horizontal="center" vertical="center"/>
    </xf>
    <xf numFmtId="0" fontId="3" fillId="34" borderId="60" xfId="0" applyFont="1" applyFill="1" applyBorder="1" applyAlignment="1">
      <alignment horizontal="center" vertical="center"/>
    </xf>
    <xf numFmtId="0" fontId="3" fillId="34" borderId="23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textRotation="255" shrinkToFit="1"/>
    </xf>
    <xf numFmtId="0" fontId="3" fillId="0" borderId="12" xfId="0" applyFont="1" applyBorder="1" applyAlignment="1">
      <alignment horizontal="center" vertical="center" textRotation="255" shrinkToFit="1"/>
    </xf>
    <xf numFmtId="0" fontId="3" fillId="0" borderId="61" xfId="0" applyFont="1" applyBorder="1" applyAlignment="1">
      <alignment horizontal="center" vertical="center" textRotation="255" shrinkToFit="1"/>
    </xf>
    <xf numFmtId="0" fontId="3" fillId="0" borderId="5" xfId="0" applyFont="1" applyBorder="1" applyAlignment="1">
      <alignment horizontal="center" vertical="center" textRotation="255" shrinkToFit="1"/>
    </xf>
    <xf numFmtId="0" fontId="3" fillId="0" borderId="0" xfId="0" applyFont="1" applyAlignment="1" applyProtection="1">
      <alignment horizontal="left" vertical="center"/>
      <protection locked="0"/>
    </xf>
    <xf numFmtId="176" fontId="3" fillId="0" borderId="0" xfId="0" applyNumberFormat="1" applyFont="1" applyAlignment="1" applyProtection="1">
      <alignment horizontal="left" vertical="center"/>
      <protection locked="0"/>
    </xf>
    <xf numFmtId="0" fontId="3" fillId="0" borderId="45" xfId="44" applyFont="1" applyBorder="1" applyAlignment="1">
      <alignment horizontal="left" vertical="center"/>
    </xf>
    <xf numFmtId="0" fontId="7" fillId="0" borderId="23" xfId="44" applyFont="1" applyBorder="1" applyAlignment="1">
      <alignment horizontal="left" vertical="center"/>
    </xf>
    <xf numFmtId="0" fontId="3" fillId="0" borderId="6" xfId="0" applyFont="1" applyBorder="1" applyAlignment="1">
      <alignment horizontal="right" vertical="center" indent="1"/>
    </xf>
    <xf numFmtId="0" fontId="3" fillId="0" borderId="37" xfId="0" applyFont="1" applyBorder="1" applyAlignment="1">
      <alignment horizontal="right" vertical="center" indent="1"/>
    </xf>
    <xf numFmtId="180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4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0" xfId="46" applyFont="1" applyAlignment="1"/>
    <xf numFmtId="0" fontId="6" fillId="0" borderId="71" xfId="46" applyFont="1" applyBorder="1" applyAlignment="1">
      <alignment horizontal="center" vertical="center"/>
    </xf>
    <xf numFmtId="0" fontId="6" fillId="0" borderId="72" xfId="46" applyFont="1" applyBorder="1" applyAlignment="1">
      <alignment horizontal="center" vertical="center"/>
    </xf>
    <xf numFmtId="0" fontId="6" fillId="0" borderId="73" xfId="46" applyFont="1" applyBorder="1" applyAlignment="1">
      <alignment horizontal="center" vertical="center"/>
    </xf>
    <xf numFmtId="0" fontId="6" fillId="0" borderId="74" xfId="46" applyFont="1" applyBorder="1" applyAlignment="1">
      <alignment horizontal="center" vertical="center"/>
    </xf>
    <xf numFmtId="0" fontId="6" fillId="0" borderId="0" xfId="46" applyFont="1" applyAlignment="1">
      <alignment horizontal="center" vertical="center"/>
    </xf>
    <xf numFmtId="0" fontId="6" fillId="0" borderId="75" xfId="46" applyFont="1" applyBorder="1" applyAlignment="1">
      <alignment horizontal="center" vertical="center"/>
    </xf>
    <xf numFmtId="0" fontId="6" fillId="0" borderId="76" xfId="46" applyFont="1" applyBorder="1" applyAlignment="1">
      <alignment horizontal="center" vertical="center"/>
    </xf>
    <xf numFmtId="0" fontId="6" fillId="0" borderId="77" xfId="46" applyFont="1" applyBorder="1" applyAlignment="1">
      <alignment horizontal="center" vertical="center"/>
    </xf>
    <xf numFmtId="0" fontId="6" fillId="0" borderId="78" xfId="46" applyFont="1" applyBorder="1" applyAlignment="1">
      <alignment horizontal="center" vertical="center"/>
    </xf>
    <xf numFmtId="0" fontId="4" fillId="0" borderId="0" xfId="44" applyFont="1" applyBorder="1" applyAlignment="1">
      <alignment horizontal="center" vertical="center"/>
    </xf>
    <xf numFmtId="0" fontId="3" fillId="0" borderId="0" xfId="44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44" applyFont="1" applyBorder="1" applyAlignment="1">
      <alignment vertical="center"/>
    </xf>
  </cellXfs>
  <cellStyles count="4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 xr:uid="{00000000-0005-0000-0000-000022000000}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出力" xfId="41" builtinId="21" customBuiltin="1"/>
    <cellStyle name="説明文" xfId="42" builtinId="53" customBuiltin="1"/>
    <cellStyle name="入力" xfId="43" builtinId="20" customBuiltin="1"/>
    <cellStyle name="標準" xfId="0" builtinId="0"/>
    <cellStyle name="標準 2" xfId="44" xr:uid="{00000000-0005-0000-0000-00002C000000}"/>
    <cellStyle name="標準 3" xfId="45" xr:uid="{00000000-0005-0000-0000-00002D000000}"/>
    <cellStyle name="標準 4" xfId="46" xr:uid="{00000000-0005-0000-0000-00002E000000}"/>
    <cellStyle name="良い" xfId="47" builtinId="26" customBuiltin="1"/>
  </cellStyles>
  <dxfs count="1">
    <dxf>
      <fill>
        <patternFill>
          <fgColor auto="1"/>
          <bgColor theme="0" tint="-0.34998626667073579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13</xdr:col>
      <xdr:colOff>0</xdr:colOff>
      <xdr:row>39</xdr:row>
      <xdr:rowOff>0</xdr:rowOff>
    </xdr:to>
    <xdr:cxnSp macro="">
      <xdr:nvCxnSpPr>
        <xdr:cNvPr id="290" name="直線コネクタ 2">
          <a:extLst>
            <a:ext uri="{FF2B5EF4-FFF2-40B4-BE49-F238E27FC236}">
              <a16:creationId xmlns:a16="http://schemas.microsoft.com/office/drawing/2014/main" id="{A4A0200D-8862-4B99-AE78-F34F429AEC64}"/>
            </a:ext>
          </a:extLst>
        </xdr:cNvPr>
        <xdr:cNvCxnSpPr/>
      </xdr:nvCxnSpPr>
      <xdr:spPr>
        <a:xfrm>
          <a:off x="123825" y="4333875"/>
          <a:ext cx="1485900" cy="495300"/>
        </a:xfrm>
        <a:prstGeom prst="line">
          <a:avLst/>
        </a:prstGeom>
        <a:noFill/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3</xdr:row>
      <xdr:rowOff>47402</xdr:rowOff>
    </xdr:from>
    <xdr:to>
      <xdr:col>24</xdr:col>
      <xdr:colOff>9572</xdr:colOff>
      <xdr:row>3</xdr:row>
      <xdr:rowOff>47402</xdr:rowOff>
    </xdr:to>
    <xdr:cxnSp macro="">
      <xdr:nvCxnSpPr>
        <xdr:cNvPr id="2" name="直線コネクタ 29">
          <a:extLst>
            <a:ext uri="{FF2B5EF4-FFF2-40B4-BE49-F238E27FC236}">
              <a16:creationId xmlns:a16="http://schemas.microsoft.com/office/drawing/2014/main" id="{36F09A45-6B59-4A78-A41D-A9213BD17335}"/>
            </a:ext>
          </a:extLst>
        </xdr:cNvPr>
        <xdr:cNvCxnSpPr/>
      </xdr:nvCxnSpPr>
      <xdr:spPr>
        <a:xfrm>
          <a:off x="4486275" y="420782"/>
          <a:ext cx="430577" cy="0"/>
        </a:xfrm>
        <a:prstGeom prst="line">
          <a:avLst/>
        </a:prstGeom>
        <a:noFill/>
        <a:ln w="19050">
          <a:solidFill>
            <a:srgbClr val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4</xdr:row>
      <xdr:rowOff>104961</xdr:rowOff>
    </xdr:from>
    <xdr:to>
      <xdr:col>24</xdr:col>
      <xdr:colOff>9525</xdr:colOff>
      <xdr:row>4</xdr:row>
      <xdr:rowOff>104961</xdr:rowOff>
    </xdr:to>
    <xdr:cxnSp macro="">
      <xdr:nvCxnSpPr>
        <xdr:cNvPr id="3" name="直線コネクタ 31">
          <a:extLst>
            <a:ext uri="{FF2B5EF4-FFF2-40B4-BE49-F238E27FC236}">
              <a16:creationId xmlns:a16="http://schemas.microsoft.com/office/drawing/2014/main" id="{48CECA7B-17B6-43BD-86F6-F5ED3508B0CE}"/>
            </a:ext>
          </a:extLst>
        </xdr:cNvPr>
        <xdr:cNvCxnSpPr/>
      </xdr:nvCxnSpPr>
      <xdr:spPr>
        <a:xfrm>
          <a:off x="4486275" y="598356"/>
          <a:ext cx="430530" cy="0"/>
        </a:xfrm>
        <a:prstGeom prst="line">
          <a:avLst/>
        </a:prstGeom>
        <a:noFill/>
        <a:ln w="19050" cmpd="sng">
          <a:solidFill>
            <a:srgbClr val="FF0000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19051</xdr:colOff>
      <xdr:row>14</xdr:row>
      <xdr:rowOff>19051</xdr:rowOff>
    </xdr:from>
    <xdr:to>
      <xdr:col>10</xdr:col>
      <xdr:colOff>228601</xdr:colOff>
      <xdr:row>14</xdr:row>
      <xdr:rowOff>228601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9D7ECBCA-DE29-490B-B361-19BBEC9D3FDD}"/>
            </a:ext>
          </a:extLst>
        </xdr:cNvPr>
        <xdr:cNvSpPr/>
      </xdr:nvSpPr>
      <xdr:spPr bwMode="auto">
        <a:xfrm>
          <a:off x="2023111" y="8309611"/>
          <a:ext cx="194310" cy="209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28575</xdr:colOff>
      <xdr:row>14</xdr:row>
      <xdr:rowOff>28575</xdr:rowOff>
    </xdr:from>
    <xdr:to>
      <xdr:col>14</xdr:col>
      <xdr:colOff>219075</xdr:colOff>
      <xdr:row>14</xdr:row>
      <xdr:rowOff>219075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65BF008-BD6E-4467-8F23-236593B06E13}"/>
            </a:ext>
          </a:extLst>
        </xdr:cNvPr>
        <xdr:cNvSpPr/>
      </xdr:nvSpPr>
      <xdr:spPr>
        <a:xfrm>
          <a:off x="2886075" y="8319135"/>
          <a:ext cx="182880" cy="190500"/>
        </a:xfrm>
        <a:prstGeom prst="rect">
          <a:avLst/>
        </a:prstGeom>
        <a:noFill/>
        <a:ln w="9525">
          <a:miter lim="800000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9302</xdr:rowOff>
    </xdr:from>
    <xdr:to>
      <xdr:col>3</xdr:col>
      <xdr:colOff>0</xdr:colOff>
      <xdr:row>8</xdr:row>
      <xdr:rowOff>0</xdr:rowOff>
    </xdr:to>
    <xdr:cxnSp macro="">
      <xdr:nvCxnSpPr>
        <xdr:cNvPr id="10" name="直線コネクタ 1">
          <a:extLst>
            <a:ext uri="{FF2B5EF4-FFF2-40B4-BE49-F238E27FC236}">
              <a16:creationId xmlns:a16="http://schemas.microsoft.com/office/drawing/2014/main" id="{6586DBE7-AF9E-4DDD-98D4-90831628DE46}"/>
            </a:ext>
          </a:extLst>
        </xdr:cNvPr>
        <xdr:cNvCxnSpPr/>
      </xdr:nvCxnSpPr>
      <xdr:spPr>
        <a:xfrm>
          <a:off x="57150" y="1495425"/>
          <a:ext cx="1409700" cy="819150"/>
        </a:xfrm>
        <a:prstGeom prst="line">
          <a:avLst/>
        </a:prstGeom>
        <a:noFill/>
        <a:ln w="6350">
          <a:solidFill>
            <a:srgbClr val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59"/>
  <sheetViews>
    <sheetView showGridLines="0" tabSelected="1" view="pageBreakPreview" zoomScaleNormal="100" zoomScaleSheetLayoutView="100" workbookViewId="0"/>
  </sheetViews>
  <sheetFormatPr defaultColWidth="9" defaultRowHeight="13.2"/>
  <cols>
    <col min="1" max="53" width="1.6640625" style="1" customWidth="1"/>
    <col min="54" max="54" width="2.109375" style="1" customWidth="1"/>
    <col min="55" max="16384" width="9" style="1"/>
  </cols>
  <sheetData>
    <row r="1" spans="1:66" ht="9.9" customHeight="1">
      <c r="B1" s="248" t="s">
        <v>110</v>
      </c>
      <c r="C1" s="248"/>
      <c r="D1" s="248"/>
      <c r="E1" s="248"/>
      <c r="F1" s="248"/>
      <c r="G1" s="248"/>
      <c r="H1" s="248"/>
      <c r="I1" s="248"/>
      <c r="J1" s="248"/>
      <c r="K1" s="248"/>
    </row>
    <row r="2" spans="1:66" ht="9.9" customHeight="1"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3" spans="1:66" ht="9.9" customHeight="1">
      <c r="C3" s="33"/>
      <c r="D3" s="33"/>
      <c r="E3" s="33"/>
      <c r="F3" s="33"/>
      <c r="G3" s="33"/>
      <c r="H3" s="33"/>
      <c r="I3" s="246"/>
      <c r="J3" s="246"/>
      <c r="K3" s="246"/>
      <c r="L3" s="246"/>
      <c r="M3" s="246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  <c r="AH3" s="381"/>
      <c r="AI3" s="381"/>
      <c r="AJ3" s="383"/>
      <c r="AK3" s="381"/>
      <c r="AL3" s="381"/>
      <c r="AM3" s="381"/>
      <c r="AN3" s="381"/>
      <c r="AO3" s="381"/>
      <c r="AP3" s="381"/>
      <c r="AQ3" s="381"/>
      <c r="AR3" s="381"/>
      <c r="AS3" s="381"/>
      <c r="AT3" s="381"/>
      <c r="AU3" s="381"/>
      <c r="AV3" s="381"/>
      <c r="AW3" s="381"/>
      <c r="AX3" s="381"/>
      <c r="AY3" s="381"/>
    </row>
    <row r="4" spans="1:66" s="9" customFormat="1" ht="9.9" customHeight="1">
      <c r="A4" s="8"/>
      <c r="B4" s="11"/>
      <c r="C4" s="33"/>
      <c r="D4" s="33"/>
      <c r="E4" s="33"/>
      <c r="F4" s="33"/>
      <c r="G4" s="33"/>
      <c r="H4" s="33"/>
      <c r="I4" s="246"/>
      <c r="J4" s="246"/>
      <c r="K4" s="246"/>
      <c r="L4" s="246"/>
      <c r="M4" s="246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4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11"/>
      <c r="BA4" s="8"/>
    </row>
    <row r="5" spans="1:66" s="9" customFormat="1" ht="9.9" customHeight="1">
      <c r="A5" s="8"/>
      <c r="B5" s="11"/>
      <c r="C5" s="8"/>
      <c r="D5" s="8"/>
      <c r="E5" s="8"/>
      <c r="F5" s="8"/>
      <c r="G5" s="8"/>
      <c r="H5" s="8"/>
      <c r="I5" s="247"/>
      <c r="J5" s="247"/>
      <c r="K5" s="247"/>
      <c r="L5" s="247"/>
      <c r="M5" s="247"/>
      <c r="Q5" s="382"/>
      <c r="R5" s="382"/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2"/>
      <c r="AD5" s="382"/>
      <c r="AE5" s="382"/>
      <c r="AF5" s="382"/>
      <c r="AG5" s="382"/>
      <c r="AH5" s="382"/>
      <c r="AI5" s="382"/>
      <c r="AJ5" s="384"/>
      <c r="AK5" s="382"/>
      <c r="AL5" s="382"/>
      <c r="AM5" s="382"/>
      <c r="AN5" s="382"/>
      <c r="AO5" s="382"/>
      <c r="AP5" s="382"/>
      <c r="AQ5" s="382"/>
      <c r="AR5" s="382"/>
      <c r="AS5" s="382"/>
      <c r="AT5" s="382"/>
      <c r="AU5" s="382"/>
      <c r="AV5" s="382"/>
      <c r="AW5" s="382"/>
      <c r="AX5" s="382"/>
      <c r="AY5" s="382"/>
      <c r="AZ5" s="11"/>
      <c r="BA5" s="8"/>
    </row>
    <row r="6" spans="1:66" s="9" customFormat="1" ht="9.9" customHeight="1">
      <c r="A6" s="8"/>
      <c r="B6" s="8"/>
      <c r="C6" s="8"/>
      <c r="D6" s="8"/>
      <c r="E6" s="8"/>
      <c r="F6" s="8"/>
      <c r="G6" s="8"/>
      <c r="H6" s="8"/>
      <c r="I6" s="247"/>
      <c r="J6" s="247"/>
      <c r="K6" s="247"/>
      <c r="L6" s="247"/>
      <c r="M6" s="247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2"/>
      <c r="AD6" s="382"/>
      <c r="AE6" s="382"/>
      <c r="AF6" s="382"/>
      <c r="AG6" s="382"/>
      <c r="AH6" s="382"/>
      <c r="AI6" s="382"/>
      <c r="AJ6" s="384"/>
      <c r="AK6" s="382"/>
      <c r="AL6" s="382"/>
      <c r="AM6" s="382"/>
      <c r="AN6" s="382"/>
      <c r="AO6" s="382"/>
      <c r="AP6" s="382"/>
      <c r="AQ6" s="382"/>
      <c r="AR6" s="382"/>
      <c r="AS6" s="382"/>
      <c r="AT6" s="382"/>
      <c r="AU6" s="382"/>
      <c r="AV6" s="382"/>
      <c r="AW6" s="382"/>
      <c r="AX6" s="382"/>
      <c r="AY6" s="382"/>
      <c r="AZ6" s="8"/>
      <c r="BA6" s="8"/>
    </row>
    <row r="7" spans="1:66" s="9" customFormat="1" ht="9.9" customHeight="1">
      <c r="A7" s="8"/>
      <c r="B7" s="8"/>
      <c r="C7" s="8"/>
      <c r="D7" s="8"/>
      <c r="E7" s="8"/>
      <c r="F7" s="8"/>
      <c r="G7" s="8"/>
      <c r="H7" s="8"/>
      <c r="I7" s="247"/>
      <c r="J7" s="247"/>
      <c r="K7" s="247"/>
      <c r="L7" s="247"/>
      <c r="M7" s="247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382"/>
      <c r="AJ7" s="384"/>
      <c r="AK7" s="382"/>
      <c r="AL7" s="382"/>
      <c r="AM7" s="382"/>
      <c r="AN7" s="382"/>
      <c r="AO7" s="382"/>
      <c r="AP7" s="382"/>
      <c r="AQ7" s="382"/>
      <c r="AR7" s="382"/>
      <c r="AS7" s="382"/>
      <c r="AT7" s="382"/>
      <c r="AU7" s="382"/>
      <c r="AV7" s="382"/>
      <c r="AW7" s="382"/>
      <c r="AX7" s="382"/>
      <c r="AY7" s="382"/>
      <c r="AZ7" s="8"/>
      <c r="BA7" s="8"/>
    </row>
    <row r="8" spans="1:66" s="9" customFormat="1" ht="9.9" customHeight="1">
      <c r="A8" s="8"/>
      <c r="B8" s="8"/>
      <c r="C8" s="8"/>
      <c r="D8" s="8"/>
      <c r="E8" s="8"/>
      <c r="F8" s="8"/>
      <c r="G8" s="8"/>
      <c r="H8" s="8"/>
      <c r="I8" s="247"/>
      <c r="J8" s="247"/>
      <c r="K8" s="247"/>
      <c r="L8" s="247"/>
      <c r="M8" s="247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  <c r="AF8" s="382"/>
      <c r="AG8" s="382"/>
      <c r="AH8" s="382"/>
      <c r="AI8" s="382"/>
      <c r="AJ8" s="384"/>
      <c r="AK8" s="382"/>
      <c r="AL8" s="382"/>
      <c r="AM8" s="382"/>
      <c r="AN8" s="382"/>
      <c r="AO8" s="382"/>
      <c r="AP8" s="382"/>
      <c r="AQ8" s="382"/>
      <c r="AR8" s="382"/>
      <c r="AS8" s="382"/>
      <c r="AT8" s="382"/>
      <c r="AU8" s="382"/>
      <c r="AV8" s="382"/>
      <c r="AW8" s="382"/>
      <c r="AX8" s="382"/>
      <c r="AY8" s="382"/>
      <c r="AZ8" s="8"/>
      <c r="BA8" s="8"/>
      <c r="BE8" s="246"/>
      <c r="BF8" s="246"/>
      <c r="BG8" s="246"/>
      <c r="BH8" s="246"/>
      <c r="BI8" s="246"/>
      <c r="BJ8" s="246"/>
      <c r="BK8" s="246"/>
      <c r="BL8" s="246"/>
      <c r="BM8" s="246"/>
      <c r="BN8" s="246"/>
    </row>
    <row r="9" spans="1:66" s="9" customFormat="1" ht="9.9" customHeight="1">
      <c r="A9" s="8"/>
      <c r="B9" s="8"/>
      <c r="C9" s="8"/>
      <c r="D9" s="8"/>
      <c r="E9" s="8"/>
      <c r="F9" s="8"/>
      <c r="G9" s="8"/>
      <c r="H9" s="8"/>
      <c r="I9" s="247"/>
      <c r="J9" s="247"/>
      <c r="K9" s="247"/>
      <c r="L9" s="247"/>
      <c r="M9" s="247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  <c r="AF9" s="382"/>
      <c r="AG9" s="382"/>
      <c r="AH9" s="382"/>
      <c r="AI9" s="382"/>
      <c r="AJ9" s="384"/>
      <c r="AK9" s="382"/>
      <c r="AL9" s="382"/>
      <c r="AM9" s="382"/>
      <c r="AN9" s="382"/>
      <c r="AO9" s="382"/>
      <c r="AP9" s="382"/>
      <c r="AQ9" s="382"/>
      <c r="AR9" s="382"/>
      <c r="AS9" s="382"/>
      <c r="AT9" s="382"/>
      <c r="AU9" s="382"/>
      <c r="AV9" s="382"/>
      <c r="AW9" s="382"/>
      <c r="AX9" s="382"/>
      <c r="AY9" s="382"/>
      <c r="AZ9" s="8"/>
      <c r="BA9" s="8"/>
      <c r="BE9" s="246"/>
      <c r="BF9" s="246"/>
      <c r="BG9" s="246"/>
      <c r="BH9" s="246"/>
      <c r="BI9" s="246"/>
      <c r="BJ9" s="246"/>
      <c r="BK9" s="246"/>
      <c r="BL9" s="246"/>
      <c r="BM9" s="246"/>
      <c r="BN9" s="246"/>
    </row>
    <row r="10" spans="1:66" ht="9.9" customHeight="1"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E10" s="247"/>
      <c r="BF10" s="247"/>
      <c r="BG10" s="247"/>
      <c r="BH10" s="247"/>
      <c r="BI10" s="247"/>
      <c r="BJ10" s="247"/>
      <c r="BK10" s="247"/>
      <c r="BL10" s="247"/>
      <c r="BM10" s="247"/>
      <c r="BN10" s="247"/>
    </row>
    <row r="11" spans="1:66" ht="9.9" customHeight="1">
      <c r="AP11" s="249"/>
      <c r="AQ11" s="249"/>
      <c r="AR11" s="249"/>
      <c r="AS11" s="249"/>
      <c r="AT11" s="249"/>
      <c r="AU11" s="249"/>
      <c r="AV11" s="249"/>
      <c r="AW11" s="249"/>
      <c r="AX11" s="249"/>
      <c r="AY11" s="249"/>
      <c r="AZ11" s="249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</row>
    <row r="12" spans="1:66" ht="9.9" customHeight="1">
      <c r="B12" s="271" t="s">
        <v>0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8"/>
      <c r="Y12" s="8"/>
      <c r="Z12" s="8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</row>
    <row r="13" spans="1:66" ht="9.9" customHeigh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8"/>
      <c r="Y13" s="8"/>
      <c r="Z13" s="8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</row>
    <row r="14" spans="1:66" ht="9.9" customHeight="1"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</row>
    <row r="15" spans="1:66" ht="9.9" customHeight="1">
      <c r="AC15" s="248" t="s">
        <v>1</v>
      </c>
      <c r="AD15" s="248"/>
      <c r="AE15" s="248"/>
      <c r="AF15" s="248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</row>
    <row r="16" spans="1:66" customFormat="1" ht="9.9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248"/>
      <c r="AD16" s="248"/>
      <c r="AE16" s="248"/>
      <c r="AF16" s="248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</row>
    <row r="17" spans="1:53" customFormat="1" ht="9.9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48" t="s">
        <v>2</v>
      </c>
      <c r="Y17" s="248"/>
      <c r="Z17" s="248"/>
      <c r="AA17" s="248"/>
      <c r="AB17" s="248"/>
      <c r="AC17" s="248" t="s">
        <v>3</v>
      </c>
      <c r="AD17" s="248"/>
      <c r="AE17" s="248"/>
      <c r="AF17" s="248"/>
      <c r="AG17" s="252"/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1"/>
      <c r="AX17" s="251"/>
      <c r="AY17" s="26"/>
      <c r="AZ17" s="26"/>
      <c r="BA17" s="26"/>
    </row>
    <row r="18" spans="1:53" customFormat="1" ht="9.9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48"/>
      <c r="Y18" s="248"/>
      <c r="Z18" s="248"/>
      <c r="AA18" s="248"/>
      <c r="AB18" s="248"/>
      <c r="AC18" s="248"/>
      <c r="AD18" s="248"/>
      <c r="AE18" s="248"/>
      <c r="AF18" s="248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1"/>
      <c r="AX18" s="251"/>
      <c r="AY18" s="26"/>
      <c r="AZ18" s="26"/>
      <c r="BA18" s="26"/>
    </row>
    <row r="19" spans="1:53" customFormat="1" ht="9.9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79"/>
      <c r="AH19" s="279"/>
      <c r="AI19" s="279"/>
      <c r="AJ19" s="279"/>
      <c r="AK19" s="279"/>
      <c r="AL19" s="279"/>
      <c r="AM19" s="279"/>
      <c r="AN19" s="279"/>
      <c r="AO19" s="280"/>
      <c r="AP19" s="280"/>
      <c r="AQ19" s="280"/>
      <c r="AR19" s="280"/>
      <c r="AS19" s="280"/>
      <c r="AT19" s="280"/>
      <c r="AU19" s="280"/>
      <c r="AV19" s="280"/>
      <c r="AW19" s="280"/>
      <c r="AX19" s="280"/>
      <c r="AY19" s="280"/>
      <c r="AZ19" s="280"/>
      <c r="BA19" s="280"/>
    </row>
    <row r="20" spans="1:53" customFormat="1" ht="9.9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79"/>
      <c r="AH20" s="279"/>
      <c r="AI20" s="279"/>
      <c r="AJ20" s="279"/>
      <c r="AK20" s="279"/>
      <c r="AL20" s="279"/>
      <c r="AM20" s="279"/>
      <c r="AN20" s="279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AY20" s="280"/>
      <c r="AZ20" s="280"/>
      <c r="BA20" s="280"/>
    </row>
    <row r="21" spans="1:53" customFormat="1" ht="9.9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1"/>
    </row>
    <row r="22" spans="1:53" ht="9.9" customHeight="1"/>
    <row r="23" spans="1:53" ht="9.9" customHeight="1">
      <c r="B23" s="255" t="s">
        <v>4</v>
      </c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</row>
    <row r="24" spans="1:53" ht="9.9" customHeight="1">
      <c r="B24" s="255"/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</row>
    <row r="25" spans="1:53" ht="9.9" customHeight="1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</row>
    <row r="26" spans="1:53" ht="9.9" customHeight="1"/>
    <row r="27" spans="1:53" ht="9.9" customHeight="1">
      <c r="D27" s="274" t="s">
        <v>5</v>
      </c>
      <c r="E27" s="274"/>
      <c r="F27" s="274"/>
      <c r="G27" s="274"/>
      <c r="H27" s="273">
        <v>7</v>
      </c>
      <c r="I27" s="273"/>
      <c r="J27" s="274" t="s">
        <v>6</v>
      </c>
      <c r="K27" s="274"/>
      <c r="L27" s="273">
        <v>8</v>
      </c>
      <c r="M27" s="273"/>
      <c r="N27" s="274" t="s">
        <v>7</v>
      </c>
      <c r="O27" s="274"/>
      <c r="P27" s="272" t="s">
        <v>8</v>
      </c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272"/>
      <c r="AD27" s="272"/>
      <c r="AE27" s="272"/>
      <c r="AF27" s="272"/>
      <c r="AG27" s="272"/>
      <c r="AH27" s="272"/>
      <c r="AI27" s="272"/>
      <c r="AJ27" s="272"/>
      <c r="AK27" s="272"/>
      <c r="AL27" s="272"/>
      <c r="AM27" s="272"/>
      <c r="AN27" s="272"/>
      <c r="AO27" s="272"/>
      <c r="AP27" s="272"/>
      <c r="AQ27" s="272"/>
      <c r="AR27" s="272"/>
      <c r="AS27" s="272"/>
    </row>
    <row r="28" spans="1:53" ht="9.9" customHeight="1">
      <c r="D28" s="274"/>
      <c r="E28" s="274"/>
      <c r="F28" s="274"/>
      <c r="G28" s="274"/>
      <c r="H28" s="273"/>
      <c r="I28" s="273"/>
      <c r="J28" s="274"/>
      <c r="K28" s="274"/>
      <c r="L28" s="273"/>
      <c r="M28" s="273"/>
      <c r="N28" s="274"/>
      <c r="O28" s="274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</row>
    <row r="29" spans="1:53" ht="9.9" customHeight="1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</row>
    <row r="30" spans="1:53" ht="9.9" customHeight="1">
      <c r="C30" s="253" t="s">
        <v>9</v>
      </c>
      <c r="D30" s="253"/>
      <c r="E30" s="254" t="s">
        <v>10</v>
      </c>
      <c r="F30" s="254"/>
      <c r="G30" s="254"/>
      <c r="H30" s="254"/>
      <c r="I30" s="254"/>
      <c r="J30" s="254"/>
      <c r="K30" s="254"/>
      <c r="L30" s="254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  <c r="AR30" s="256"/>
      <c r="AS30" s="256"/>
      <c r="AT30" s="256"/>
      <c r="AU30" s="256"/>
      <c r="AV30" s="256"/>
      <c r="AW30" s="256"/>
      <c r="AX30" s="256"/>
      <c r="AY30" s="256"/>
      <c r="AZ30" s="256"/>
    </row>
    <row r="31" spans="1:53" ht="9.9" customHeight="1">
      <c r="C31" s="253"/>
      <c r="D31" s="253"/>
      <c r="E31" s="254"/>
      <c r="F31" s="254"/>
      <c r="G31" s="254"/>
      <c r="H31" s="254"/>
      <c r="I31" s="254"/>
      <c r="J31" s="254"/>
      <c r="K31" s="254"/>
      <c r="L31" s="254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256"/>
      <c r="AU31" s="256"/>
      <c r="AV31" s="256"/>
      <c r="AW31" s="256"/>
      <c r="AX31" s="256"/>
      <c r="AY31" s="256"/>
      <c r="AZ31" s="256"/>
    </row>
    <row r="32" spans="1:53" ht="9.9" customHeight="1">
      <c r="C32" s="6"/>
      <c r="D32" s="6"/>
      <c r="E32" s="5"/>
      <c r="F32" s="5"/>
      <c r="G32" s="5"/>
      <c r="H32" s="5"/>
      <c r="I32" s="5"/>
      <c r="J32" s="5"/>
      <c r="K32" s="5"/>
      <c r="L32" s="5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</row>
    <row r="33" spans="2:55" ht="9.9" customHeight="1">
      <c r="C33" s="253" t="s">
        <v>11</v>
      </c>
      <c r="D33" s="253"/>
      <c r="E33" s="254" t="s">
        <v>12</v>
      </c>
      <c r="F33" s="254"/>
      <c r="G33" s="254"/>
      <c r="H33" s="254"/>
      <c r="I33" s="254"/>
      <c r="J33" s="254"/>
      <c r="K33" s="254"/>
      <c r="L33" s="254"/>
      <c r="O33" s="248" t="s">
        <v>13</v>
      </c>
      <c r="P33" s="248"/>
      <c r="Q33" s="248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8" t="s">
        <v>14</v>
      </c>
      <c r="AD33" s="248"/>
      <c r="AE33" s="248" t="s">
        <v>15</v>
      </c>
      <c r="AF33" s="248"/>
      <c r="AG33" s="248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</row>
    <row r="34" spans="2:55" ht="9.9" customHeight="1">
      <c r="C34" s="253"/>
      <c r="D34" s="253"/>
      <c r="E34" s="254"/>
      <c r="F34" s="254"/>
      <c r="G34" s="254"/>
      <c r="H34" s="254"/>
      <c r="I34" s="254"/>
      <c r="J34" s="254"/>
      <c r="K34" s="254"/>
      <c r="L34" s="254"/>
      <c r="O34" s="248"/>
      <c r="P34" s="248"/>
      <c r="Q34" s="248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8"/>
      <c r="AD34" s="248"/>
      <c r="AE34" s="248"/>
      <c r="AF34" s="248"/>
      <c r="AG34" s="248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</row>
    <row r="35" spans="2:55" ht="9.9" customHeight="1" thickBot="1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</row>
    <row r="36" spans="2:55" ht="9.9" customHeight="1">
      <c r="B36" s="24"/>
      <c r="C36" s="25"/>
      <c r="D36" s="25"/>
      <c r="E36" s="25"/>
      <c r="F36" s="25"/>
      <c r="G36" s="25"/>
      <c r="H36" s="257" t="s">
        <v>16</v>
      </c>
      <c r="I36" s="257"/>
      <c r="J36" s="257"/>
      <c r="K36" s="257"/>
      <c r="L36" s="257"/>
      <c r="M36" s="258"/>
      <c r="N36" s="261" t="s">
        <v>17</v>
      </c>
      <c r="O36" s="262"/>
      <c r="P36" s="262"/>
      <c r="Q36" s="262"/>
      <c r="R36" s="262"/>
      <c r="S36" s="262"/>
      <c r="T36" s="262"/>
      <c r="U36" s="263"/>
      <c r="V36" s="218" t="s">
        <v>18</v>
      </c>
      <c r="W36" s="219"/>
      <c r="X36" s="219"/>
      <c r="Y36" s="219"/>
      <c r="Z36" s="219"/>
      <c r="AA36" s="219"/>
      <c r="AB36" s="219"/>
      <c r="AC36" s="220"/>
      <c r="AD36" s="218" t="s">
        <v>19</v>
      </c>
      <c r="AE36" s="219"/>
      <c r="AF36" s="219"/>
      <c r="AG36" s="219"/>
      <c r="AH36" s="219"/>
      <c r="AI36" s="219"/>
      <c r="AJ36" s="219"/>
      <c r="AK36" s="220"/>
      <c r="AL36" s="212" t="s">
        <v>20</v>
      </c>
      <c r="AM36" s="213"/>
      <c r="AN36" s="213"/>
      <c r="AO36" s="213"/>
      <c r="AP36" s="213"/>
      <c r="AQ36" s="214"/>
      <c r="AR36" s="267" t="s">
        <v>21</v>
      </c>
      <c r="AS36" s="267"/>
      <c r="AT36" s="267"/>
      <c r="AU36" s="267"/>
      <c r="AV36" s="267"/>
      <c r="AW36" s="267"/>
      <c r="AX36" s="267"/>
      <c r="AY36" s="267"/>
      <c r="AZ36" s="268"/>
    </row>
    <row r="37" spans="2:55" ht="9.9" customHeight="1">
      <c r="B37" s="10"/>
      <c r="C37" s="11"/>
      <c r="D37" s="11"/>
      <c r="E37" s="11"/>
      <c r="F37" s="11"/>
      <c r="G37" s="11"/>
      <c r="H37" s="259"/>
      <c r="I37" s="259"/>
      <c r="J37" s="259"/>
      <c r="K37" s="259"/>
      <c r="L37" s="259"/>
      <c r="M37" s="260"/>
      <c r="N37" s="264"/>
      <c r="O37" s="265"/>
      <c r="P37" s="265"/>
      <c r="Q37" s="265"/>
      <c r="R37" s="265"/>
      <c r="S37" s="265"/>
      <c r="T37" s="265"/>
      <c r="U37" s="266"/>
      <c r="V37" s="221"/>
      <c r="W37" s="222"/>
      <c r="X37" s="222"/>
      <c r="Y37" s="222"/>
      <c r="Z37" s="222"/>
      <c r="AA37" s="222"/>
      <c r="AB37" s="222"/>
      <c r="AC37" s="223"/>
      <c r="AD37" s="221"/>
      <c r="AE37" s="222"/>
      <c r="AF37" s="222"/>
      <c r="AG37" s="222"/>
      <c r="AH37" s="222"/>
      <c r="AI37" s="222"/>
      <c r="AJ37" s="222"/>
      <c r="AK37" s="223"/>
      <c r="AL37" s="215"/>
      <c r="AM37" s="216"/>
      <c r="AN37" s="216"/>
      <c r="AO37" s="216"/>
      <c r="AP37" s="216"/>
      <c r="AQ37" s="217"/>
      <c r="AR37" s="269"/>
      <c r="AS37" s="269"/>
      <c r="AT37" s="269"/>
      <c r="AU37" s="269"/>
      <c r="AV37" s="269"/>
      <c r="AW37" s="269"/>
      <c r="AX37" s="269"/>
      <c r="AY37" s="269"/>
      <c r="AZ37" s="270"/>
    </row>
    <row r="38" spans="2:55" ht="9.9" customHeight="1">
      <c r="B38" s="224" t="s">
        <v>22</v>
      </c>
      <c r="C38" s="225"/>
      <c r="D38" s="225"/>
      <c r="E38" s="225"/>
      <c r="F38" s="225"/>
      <c r="G38" s="225"/>
      <c r="H38" s="11"/>
      <c r="I38" s="11"/>
      <c r="J38" s="11"/>
      <c r="K38" s="11"/>
      <c r="L38" s="11"/>
      <c r="M38" s="12"/>
      <c r="N38" s="221" t="s">
        <v>23</v>
      </c>
      <c r="O38" s="222"/>
      <c r="P38" s="222"/>
      <c r="Q38" s="222"/>
      <c r="R38" s="222"/>
      <c r="S38" s="222"/>
      <c r="T38" s="222"/>
      <c r="U38" s="223"/>
      <c r="V38" s="221" t="s">
        <v>24</v>
      </c>
      <c r="W38" s="222"/>
      <c r="X38" s="222"/>
      <c r="Y38" s="222"/>
      <c r="Z38" s="222"/>
      <c r="AA38" s="222"/>
      <c r="AB38" s="222"/>
      <c r="AC38" s="223"/>
      <c r="AD38" s="221" t="s">
        <v>24</v>
      </c>
      <c r="AE38" s="222"/>
      <c r="AF38" s="222"/>
      <c r="AG38" s="222"/>
      <c r="AH38" s="222"/>
      <c r="AI38" s="222"/>
      <c r="AJ38" s="222"/>
      <c r="AK38" s="223"/>
      <c r="AL38" s="215" t="s">
        <v>25</v>
      </c>
      <c r="AM38" s="216"/>
      <c r="AN38" s="216"/>
      <c r="AO38" s="216"/>
      <c r="AP38" s="216"/>
      <c r="AQ38" s="217"/>
      <c r="AR38" s="269"/>
      <c r="AS38" s="269"/>
      <c r="AT38" s="269"/>
      <c r="AU38" s="269"/>
      <c r="AV38" s="269"/>
      <c r="AW38" s="269"/>
      <c r="AX38" s="269"/>
      <c r="AY38" s="269"/>
      <c r="AZ38" s="270"/>
    </row>
    <row r="39" spans="2:55" ht="9.9" customHeight="1">
      <c r="B39" s="226"/>
      <c r="C39" s="227"/>
      <c r="D39" s="227"/>
      <c r="E39" s="227"/>
      <c r="F39" s="227"/>
      <c r="G39" s="227"/>
      <c r="H39" s="14"/>
      <c r="I39" s="14"/>
      <c r="J39" s="14"/>
      <c r="K39" s="14"/>
      <c r="L39" s="14"/>
      <c r="M39" s="15"/>
      <c r="N39" s="228"/>
      <c r="O39" s="229"/>
      <c r="P39" s="229"/>
      <c r="Q39" s="229"/>
      <c r="R39" s="229"/>
      <c r="S39" s="229"/>
      <c r="T39" s="229"/>
      <c r="U39" s="230"/>
      <c r="V39" s="228"/>
      <c r="W39" s="229"/>
      <c r="X39" s="229"/>
      <c r="Y39" s="229"/>
      <c r="Z39" s="229"/>
      <c r="AA39" s="229"/>
      <c r="AB39" s="229"/>
      <c r="AC39" s="230"/>
      <c r="AD39" s="228"/>
      <c r="AE39" s="229"/>
      <c r="AF39" s="229"/>
      <c r="AG39" s="229"/>
      <c r="AH39" s="229"/>
      <c r="AI39" s="229"/>
      <c r="AJ39" s="229"/>
      <c r="AK39" s="230"/>
      <c r="AL39" s="234"/>
      <c r="AM39" s="235"/>
      <c r="AN39" s="235"/>
      <c r="AO39" s="235"/>
      <c r="AP39" s="235"/>
      <c r="AQ39" s="236"/>
      <c r="AR39" s="269"/>
      <c r="AS39" s="269"/>
      <c r="AT39" s="269"/>
      <c r="AU39" s="269"/>
      <c r="AV39" s="269"/>
      <c r="AW39" s="269"/>
      <c r="AX39" s="269"/>
      <c r="AY39" s="269"/>
      <c r="AZ39" s="270"/>
    </row>
    <row r="40" spans="2:55" ht="24" customHeight="1">
      <c r="B40" s="237"/>
      <c r="C40" s="238"/>
      <c r="D40" s="238"/>
      <c r="E40" s="238"/>
      <c r="F40" s="238"/>
      <c r="G40" s="238"/>
      <c r="H40" s="238"/>
      <c r="I40" s="238"/>
      <c r="J40" s="238"/>
      <c r="K40" s="238"/>
      <c r="L40" s="238"/>
      <c r="M40" s="239"/>
      <c r="N40" s="284"/>
      <c r="O40" s="285"/>
      <c r="P40" s="285"/>
      <c r="Q40" s="285"/>
      <c r="R40" s="285"/>
      <c r="S40" s="285"/>
      <c r="T40" s="285"/>
      <c r="U40" s="286"/>
      <c r="V40" s="240"/>
      <c r="W40" s="241"/>
      <c r="X40" s="241"/>
      <c r="Y40" s="241"/>
      <c r="Z40" s="241"/>
      <c r="AA40" s="241"/>
      <c r="AB40" s="241"/>
      <c r="AC40" s="242"/>
      <c r="AD40" s="240"/>
      <c r="AE40" s="241"/>
      <c r="AF40" s="241"/>
      <c r="AG40" s="241"/>
      <c r="AH40" s="241"/>
      <c r="AI40" s="241"/>
      <c r="AJ40" s="241"/>
      <c r="AK40" s="242"/>
      <c r="AL40" s="231">
        <f t="shared" ref="AL40:AL51" si="0">ROUNDUP(N40*AD40/100,1)</f>
        <v>0</v>
      </c>
      <c r="AM40" s="232"/>
      <c r="AN40" s="232"/>
      <c r="AO40" s="232"/>
      <c r="AP40" s="232"/>
      <c r="AQ40" s="233"/>
      <c r="AR40" s="281"/>
      <c r="AS40" s="282"/>
      <c r="AT40" s="282"/>
      <c r="AU40" s="282"/>
      <c r="AV40" s="282"/>
      <c r="AW40" s="282"/>
      <c r="AX40" s="282"/>
      <c r="AY40" s="282"/>
      <c r="AZ40" s="283"/>
      <c r="BC40" s="34"/>
    </row>
    <row r="41" spans="2:55" ht="24" customHeight="1">
      <c r="B41" s="237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9"/>
      <c r="N41" s="243"/>
      <c r="O41" s="244"/>
      <c r="P41" s="244"/>
      <c r="Q41" s="244"/>
      <c r="R41" s="244"/>
      <c r="S41" s="244"/>
      <c r="T41" s="244"/>
      <c r="U41" s="245"/>
      <c r="V41" s="240"/>
      <c r="W41" s="241"/>
      <c r="X41" s="241"/>
      <c r="Y41" s="241"/>
      <c r="Z41" s="241"/>
      <c r="AA41" s="241"/>
      <c r="AB41" s="241"/>
      <c r="AC41" s="242"/>
      <c r="AD41" s="240"/>
      <c r="AE41" s="241"/>
      <c r="AF41" s="241"/>
      <c r="AG41" s="241"/>
      <c r="AH41" s="241"/>
      <c r="AI41" s="241"/>
      <c r="AJ41" s="241"/>
      <c r="AK41" s="242"/>
      <c r="AL41" s="231">
        <f t="shared" si="0"/>
        <v>0</v>
      </c>
      <c r="AM41" s="232"/>
      <c r="AN41" s="232"/>
      <c r="AO41" s="232"/>
      <c r="AP41" s="232"/>
      <c r="AQ41" s="233"/>
      <c r="AR41" s="281"/>
      <c r="AS41" s="282"/>
      <c r="AT41" s="282"/>
      <c r="AU41" s="282"/>
      <c r="AV41" s="282"/>
      <c r="AW41" s="282"/>
      <c r="AX41" s="282"/>
      <c r="AY41" s="282"/>
      <c r="AZ41" s="283"/>
      <c r="BC41" s="34"/>
    </row>
    <row r="42" spans="2:55" ht="24" customHeight="1">
      <c r="B42" s="237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9"/>
      <c r="N42" s="243"/>
      <c r="O42" s="244"/>
      <c r="P42" s="244"/>
      <c r="Q42" s="244"/>
      <c r="R42" s="244"/>
      <c r="S42" s="244"/>
      <c r="T42" s="244"/>
      <c r="U42" s="245"/>
      <c r="V42" s="240"/>
      <c r="W42" s="241"/>
      <c r="X42" s="241"/>
      <c r="Y42" s="241"/>
      <c r="Z42" s="241"/>
      <c r="AA42" s="241"/>
      <c r="AB42" s="241"/>
      <c r="AC42" s="242"/>
      <c r="AD42" s="240"/>
      <c r="AE42" s="241"/>
      <c r="AF42" s="241"/>
      <c r="AG42" s="241"/>
      <c r="AH42" s="241"/>
      <c r="AI42" s="241"/>
      <c r="AJ42" s="241"/>
      <c r="AK42" s="242"/>
      <c r="AL42" s="231">
        <f t="shared" si="0"/>
        <v>0</v>
      </c>
      <c r="AM42" s="232"/>
      <c r="AN42" s="232"/>
      <c r="AO42" s="232"/>
      <c r="AP42" s="232"/>
      <c r="AQ42" s="233"/>
      <c r="AR42" s="281"/>
      <c r="AS42" s="282"/>
      <c r="AT42" s="282"/>
      <c r="AU42" s="282"/>
      <c r="AV42" s="282"/>
      <c r="AW42" s="282"/>
      <c r="AX42" s="282"/>
      <c r="AY42" s="282"/>
      <c r="AZ42" s="283"/>
      <c r="BC42" s="34"/>
    </row>
    <row r="43" spans="2:55" ht="24" customHeight="1">
      <c r="B43" s="237"/>
      <c r="C43" s="238"/>
      <c r="D43" s="238"/>
      <c r="E43" s="238"/>
      <c r="F43" s="238"/>
      <c r="G43" s="238"/>
      <c r="H43" s="238"/>
      <c r="I43" s="238"/>
      <c r="J43" s="238"/>
      <c r="K43" s="238"/>
      <c r="L43" s="238"/>
      <c r="M43" s="239"/>
      <c r="N43" s="243"/>
      <c r="O43" s="244"/>
      <c r="P43" s="244"/>
      <c r="Q43" s="244"/>
      <c r="R43" s="244"/>
      <c r="S43" s="244"/>
      <c r="T43" s="244"/>
      <c r="U43" s="245"/>
      <c r="V43" s="240"/>
      <c r="W43" s="241"/>
      <c r="X43" s="241"/>
      <c r="Y43" s="241"/>
      <c r="Z43" s="241"/>
      <c r="AA43" s="241"/>
      <c r="AB43" s="241"/>
      <c r="AC43" s="242"/>
      <c r="AD43" s="240"/>
      <c r="AE43" s="241"/>
      <c r="AF43" s="241"/>
      <c r="AG43" s="241"/>
      <c r="AH43" s="241"/>
      <c r="AI43" s="241"/>
      <c r="AJ43" s="241"/>
      <c r="AK43" s="242"/>
      <c r="AL43" s="231">
        <f t="shared" si="0"/>
        <v>0</v>
      </c>
      <c r="AM43" s="232"/>
      <c r="AN43" s="232"/>
      <c r="AO43" s="232"/>
      <c r="AP43" s="232"/>
      <c r="AQ43" s="233"/>
      <c r="AR43" s="281"/>
      <c r="AS43" s="282"/>
      <c r="AT43" s="282"/>
      <c r="AU43" s="282"/>
      <c r="AV43" s="282"/>
      <c r="AW43" s="282"/>
      <c r="AX43" s="282"/>
      <c r="AY43" s="282"/>
      <c r="AZ43" s="283"/>
      <c r="BC43" s="34"/>
    </row>
    <row r="44" spans="2:55" ht="24" customHeight="1">
      <c r="B44" s="237"/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9"/>
      <c r="N44" s="243"/>
      <c r="O44" s="244"/>
      <c r="P44" s="244"/>
      <c r="Q44" s="244"/>
      <c r="R44" s="244"/>
      <c r="S44" s="244"/>
      <c r="T44" s="244"/>
      <c r="U44" s="245"/>
      <c r="V44" s="240"/>
      <c r="W44" s="241"/>
      <c r="X44" s="241"/>
      <c r="Y44" s="241"/>
      <c r="Z44" s="241"/>
      <c r="AA44" s="241"/>
      <c r="AB44" s="241"/>
      <c r="AC44" s="242"/>
      <c r="AD44" s="240"/>
      <c r="AE44" s="241"/>
      <c r="AF44" s="241"/>
      <c r="AG44" s="241"/>
      <c r="AH44" s="241"/>
      <c r="AI44" s="241"/>
      <c r="AJ44" s="241"/>
      <c r="AK44" s="242"/>
      <c r="AL44" s="231">
        <f t="shared" si="0"/>
        <v>0</v>
      </c>
      <c r="AM44" s="232"/>
      <c r="AN44" s="232"/>
      <c r="AO44" s="232"/>
      <c r="AP44" s="232"/>
      <c r="AQ44" s="233"/>
      <c r="AR44" s="281"/>
      <c r="AS44" s="282"/>
      <c r="AT44" s="282"/>
      <c r="AU44" s="282"/>
      <c r="AV44" s="282"/>
      <c r="AW44" s="282"/>
      <c r="AX44" s="282"/>
      <c r="AY44" s="282"/>
      <c r="AZ44" s="283"/>
      <c r="BC44" s="34"/>
    </row>
    <row r="45" spans="2:55" ht="24" customHeight="1">
      <c r="B45" s="237"/>
      <c r="C45" s="238"/>
      <c r="D45" s="238"/>
      <c r="E45" s="238"/>
      <c r="F45" s="238"/>
      <c r="G45" s="238"/>
      <c r="H45" s="238"/>
      <c r="I45" s="238"/>
      <c r="J45" s="238"/>
      <c r="K45" s="238"/>
      <c r="L45" s="238"/>
      <c r="M45" s="239"/>
      <c r="N45" s="243"/>
      <c r="O45" s="244"/>
      <c r="P45" s="244"/>
      <c r="Q45" s="244"/>
      <c r="R45" s="244"/>
      <c r="S45" s="244"/>
      <c r="T45" s="244"/>
      <c r="U45" s="245"/>
      <c r="V45" s="240"/>
      <c r="W45" s="241"/>
      <c r="X45" s="241"/>
      <c r="Y45" s="241"/>
      <c r="Z45" s="241"/>
      <c r="AA45" s="241"/>
      <c r="AB45" s="241"/>
      <c r="AC45" s="242"/>
      <c r="AD45" s="240"/>
      <c r="AE45" s="241"/>
      <c r="AF45" s="241"/>
      <c r="AG45" s="241"/>
      <c r="AH45" s="241"/>
      <c r="AI45" s="241"/>
      <c r="AJ45" s="241"/>
      <c r="AK45" s="242"/>
      <c r="AL45" s="231">
        <f t="shared" si="0"/>
        <v>0</v>
      </c>
      <c r="AM45" s="232"/>
      <c r="AN45" s="232"/>
      <c r="AO45" s="232"/>
      <c r="AP45" s="232"/>
      <c r="AQ45" s="233"/>
      <c r="AR45" s="281"/>
      <c r="AS45" s="282"/>
      <c r="AT45" s="282"/>
      <c r="AU45" s="282"/>
      <c r="AV45" s="282"/>
      <c r="AW45" s="282"/>
      <c r="AX45" s="282"/>
      <c r="AY45" s="282"/>
      <c r="AZ45" s="283"/>
      <c r="BC45" s="34"/>
    </row>
    <row r="46" spans="2:55" ht="24" customHeight="1"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9"/>
      <c r="N46" s="243"/>
      <c r="O46" s="244"/>
      <c r="P46" s="244"/>
      <c r="Q46" s="244"/>
      <c r="R46" s="244"/>
      <c r="S46" s="244"/>
      <c r="T46" s="244"/>
      <c r="U46" s="245"/>
      <c r="V46" s="240"/>
      <c r="W46" s="241"/>
      <c r="X46" s="241"/>
      <c r="Y46" s="241"/>
      <c r="Z46" s="241"/>
      <c r="AA46" s="241"/>
      <c r="AB46" s="241"/>
      <c r="AC46" s="242"/>
      <c r="AD46" s="240"/>
      <c r="AE46" s="241"/>
      <c r="AF46" s="241"/>
      <c r="AG46" s="241"/>
      <c r="AH46" s="241"/>
      <c r="AI46" s="241"/>
      <c r="AJ46" s="241"/>
      <c r="AK46" s="242"/>
      <c r="AL46" s="231">
        <f t="shared" si="0"/>
        <v>0</v>
      </c>
      <c r="AM46" s="232"/>
      <c r="AN46" s="232"/>
      <c r="AO46" s="232"/>
      <c r="AP46" s="232"/>
      <c r="AQ46" s="233"/>
      <c r="AR46" s="281"/>
      <c r="AS46" s="282"/>
      <c r="AT46" s="282"/>
      <c r="AU46" s="282"/>
      <c r="AV46" s="282"/>
      <c r="AW46" s="282"/>
      <c r="AX46" s="282"/>
      <c r="AY46" s="282"/>
      <c r="AZ46" s="283"/>
      <c r="BC46" s="34"/>
    </row>
    <row r="47" spans="2:55" ht="24" customHeight="1">
      <c r="B47" s="237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9"/>
      <c r="N47" s="243"/>
      <c r="O47" s="244"/>
      <c r="P47" s="244"/>
      <c r="Q47" s="244"/>
      <c r="R47" s="244"/>
      <c r="S47" s="244"/>
      <c r="T47" s="244"/>
      <c r="U47" s="245"/>
      <c r="V47" s="240"/>
      <c r="W47" s="241"/>
      <c r="X47" s="241"/>
      <c r="Y47" s="241"/>
      <c r="Z47" s="241"/>
      <c r="AA47" s="241"/>
      <c r="AB47" s="241"/>
      <c r="AC47" s="242"/>
      <c r="AD47" s="240"/>
      <c r="AE47" s="241"/>
      <c r="AF47" s="241"/>
      <c r="AG47" s="241"/>
      <c r="AH47" s="241"/>
      <c r="AI47" s="241"/>
      <c r="AJ47" s="241"/>
      <c r="AK47" s="242"/>
      <c r="AL47" s="231">
        <f t="shared" si="0"/>
        <v>0</v>
      </c>
      <c r="AM47" s="232"/>
      <c r="AN47" s="232"/>
      <c r="AO47" s="232"/>
      <c r="AP47" s="232"/>
      <c r="AQ47" s="233"/>
      <c r="AR47" s="281"/>
      <c r="AS47" s="282"/>
      <c r="AT47" s="282"/>
      <c r="AU47" s="282"/>
      <c r="AV47" s="282"/>
      <c r="AW47" s="282"/>
      <c r="AX47" s="282"/>
      <c r="AY47" s="282"/>
      <c r="AZ47" s="283"/>
      <c r="BC47" s="34"/>
    </row>
    <row r="48" spans="2:55" ht="24" customHeight="1">
      <c r="B48" s="237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9"/>
      <c r="N48" s="243"/>
      <c r="O48" s="244"/>
      <c r="P48" s="244"/>
      <c r="Q48" s="244"/>
      <c r="R48" s="244"/>
      <c r="S48" s="244"/>
      <c r="T48" s="244"/>
      <c r="U48" s="245"/>
      <c r="V48" s="240"/>
      <c r="W48" s="241"/>
      <c r="X48" s="241"/>
      <c r="Y48" s="241"/>
      <c r="Z48" s="241"/>
      <c r="AA48" s="241"/>
      <c r="AB48" s="241"/>
      <c r="AC48" s="242"/>
      <c r="AD48" s="240"/>
      <c r="AE48" s="241"/>
      <c r="AF48" s="241"/>
      <c r="AG48" s="241"/>
      <c r="AH48" s="241"/>
      <c r="AI48" s="241"/>
      <c r="AJ48" s="241"/>
      <c r="AK48" s="242"/>
      <c r="AL48" s="231">
        <f t="shared" si="0"/>
        <v>0</v>
      </c>
      <c r="AM48" s="232"/>
      <c r="AN48" s="232"/>
      <c r="AO48" s="232"/>
      <c r="AP48" s="232"/>
      <c r="AQ48" s="233"/>
      <c r="AR48" s="281"/>
      <c r="AS48" s="282"/>
      <c r="AT48" s="282"/>
      <c r="AU48" s="282"/>
      <c r="AV48" s="282"/>
      <c r="AW48" s="282"/>
      <c r="AX48" s="282"/>
      <c r="AY48" s="282"/>
      <c r="AZ48" s="283"/>
      <c r="BC48" s="34"/>
    </row>
    <row r="49" spans="1:55" ht="24" customHeight="1">
      <c r="B49" s="237"/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9"/>
      <c r="N49" s="243"/>
      <c r="O49" s="244"/>
      <c r="P49" s="244"/>
      <c r="Q49" s="244"/>
      <c r="R49" s="244"/>
      <c r="S49" s="244"/>
      <c r="T49" s="244"/>
      <c r="U49" s="245"/>
      <c r="V49" s="240"/>
      <c r="W49" s="241"/>
      <c r="X49" s="241"/>
      <c r="Y49" s="241"/>
      <c r="Z49" s="241"/>
      <c r="AA49" s="241"/>
      <c r="AB49" s="241"/>
      <c r="AC49" s="242"/>
      <c r="AD49" s="240"/>
      <c r="AE49" s="241"/>
      <c r="AF49" s="241"/>
      <c r="AG49" s="241"/>
      <c r="AH49" s="241"/>
      <c r="AI49" s="241"/>
      <c r="AJ49" s="241"/>
      <c r="AK49" s="242"/>
      <c r="AL49" s="231">
        <f t="shared" si="0"/>
        <v>0</v>
      </c>
      <c r="AM49" s="232"/>
      <c r="AN49" s="232"/>
      <c r="AO49" s="232"/>
      <c r="AP49" s="232"/>
      <c r="AQ49" s="233"/>
      <c r="AR49" s="281"/>
      <c r="AS49" s="282"/>
      <c r="AT49" s="282"/>
      <c r="AU49" s="282"/>
      <c r="AV49" s="282"/>
      <c r="AW49" s="282"/>
      <c r="AX49" s="282"/>
      <c r="AY49" s="282"/>
      <c r="AZ49" s="283"/>
      <c r="BC49" s="34"/>
    </row>
    <row r="50" spans="1:55" ht="24" customHeight="1">
      <c r="B50" s="237"/>
      <c r="C50" s="238"/>
      <c r="D50" s="238"/>
      <c r="E50" s="238"/>
      <c r="F50" s="238"/>
      <c r="G50" s="238"/>
      <c r="H50" s="238"/>
      <c r="I50" s="238"/>
      <c r="J50" s="238"/>
      <c r="K50" s="238"/>
      <c r="L50" s="238"/>
      <c r="M50" s="239"/>
      <c r="N50" s="243"/>
      <c r="O50" s="244"/>
      <c r="P50" s="244"/>
      <c r="Q50" s="244"/>
      <c r="R50" s="244"/>
      <c r="S50" s="244"/>
      <c r="T50" s="244"/>
      <c r="U50" s="245"/>
      <c r="V50" s="240"/>
      <c r="W50" s="241"/>
      <c r="X50" s="241"/>
      <c r="Y50" s="241"/>
      <c r="Z50" s="241"/>
      <c r="AA50" s="241"/>
      <c r="AB50" s="241"/>
      <c r="AC50" s="242"/>
      <c r="AD50" s="240"/>
      <c r="AE50" s="241"/>
      <c r="AF50" s="241"/>
      <c r="AG50" s="241"/>
      <c r="AH50" s="241"/>
      <c r="AI50" s="241"/>
      <c r="AJ50" s="241"/>
      <c r="AK50" s="242"/>
      <c r="AL50" s="231">
        <f t="shared" si="0"/>
        <v>0</v>
      </c>
      <c r="AM50" s="232"/>
      <c r="AN50" s="232"/>
      <c r="AO50" s="232"/>
      <c r="AP50" s="232"/>
      <c r="AQ50" s="233"/>
      <c r="AR50" s="281"/>
      <c r="AS50" s="282"/>
      <c r="AT50" s="282"/>
      <c r="AU50" s="282"/>
      <c r="AV50" s="282"/>
      <c r="AW50" s="282"/>
      <c r="AX50" s="282"/>
      <c r="AY50" s="282"/>
      <c r="AZ50" s="283"/>
      <c r="BC50" s="34"/>
    </row>
    <row r="51" spans="1:55" ht="24" customHeight="1"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9"/>
      <c r="N51" s="243"/>
      <c r="O51" s="244"/>
      <c r="P51" s="244"/>
      <c r="Q51" s="244"/>
      <c r="R51" s="244"/>
      <c r="S51" s="244"/>
      <c r="T51" s="244"/>
      <c r="U51" s="245"/>
      <c r="V51" s="240"/>
      <c r="W51" s="241"/>
      <c r="X51" s="241"/>
      <c r="Y51" s="241"/>
      <c r="Z51" s="241"/>
      <c r="AA51" s="241"/>
      <c r="AB51" s="241"/>
      <c r="AC51" s="242"/>
      <c r="AD51" s="240"/>
      <c r="AE51" s="241"/>
      <c r="AF51" s="241"/>
      <c r="AG51" s="241"/>
      <c r="AH51" s="241"/>
      <c r="AI51" s="241"/>
      <c r="AJ51" s="241"/>
      <c r="AK51" s="242"/>
      <c r="AL51" s="231">
        <f t="shared" si="0"/>
        <v>0</v>
      </c>
      <c r="AM51" s="232"/>
      <c r="AN51" s="232"/>
      <c r="AO51" s="232"/>
      <c r="AP51" s="232"/>
      <c r="AQ51" s="233"/>
      <c r="AR51" s="281"/>
      <c r="AS51" s="282"/>
      <c r="AT51" s="282"/>
      <c r="AU51" s="282"/>
      <c r="AV51" s="282"/>
      <c r="AW51" s="282"/>
      <c r="AX51" s="282"/>
      <c r="AY51" s="282"/>
      <c r="AZ51" s="283"/>
      <c r="BC51" s="34"/>
    </row>
    <row r="52" spans="1:55" ht="12" customHeight="1">
      <c r="B52" s="192" t="s">
        <v>26</v>
      </c>
      <c r="C52" s="193"/>
      <c r="D52" s="193"/>
      <c r="E52" s="193"/>
      <c r="F52" s="193"/>
      <c r="G52" s="193"/>
      <c r="H52" s="193"/>
      <c r="I52" s="193"/>
      <c r="J52" s="193"/>
      <c r="K52" s="193"/>
      <c r="L52" s="193"/>
      <c r="M52" s="194"/>
      <c r="N52" s="198">
        <f>SUM(N40:U51)</f>
        <v>0</v>
      </c>
      <c r="O52" s="199"/>
      <c r="P52" s="199"/>
      <c r="Q52" s="199"/>
      <c r="R52" s="199"/>
      <c r="S52" s="199"/>
      <c r="T52" s="199"/>
      <c r="U52" s="200"/>
      <c r="V52" s="204"/>
      <c r="W52" s="193"/>
      <c r="X52" s="193"/>
      <c r="Y52" s="193"/>
      <c r="Z52" s="193"/>
      <c r="AA52" s="193"/>
      <c r="AB52" s="193"/>
      <c r="AC52" s="194"/>
      <c r="AD52" s="193" t="s">
        <v>27</v>
      </c>
      <c r="AE52" s="193"/>
      <c r="AF52" s="193"/>
      <c r="AG52" s="193"/>
      <c r="AH52" s="193"/>
      <c r="AI52" s="193"/>
      <c r="AJ52" s="193"/>
      <c r="AK52" s="194"/>
      <c r="AL52" s="206">
        <f>SUM(AL40:AQ51)</f>
        <v>0</v>
      </c>
      <c r="AM52" s="207"/>
      <c r="AN52" s="207"/>
      <c r="AO52" s="207"/>
      <c r="AP52" s="207"/>
      <c r="AQ52" s="208"/>
      <c r="AR52" s="275"/>
      <c r="AS52" s="275"/>
      <c r="AT52" s="275"/>
      <c r="AU52" s="275"/>
      <c r="AV52" s="275"/>
      <c r="AW52" s="275"/>
      <c r="AX52" s="275"/>
      <c r="AY52" s="275"/>
      <c r="AZ52" s="276"/>
    </row>
    <row r="53" spans="1:55" ht="12" customHeight="1" thickBot="1">
      <c r="B53" s="195"/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7"/>
      <c r="N53" s="201"/>
      <c r="O53" s="202"/>
      <c r="P53" s="202"/>
      <c r="Q53" s="202"/>
      <c r="R53" s="202"/>
      <c r="S53" s="202"/>
      <c r="T53" s="202"/>
      <c r="U53" s="203"/>
      <c r="V53" s="205"/>
      <c r="W53" s="196"/>
      <c r="X53" s="196"/>
      <c r="Y53" s="196"/>
      <c r="Z53" s="196"/>
      <c r="AA53" s="196"/>
      <c r="AB53" s="196"/>
      <c r="AC53" s="197"/>
      <c r="AD53" s="196"/>
      <c r="AE53" s="196"/>
      <c r="AF53" s="196"/>
      <c r="AG53" s="196"/>
      <c r="AH53" s="196"/>
      <c r="AI53" s="196"/>
      <c r="AJ53" s="196"/>
      <c r="AK53" s="197"/>
      <c r="AL53" s="209"/>
      <c r="AM53" s="210"/>
      <c r="AN53" s="210"/>
      <c r="AO53" s="210"/>
      <c r="AP53" s="210"/>
      <c r="AQ53" s="211"/>
      <c r="AR53" s="277"/>
      <c r="AS53" s="277"/>
      <c r="AT53" s="277"/>
      <c r="AU53" s="277"/>
      <c r="AV53" s="277"/>
      <c r="AW53" s="277"/>
      <c r="AX53" s="277"/>
      <c r="AY53" s="277"/>
      <c r="AZ53" s="278"/>
    </row>
    <row r="54" spans="1:55" customFormat="1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</row>
    <row r="55" spans="1:55" customFormat="1" ht="15" customHeight="1">
      <c r="A55" s="1"/>
      <c r="B55" s="1" t="s">
        <v>28</v>
      </c>
      <c r="C55" s="1"/>
      <c r="D55" s="1"/>
      <c r="E55" s="1" t="s">
        <v>29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1"/>
    </row>
    <row r="56" spans="1:55" ht="15" customHeight="1">
      <c r="E56" s="2" t="s">
        <v>30</v>
      </c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</row>
    <row r="57" spans="1:55" ht="15" customHeight="1">
      <c r="B57" s="2"/>
      <c r="C57" s="2"/>
      <c r="E57" s="2" t="s">
        <v>31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</row>
    <row r="58" spans="1:55" ht="15" customHeight="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</row>
    <row r="59" spans="1:55"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</row>
  </sheetData>
  <mergeCells count="123">
    <mergeCell ref="B49:M49"/>
    <mergeCell ref="N49:U49"/>
    <mergeCell ref="V49:AC49"/>
    <mergeCell ref="AD49:AK49"/>
    <mergeCell ref="AR49:AZ49"/>
    <mergeCell ref="B48:M48"/>
    <mergeCell ref="N48:U48"/>
    <mergeCell ref="J27:K28"/>
    <mergeCell ref="N27:O28"/>
    <mergeCell ref="L27:M28"/>
    <mergeCell ref="V48:AC48"/>
    <mergeCell ref="AD48:AK48"/>
    <mergeCell ref="AL48:AQ48"/>
    <mergeCell ref="AR48:AZ48"/>
    <mergeCell ref="B47:M47"/>
    <mergeCell ref="N47:U47"/>
    <mergeCell ref="V47:AC47"/>
    <mergeCell ref="AD47:AK47"/>
    <mergeCell ref="AL47:AQ47"/>
    <mergeCell ref="AR47:AZ47"/>
    <mergeCell ref="N46:U46"/>
    <mergeCell ref="V46:AC46"/>
    <mergeCell ref="B51:M51"/>
    <mergeCell ref="N51:U51"/>
    <mergeCell ref="V51:AC51"/>
    <mergeCell ref="AD51:AK51"/>
    <mergeCell ref="AL51:AQ51"/>
    <mergeCell ref="AR51:AZ51"/>
    <mergeCell ref="B50:M50"/>
    <mergeCell ref="N50:U50"/>
    <mergeCell ref="V50:AC50"/>
    <mergeCell ref="AD50:AK50"/>
    <mergeCell ref="AL50:AQ50"/>
    <mergeCell ref="AR50:AZ50"/>
    <mergeCell ref="AD46:AK46"/>
    <mergeCell ref="AL46:AQ46"/>
    <mergeCell ref="AR46:AZ46"/>
    <mergeCell ref="B45:M45"/>
    <mergeCell ref="N45:U45"/>
    <mergeCell ref="V45:AC45"/>
    <mergeCell ref="AD45:AK45"/>
    <mergeCell ref="AL45:AQ45"/>
    <mergeCell ref="AR45:AZ45"/>
    <mergeCell ref="AR52:AZ53"/>
    <mergeCell ref="AG19:AN20"/>
    <mergeCell ref="AO19:BA20"/>
    <mergeCell ref="AR41:AZ41"/>
    <mergeCell ref="B42:M42"/>
    <mergeCell ref="N42:U42"/>
    <mergeCell ref="V42:AC42"/>
    <mergeCell ref="AD42:AK42"/>
    <mergeCell ref="AL42:AQ42"/>
    <mergeCell ref="AR42:AZ42"/>
    <mergeCell ref="N40:U40"/>
    <mergeCell ref="V40:AC40"/>
    <mergeCell ref="AD40:AK40"/>
    <mergeCell ref="AL40:AQ40"/>
    <mergeCell ref="AR40:AZ40"/>
    <mergeCell ref="B41:M41"/>
    <mergeCell ref="N41:U41"/>
    <mergeCell ref="AR44:AZ44"/>
    <mergeCell ref="B43:M43"/>
    <mergeCell ref="N43:U43"/>
    <mergeCell ref="V43:AC43"/>
    <mergeCell ref="AD43:AK43"/>
    <mergeCell ref="AL43:AQ43"/>
    <mergeCell ref="AR43:AZ43"/>
    <mergeCell ref="B1:K2"/>
    <mergeCell ref="C30:D31"/>
    <mergeCell ref="C33:D34"/>
    <mergeCell ref="E33:L34"/>
    <mergeCell ref="B23:AZ24"/>
    <mergeCell ref="O30:AZ31"/>
    <mergeCell ref="AC15:AF16"/>
    <mergeCell ref="E30:L31"/>
    <mergeCell ref="H36:M37"/>
    <mergeCell ref="N36:U37"/>
    <mergeCell ref="X17:AB18"/>
    <mergeCell ref="AR36:AZ39"/>
    <mergeCell ref="O33:Q34"/>
    <mergeCell ref="R33:AB34"/>
    <mergeCell ref="AC33:AD34"/>
    <mergeCell ref="AE33:AG34"/>
    <mergeCell ref="AH33:AR34"/>
    <mergeCell ref="B12:W13"/>
    <mergeCell ref="P27:AS28"/>
    <mergeCell ref="H27:I28"/>
    <mergeCell ref="D27:G28"/>
    <mergeCell ref="BJ8:BN9"/>
    <mergeCell ref="BJ10:BN14"/>
    <mergeCell ref="BE8:BI9"/>
    <mergeCell ref="BE10:BI14"/>
    <mergeCell ref="I3:M4"/>
    <mergeCell ref="AC17:AF18"/>
    <mergeCell ref="I5:M9"/>
    <mergeCell ref="AP10:AZ11"/>
    <mergeCell ref="AG15:BA16"/>
    <mergeCell ref="AW17:AX18"/>
    <mergeCell ref="AG17:AV18"/>
    <mergeCell ref="B52:M53"/>
    <mergeCell ref="N52:U53"/>
    <mergeCell ref="V52:AC53"/>
    <mergeCell ref="AD52:AK53"/>
    <mergeCell ref="AL52:AQ53"/>
    <mergeCell ref="AL36:AQ37"/>
    <mergeCell ref="V36:AC37"/>
    <mergeCell ref="AD36:AK37"/>
    <mergeCell ref="B38:G39"/>
    <mergeCell ref="V38:AC39"/>
    <mergeCell ref="AD38:AK39"/>
    <mergeCell ref="AL44:AQ44"/>
    <mergeCell ref="AL49:AQ49"/>
    <mergeCell ref="AL38:AQ39"/>
    <mergeCell ref="B40:M40"/>
    <mergeCell ref="N38:U39"/>
    <mergeCell ref="V41:AC41"/>
    <mergeCell ref="AD41:AK41"/>
    <mergeCell ref="AL41:AQ41"/>
    <mergeCell ref="B44:M44"/>
    <mergeCell ref="N44:U44"/>
    <mergeCell ref="V44:AC44"/>
    <mergeCell ref="AD44:AK44"/>
    <mergeCell ref="B46:M46"/>
  </mergeCells>
  <phoneticPr fontId="2"/>
  <printOptions horizontalCentered="1" verticalCentered="1"/>
  <pageMargins left="0.78740157480314965" right="0.78740157480314965" top="0.78740157480314965" bottom="0.78740157480314965" header="0" footer="0"/>
  <pageSetup paperSize="9" scale="98" fitToHeight="0" orientation="portrait" blackAndWhite="1" r:id="rId1"/>
  <headerFooter alignWithMargins="0"/>
  <ignoredErrors>
    <ignoredError sqref="C30 C33" numberStoredAsText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402B9-DD07-4017-B774-CB3CA55EBDDE}">
  <sheetPr>
    <pageSetUpPr fitToPage="1"/>
  </sheetPr>
  <dimension ref="A1:AF36"/>
  <sheetViews>
    <sheetView showGridLines="0" view="pageBreakPreview" zoomScaleNormal="100" zoomScaleSheetLayoutView="100" workbookViewId="0">
      <selection activeCell="A4" sqref="A4"/>
    </sheetView>
  </sheetViews>
  <sheetFormatPr defaultColWidth="9" defaultRowHeight="13.2"/>
  <cols>
    <col min="1" max="1" width="1.33203125" style="1" customWidth="1"/>
    <col min="2" max="28" width="3.109375" style="1" customWidth="1"/>
    <col min="29" max="29" width="1.33203125" style="1" customWidth="1"/>
    <col min="30" max="16384" width="9" style="1"/>
  </cols>
  <sheetData>
    <row r="1" spans="1:29" ht="9.9" customHeight="1">
      <c r="A1" s="272" t="s">
        <v>111</v>
      </c>
      <c r="B1" s="272"/>
      <c r="C1" s="272"/>
      <c r="D1" s="272"/>
      <c r="E1" s="272"/>
      <c r="F1" s="272"/>
      <c r="G1" s="272"/>
      <c r="H1" s="272"/>
      <c r="I1" s="272"/>
      <c r="J1" s="272"/>
    </row>
    <row r="2" spans="1:29" ht="9.9" customHeight="1" thickBot="1">
      <c r="A2" s="272"/>
      <c r="B2" s="272"/>
      <c r="C2" s="272"/>
      <c r="D2" s="272"/>
      <c r="E2" s="272"/>
      <c r="F2" s="272"/>
      <c r="G2" s="272"/>
      <c r="H2" s="272"/>
      <c r="I2" s="272"/>
      <c r="J2" s="272"/>
      <c r="K2" s="39"/>
      <c r="L2" s="39"/>
      <c r="M2" s="39"/>
      <c r="N2" s="39"/>
      <c r="O2" s="39"/>
      <c r="P2" s="39"/>
      <c r="Q2" s="39"/>
      <c r="R2" s="39"/>
    </row>
    <row r="3" spans="1:29" ht="9.9" customHeight="1">
      <c r="A3" s="4"/>
      <c r="B3" s="19"/>
      <c r="C3" s="20"/>
      <c r="D3" s="20"/>
      <c r="E3" s="20"/>
      <c r="F3" s="20"/>
      <c r="G3" s="20"/>
      <c r="H3" s="20"/>
      <c r="I3" s="20"/>
      <c r="J3" s="20"/>
      <c r="K3" s="255" t="s">
        <v>32</v>
      </c>
      <c r="L3" s="255"/>
      <c r="M3" s="255"/>
      <c r="N3" s="255"/>
      <c r="O3" s="255"/>
      <c r="P3" s="255"/>
      <c r="Q3" s="255"/>
      <c r="S3" s="20"/>
      <c r="T3" s="20"/>
      <c r="U3" s="20"/>
      <c r="V3" s="20"/>
      <c r="W3" s="20"/>
      <c r="X3" s="20"/>
      <c r="Y3" s="292" t="s">
        <v>33</v>
      </c>
      <c r="Z3" s="292"/>
      <c r="AA3" s="292"/>
      <c r="AB3" s="293"/>
    </row>
    <row r="4" spans="1:29" ht="9.9" customHeight="1">
      <c r="A4" s="4"/>
      <c r="B4" s="18"/>
      <c r="H4" s="27"/>
      <c r="I4" s="27"/>
      <c r="J4" s="27"/>
      <c r="K4" s="255"/>
      <c r="L4" s="255"/>
      <c r="M4" s="255"/>
      <c r="N4" s="255"/>
      <c r="O4" s="255"/>
      <c r="P4" s="255"/>
      <c r="Q4" s="255"/>
      <c r="R4" s="7"/>
      <c r="S4" s="7"/>
      <c r="T4" s="7"/>
      <c r="U4" s="7"/>
      <c r="V4" s="7"/>
      <c r="Y4" s="294"/>
      <c r="Z4" s="294"/>
      <c r="AA4" s="294"/>
      <c r="AB4" s="295"/>
    </row>
    <row r="5" spans="1:29" ht="9.9" customHeight="1">
      <c r="A5" s="4"/>
      <c r="B5" s="18" t="s">
        <v>34</v>
      </c>
      <c r="C5" s="296" t="s">
        <v>35</v>
      </c>
      <c r="D5" s="296"/>
      <c r="E5" s="296"/>
      <c r="F5" s="296"/>
      <c r="G5" s="296">
        <f>工事進捗状況報告書!O30</f>
        <v>0</v>
      </c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7"/>
      <c r="X5" s="27"/>
      <c r="Y5" s="298" t="s">
        <v>36</v>
      </c>
      <c r="Z5" s="298"/>
      <c r="AA5" s="298"/>
      <c r="AB5" s="299"/>
    </row>
    <row r="6" spans="1:29" ht="9.9" customHeight="1">
      <c r="A6" s="4"/>
      <c r="B6" s="21"/>
      <c r="C6" s="297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7"/>
      <c r="W6" s="28"/>
      <c r="X6" s="28"/>
      <c r="Y6" s="300"/>
      <c r="Z6" s="300"/>
      <c r="AA6" s="300"/>
      <c r="AB6" s="301"/>
    </row>
    <row r="7" spans="1:29" s="9" customFormat="1" ht="18.75" customHeight="1">
      <c r="A7" s="8"/>
      <c r="B7" s="10"/>
      <c r="C7" s="303">
        <v>100</v>
      </c>
      <c r="D7" s="304"/>
      <c r="E7" s="92"/>
      <c r="F7" s="93"/>
      <c r="G7" s="88"/>
      <c r="H7" s="82"/>
      <c r="I7" s="88"/>
      <c r="J7" s="82"/>
      <c r="K7" s="88"/>
      <c r="L7" s="82"/>
      <c r="M7" s="88"/>
      <c r="N7" s="83"/>
      <c r="O7" s="88"/>
      <c r="P7" s="84"/>
      <c r="Q7" s="91"/>
      <c r="R7" s="84"/>
      <c r="S7" s="91"/>
      <c r="T7" s="84"/>
      <c r="U7" s="91"/>
      <c r="V7" s="84"/>
      <c r="W7" s="91"/>
      <c r="X7" s="84"/>
      <c r="Y7" s="91"/>
      <c r="Z7" s="84"/>
      <c r="AA7" s="91"/>
      <c r="AB7" s="86"/>
      <c r="AC7" s="8"/>
    </row>
    <row r="8" spans="1:29" s="9" customFormat="1" ht="18.75" customHeight="1">
      <c r="A8" s="8"/>
      <c r="B8" s="16"/>
      <c r="C8" s="67"/>
      <c r="D8" s="67"/>
      <c r="E8" s="89"/>
      <c r="F8" s="31"/>
      <c r="G8" s="89"/>
      <c r="H8" s="31"/>
      <c r="I8" s="89"/>
      <c r="J8" s="31"/>
      <c r="K8" s="89"/>
      <c r="L8" s="31"/>
      <c r="M8" s="89"/>
      <c r="N8" s="30"/>
      <c r="O8" s="89"/>
      <c r="P8" s="32"/>
      <c r="Q8" s="90"/>
      <c r="R8" s="32"/>
      <c r="S8" s="90"/>
      <c r="T8" s="32"/>
      <c r="U8" s="90"/>
      <c r="V8" s="32"/>
      <c r="W8" s="90"/>
      <c r="X8" s="32"/>
      <c r="Y8" s="90"/>
      <c r="Z8" s="32"/>
      <c r="AA8" s="90"/>
      <c r="AB8" s="35"/>
      <c r="AC8" s="8"/>
    </row>
    <row r="9" spans="1:29" s="9" customFormat="1" ht="18.75" customHeight="1">
      <c r="A9" s="8"/>
      <c r="B9" s="16"/>
      <c r="C9" s="68"/>
      <c r="D9" s="68">
        <v>90</v>
      </c>
      <c r="E9" s="88"/>
      <c r="F9" s="82"/>
      <c r="G9" s="88"/>
      <c r="H9" s="82"/>
      <c r="I9" s="88"/>
      <c r="J9" s="82"/>
      <c r="K9" s="88"/>
      <c r="L9" s="82"/>
      <c r="M9" s="88"/>
      <c r="N9" s="83"/>
      <c r="O9" s="88"/>
      <c r="P9" s="84"/>
      <c r="Q9" s="91"/>
      <c r="R9" s="84"/>
      <c r="S9" s="91"/>
      <c r="T9" s="84"/>
      <c r="U9" s="91"/>
      <c r="V9" s="84"/>
      <c r="W9" s="91"/>
      <c r="X9" s="84"/>
      <c r="Y9" s="91"/>
      <c r="Z9" s="84"/>
      <c r="AA9" s="91"/>
      <c r="AB9" s="86"/>
      <c r="AC9" s="8"/>
    </row>
    <row r="10" spans="1:29" s="9" customFormat="1" ht="18.75" customHeight="1">
      <c r="A10" s="8"/>
      <c r="B10" s="16"/>
      <c r="C10" s="68"/>
      <c r="D10" s="68"/>
      <c r="E10" s="89"/>
      <c r="F10" s="31"/>
      <c r="G10" s="89"/>
      <c r="H10" s="31"/>
      <c r="I10" s="89"/>
      <c r="J10" s="31"/>
      <c r="K10" s="89"/>
      <c r="L10" s="31"/>
      <c r="M10" s="89"/>
      <c r="N10" s="30"/>
      <c r="O10" s="89"/>
      <c r="P10" s="32"/>
      <c r="Q10" s="90"/>
      <c r="R10" s="32"/>
      <c r="S10" s="90"/>
      <c r="T10" s="32"/>
      <c r="U10" s="90"/>
      <c r="V10" s="32"/>
      <c r="W10" s="90"/>
      <c r="X10" s="32"/>
      <c r="Y10" s="90"/>
      <c r="Z10" s="32"/>
      <c r="AA10" s="90"/>
      <c r="AB10" s="35"/>
      <c r="AC10" s="8"/>
    </row>
    <row r="11" spans="1:29" s="9" customFormat="1" ht="18.75" customHeight="1">
      <c r="A11" s="8"/>
      <c r="B11" s="16"/>
      <c r="C11" s="68"/>
      <c r="D11" s="68">
        <v>80</v>
      </c>
      <c r="E11" s="88"/>
      <c r="F11" s="82"/>
      <c r="G11" s="88"/>
      <c r="H11" s="82"/>
      <c r="I11" s="88"/>
      <c r="J11" s="82"/>
      <c r="K11" s="88"/>
      <c r="L11" s="82"/>
      <c r="M11" s="88"/>
      <c r="N11" s="83"/>
      <c r="O11" s="88"/>
      <c r="P11" s="84"/>
      <c r="Q11" s="91"/>
      <c r="R11" s="84"/>
      <c r="S11" s="91"/>
      <c r="T11" s="84"/>
      <c r="U11" s="91"/>
      <c r="V11" s="84"/>
      <c r="W11" s="91"/>
      <c r="X11" s="84"/>
      <c r="Y11" s="91"/>
      <c r="Z11" s="84"/>
      <c r="AA11" s="91"/>
      <c r="AB11" s="86"/>
      <c r="AC11" s="8"/>
    </row>
    <row r="12" spans="1:29" ht="18.75" customHeight="1">
      <c r="B12" s="16"/>
      <c r="C12" s="68"/>
      <c r="D12" s="69"/>
      <c r="E12" s="89"/>
      <c r="F12" s="31"/>
      <c r="G12" s="89"/>
      <c r="H12" s="31"/>
      <c r="I12" s="89"/>
      <c r="J12" s="31"/>
      <c r="K12" s="89"/>
      <c r="L12" s="31"/>
      <c r="M12" s="89"/>
      <c r="N12" s="30"/>
      <c r="O12" s="89"/>
      <c r="P12" s="31"/>
      <c r="Q12" s="89"/>
      <c r="R12" s="31"/>
      <c r="S12" s="89"/>
      <c r="T12" s="31"/>
      <c r="U12" s="89"/>
      <c r="V12" s="31"/>
      <c r="W12" s="89"/>
      <c r="X12" s="31"/>
      <c r="Y12" s="89"/>
      <c r="Z12" s="31"/>
      <c r="AA12" s="89"/>
      <c r="AB12" s="36"/>
    </row>
    <row r="13" spans="1:29" ht="18.75" customHeight="1">
      <c r="B13" s="16"/>
      <c r="C13" s="68"/>
      <c r="D13" s="69">
        <v>70</v>
      </c>
      <c r="E13" s="88"/>
      <c r="F13" s="82"/>
      <c r="G13" s="88"/>
      <c r="H13" s="82"/>
      <c r="I13" s="88"/>
      <c r="J13" s="82"/>
      <c r="K13" s="88"/>
      <c r="L13" s="82"/>
      <c r="M13" s="88"/>
      <c r="N13" s="83"/>
      <c r="O13" s="88"/>
      <c r="P13" s="82"/>
      <c r="Q13" s="88"/>
      <c r="R13" s="82"/>
      <c r="S13" s="88"/>
      <c r="T13" s="82"/>
      <c r="U13" s="88"/>
      <c r="V13" s="82"/>
      <c r="W13" s="88"/>
      <c r="X13" s="82"/>
      <c r="Y13" s="88"/>
      <c r="Z13" s="82"/>
      <c r="AA13" s="88"/>
      <c r="AB13" s="87"/>
    </row>
    <row r="14" spans="1:29" ht="18.75" customHeight="1">
      <c r="B14" s="17"/>
      <c r="C14" s="68"/>
      <c r="D14" s="69"/>
      <c r="E14" s="90"/>
      <c r="F14" s="32"/>
      <c r="G14" s="90"/>
      <c r="H14" s="32"/>
      <c r="I14" s="90"/>
      <c r="J14" s="32"/>
      <c r="K14" s="90"/>
      <c r="L14" s="32"/>
      <c r="M14" s="90"/>
      <c r="N14" s="29"/>
      <c r="O14" s="90"/>
      <c r="P14" s="32"/>
      <c r="Q14" s="90"/>
      <c r="R14" s="32"/>
      <c r="S14" s="90"/>
      <c r="T14" s="32"/>
      <c r="U14" s="89"/>
      <c r="V14" s="31"/>
      <c r="W14" s="89"/>
      <c r="X14" s="31"/>
      <c r="Y14" s="89"/>
      <c r="Z14" s="31"/>
      <c r="AA14" s="89"/>
      <c r="AB14" s="36"/>
    </row>
    <row r="15" spans="1:29" ht="18.75" customHeight="1">
      <c r="B15" s="17"/>
      <c r="C15" s="68"/>
      <c r="D15" s="69">
        <v>60</v>
      </c>
      <c r="E15" s="91"/>
      <c r="F15" s="84"/>
      <c r="G15" s="91"/>
      <c r="H15" s="84"/>
      <c r="I15" s="91"/>
      <c r="J15" s="84"/>
      <c r="K15" s="91"/>
      <c r="L15" s="84"/>
      <c r="M15" s="91"/>
      <c r="N15" s="85"/>
      <c r="O15" s="91"/>
      <c r="P15" s="84"/>
      <c r="Q15" s="91"/>
      <c r="R15" s="84"/>
      <c r="S15" s="91"/>
      <c r="T15" s="84"/>
      <c r="U15" s="88"/>
      <c r="V15" s="82"/>
      <c r="W15" s="88"/>
      <c r="X15" s="82"/>
      <c r="Y15" s="88"/>
      <c r="Z15" s="82"/>
      <c r="AA15" s="88"/>
      <c r="AB15" s="87"/>
    </row>
    <row r="16" spans="1:29" customFormat="1" ht="18.75" customHeight="1">
      <c r="A16" s="1"/>
      <c r="B16" s="16"/>
      <c r="C16" s="68"/>
      <c r="D16" s="69"/>
      <c r="E16" s="89"/>
      <c r="F16" s="31"/>
      <c r="G16" s="89"/>
      <c r="H16" s="31"/>
      <c r="I16" s="89"/>
      <c r="J16" s="31"/>
      <c r="K16" s="89"/>
      <c r="L16" s="31"/>
      <c r="M16" s="89"/>
      <c r="N16" s="30"/>
      <c r="O16" s="89"/>
      <c r="P16" s="31"/>
      <c r="Q16" s="89"/>
      <c r="R16" s="31"/>
      <c r="S16" s="89"/>
      <c r="T16" s="31"/>
      <c r="U16" s="89"/>
      <c r="V16" s="31"/>
      <c r="W16" s="89"/>
      <c r="X16" s="31"/>
      <c r="Y16" s="89"/>
      <c r="Z16" s="31"/>
      <c r="AA16" s="89"/>
      <c r="AB16" s="36"/>
      <c r="AC16" s="1"/>
    </row>
    <row r="17" spans="1:32" customFormat="1" ht="18.75" customHeight="1">
      <c r="A17" s="1"/>
      <c r="B17" s="16"/>
      <c r="C17" s="68"/>
      <c r="D17" s="69">
        <v>50</v>
      </c>
      <c r="E17" s="88"/>
      <c r="F17" s="82"/>
      <c r="G17" s="88"/>
      <c r="H17" s="82"/>
      <c r="I17" s="88"/>
      <c r="J17" s="82"/>
      <c r="K17" s="88"/>
      <c r="L17" s="82"/>
      <c r="M17" s="88"/>
      <c r="N17" s="83"/>
      <c r="O17" s="88"/>
      <c r="P17" s="82"/>
      <c r="Q17" s="88"/>
      <c r="R17" s="82"/>
      <c r="S17" s="88"/>
      <c r="T17" s="82"/>
      <c r="U17" s="88"/>
      <c r="V17" s="82"/>
      <c r="W17" s="88"/>
      <c r="X17" s="82"/>
      <c r="Y17" s="88"/>
      <c r="Z17" s="82"/>
      <c r="AA17" s="88"/>
      <c r="AB17" s="87"/>
      <c r="AC17" s="1"/>
    </row>
    <row r="18" spans="1:32" customFormat="1" ht="18.75" customHeight="1">
      <c r="A18" s="1"/>
      <c r="B18" s="16"/>
      <c r="C18" s="68"/>
      <c r="D18" s="69"/>
      <c r="E18" s="89"/>
      <c r="F18" s="31"/>
      <c r="G18" s="89"/>
      <c r="H18" s="31"/>
      <c r="I18" s="89"/>
      <c r="J18" s="31"/>
      <c r="K18" s="89"/>
      <c r="L18" s="31"/>
      <c r="M18" s="89"/>
      <c r="N18" s="30"/>
      <c r="O18" s="89"/>
      <c r="P18" s="31"/>
      <c r="Q18" s="89"/>
      <c r="R18" s="31"/>
      <c r="S18" s="89"/>
      <c r="T18" s="31"/>
      <c r="U18" s="89"/>
      <c r="V18" s="31"/>
      <c r="W18" s="89"/>
      <c r="X18" s="31"/>
      <c r="Y18" s="89"/>
      <c r="Z18" s="31"/>
      <c r="AA18" s="89"/>
      <c r="AB18" s="36"/>
      <c r="AC18" s="1"/>
    </row>
    <row r="19" spans="1:32" customFormat="1" ht="18.75" customHeight="1">
      <c r="A19" s="1"/>
      <c r="B19" s="16"/>
      <c r="C19" s="68"/>
      <c r="D19" s="69">
        <v>40</v>
      </c>
      <c r="E19" s="88"/>
      <c r="F19" s="82"/>
      <c r="G19" s="88"/>
      <c r="H19" s="82"/>
      <c r="I19" s="88"/>
      <c r="J19" s="82"/>
      <c r="K19" s="88"/>
      <c r="L19" s="82"/>
      <c r="M19" s="88"/>
      <c r="N19" s="83"/>
      <c r="O19" s="88"/>
      <c r="P19" s="82"/>
      <c r="Q19" s="88"/>
      <c r="R19" s="82"/>
      <c r="S19" s="88"/>
      <c r="T19" s="82"/>
      <c r="U19" s="88"/>
      <c r="V19" s="82"/>
      <c r="W19" s="88"/>
      <c r="X19" s="82"/>
      <c r="Y19" s="88"/>
      <c r="Z19" s="82"/>
      <c r="AA19" s="88"/>
      <c r="AB19" s="87"/>
      <c r="AC19" s="1"/>
    </row>
    <row r="20" spans="1:32" customFormat="1" ht="18.75" customHeight="1">
      <c r="A20" s="1"/>
      <c r="B20" s="16"/>
      <c r="C20" s="68"/>
      <c r="D20" s="69"/>
      <c r="E20" s="89"/>
      <c r="F20" s="31"/>
      <c r="G20" s="89"/>
      <c r="H20" s="31"/>
      <c r="I20" s="89"/>
      <c r="J20" s="31"/>
      <c r="K20" s="89"/>
      <c r="L20" s="31"/>
      <c r="M20" s="89"/>
      <c r="N20" s="30"/>
      <c r="O20" s="89"/>
      <c r="P20" s="31"/>
      <c r="Q20" s="89"/>
      <c r="R20" s="31"/>
      <c r="S20" s="89"/>
      <c r="T20" s="31"/>
      <c r="U20" s="89"/>
      <c r="V20" s="31"/>
      <c r="W20" s="89"/>
      <c r="X20" s="31"/>
      <c r="Y20" s="89"/>
      <c r="Z20" s="31"/>
      <c r="AA20" s="89"/>
      <c r="AB20" s="36"/>
      <c r="AC20" s="1"/>
    </row>
    <row r="21" spans="1:32" customFormat="1" ht="18.75" customHeight="1">
      <c r="A21" s="1"/>
      <c r="B21" s="16"/>
      <c r="C21" s="68"/>
      <c r="D21" s="69">
        <v>30</v>
      </c>
      <c r="E21" s="88"/>
      <c r="F21" s="82"/>
      <c r="G21" s="88"/>
      <c r="H21" s="82"/>
      <c r="I21" s="88"/>
      <c r="J21" s="82"/>
      <c r="K21" s="88"/>
      <c r="L21" s="82"/>
      <c r="M21" s="88"/>
      <c r="N21" s="83"/>
      <c r="O21" s="88"/>
      <c r="P21" s="82"/>
      <c r="Q21" s="88"/>
      <c r="R21" s="82"/>
      <c r="S21" s="88"/>
      <c r="T21" s="82"/>
      <c r="U21" s="88"/>
      <c r="V21" s="82"/>
      <c r="W21" s="88"/>
      <c r="X21" s="82"/>
      <c r="Y21" s="88"/>
      <c r="Z21" s="82"/>
      <c r="AA21" s="88"/>
      <c r="AB21" s="87"/>
      <c r="AC21" s="1"/>
    </row>
    <row r="22" spans="1:32" customFormat="1" ht="18.75" customHeight="1">
      <c r="A22" s="1"/>
      <c r="B22" s="16"/>
      <c r="C22" s="68"/>
      <c r="D22" s="69"/>
      <c r="E22" s="89"/>
      <c r="F22" s="31"/>
      <c r="G22" s="89"/>
      <c r="H22" s="31"/>
      <c r="I22" s="89"/>
      <c r="J22" s="31"/>
      <c r="K22" s="89"/>
      <c r="L22" s="31"/>
      <c r="M22" s="89"/>
      <c r="N22" s="30"/>
      <c r="O22" s="89"/>
      <c r="P22" s="31"/>
      <c r="Q22" s="89"/>
      <c r="R22" s="31"/>
      <c r="S22" s="89"/>
      <c r="T22" s="31"/>
      <c r="U22" s="89"/>
      <c r="V22" s="31"/>
      <c r="W22" s="89"/>
      <c r="X22" s="31"/>
      <c r="Y22" s="89"/>
      <c r="Z22" s="31"/>
      <c r="AA22" s="89"/>
      <c r="AB22" s="36"/>
      <c r="AC22" s="1"/>
    </row>
    <row r="23" spans="1:32" customFormat="1" ht="18.75" customHeight="1">
      <c r="A23" s="1"/>
      <c r="B23" s="16"/>
      <c r="C23" s="68"/>
      <c r="D23" s="69">
        <v>20</v>
      </c>
      <c r="E23" s="88"/>
      <c r="F23" s="82"/>
      <c r="G23" s="88"/>
      <c r="H23" s="82"/>
      <c r="I23" s="88"/>
      <c r="J23" s="82"/>
      <c r="K23" s="88"/>
      <c r="L23" s="82"/>
      <c r="M23" s="88"/>
      <c r="N23" s="83"/>
      <c r="O23" s="88"/>
      <c r="P23" s="82"/>
      <c r="Q23" s="88"/>
      <c r="R23" s="82"/>
      <c r="S23" s="88"/>
      <c r="T23" s="82"/>
      <c r="U23" s="88"/>
      <c r="V23" s="82"/>
      <c r="W23" s="88"/>
      <c r="X23" s="82"/>
      <c r="Y23" s="88"/>
      <c r="Z23" s="82"/>
      <c r="AA23" s="88"/>
      <c r="AB23" s="87"/>
      <c r="AC23" s="1"/>
    </row>
    <row r="24" spans="1:32" customFormat="1" ht="18.75" customHeight="1">
      <c r="A24" s="1"/>
      <c r="B24" s="16"/>
      <c r="C24" s="68"/>
      <c r="D24" s="69"/>
      <c r="E24" s="89"/>
      <c r="F24" s="31"/>
      <c r="G24" s="89"/>
      <c r="H24" s="31"/>
      <c r="I24" s="89"/>
      <c r="J24" s="31"/>
      <c r="K24" s="89"/>
      <c r="L24" s="31"/>
      <c r="M24" s="89"/>
      <c r="N24" s="30"/>
      <c r="O24" s="89"/>
      <c r="P24" s="31"/>
      <c r="Q24" s="89"/>
      <c r="R24" s="31"/>
      <c r="S24" s="89"/>
      <c r="T24" s="31"/>
      <c r="U24" s="89"/>
      <c r="V24" s="31"/>
      <c r="W24" s="89"/>
      <c r="X24" s="31"/>
      <c r="Y24" s="89"/>
      <c r="Z24" s="31"/>
      <c r="AA24" s="89"/>
      <c r="AB24" s="36"/>
      <c r="AC24" s="1"/>
    </row>
    <row r="25" spans="1:32" ht="18.75" customHeight="1">
      <c r="B25" s="16"/>
      <c r="C25" s="68"/>
      <c r="D25" s="69">
        <v>10</v>
      </c>
      <c r="E25" s="88"/>
      <c r="F25" s="82"/>
      <c r="G25" s="88"/>
      <c r="H25" s="82"/>
      <c r="I25" s="88"/>
      <c r="J25" s="82"/>
      <c r="K25" s="88"/>
      <c r="L25" s="82"/>
      <c r="M25" s="88"/>
      <c r="N25" s="83"/>
      <c r="O25" s="88"/>
      <c r="P25" s="82"/>
      <c r="Q25" s="88"/>
      <c r="R25" s="82"/>
      <c r="S25" s="88"/>
      <c r="T25" s="82"/>
      <c r="U25" s="88"/>
      <c r="V25" s="82"/>
      <c r="W25" s="88"/>
      <c r="X25" s="82"/>
      <c r="Y25" s="88"/>
      <c r="Z25" s="82"/>
      <c r="AA25" s="88"/>
      <c r="AB25" s="87"/>
    </row>
    <row r="26" spans="1:32" ht="18.75" customHeight="1">
      <c r="B26" s="13"/>
      <c r="C26" s="70"/>
      <c r="D26" s="71"/>
      <c r="E26" s="89"/>
      <c r="F26" s="31"/>
      <c r="G26" s="89"/>
      <c r="H26" s="31"/>
      <c r="I26" s="89"/>
      <c r="J26" s="31"/>
      <c r="K26" s="89"/>
      <c r="L26" s="31"/>
      <c r="M26" s="89"/>
      <c r="N26" s="30"/>
      <c r="O26" s="89"/>
      <c r="P26" s="31"/>
      <c r="Q26" s="89"/>
      <c r="R26" s="31"/>
      <c r="S26" s="89"/>
      <c r="T26" s="31"/>
      <c r="U26" s="89"/>
      <c r="V26" s="31"/>
      <c r="W26" s="89"/>
      <c r="X26" s="31"/>
      <c r="Y26" s="89"/>
      <c r="Z26" s="31"/>
      <c r="AA26" s="89"/>
      <c r="AB26" s="36"/>
    </row>
    <row r="27" spans="1:32" ht="18.75" customHeight="1">
      <c r="B27" s="287" t="s">
        <v>37</v>
      </c>
      <c r="C27" s="288"/>
      <c r="D27" s="289"/>
      <c r="E27" s="290">
        <f>予定出来高表!F21</f>
        <v>0</v>
      </c>
      <c r="F27" s="291"/>
      <c r="G27" s="290">
        <f>予定出来高表!H21</f>
        <v>0</v>
      </c>
      <c r="H27" s="291"/>
      <c r="I27" s="290">
        <f>予定出来高表!J21</f>
        <v>0</v>
      </c>
      <c r="J27" s="291"/>
      <c r="K27" s="290">
        <f>予定出来高表!L21</f>
        <v>0</v>
      </c>
      <c r="L27" s="291"/>
      <c r="M27" s="290">
        <f>予定出来高表!N21</f>
        <v>0</v>
      </c>
      <c r="N27" s="291"/>
      <c r="O27" s="290">
        <f>予定出来高表!P21</f>
        <v>0</v>
      </c>
      <c r="P27" s="291"/>
      <c r="Q27" s="290">
        <f>予定出来高表!R21</f>
        <v>0</v>
      </c>
      <c r="R27" s="291"/>
      <c r="S27" s="290">
        <f>予定出来高表!T21</f>
        <v>0</v>
      </c>
      <c r="T27" s="291"/>
      <c r="U27" s="290">
        <f>予定出来高表!V21</f>
        <v>0</v>
      </c>
      <c r="V27" s="291"/>
      <c r="W27" s="290">
        <f>予定出来高表!X21</f>
        <v>0</v>
      </c>
      <c r="X27" s="291"/>
      <c r="Y27" s="290">
        <f>予定出来高表!Z21</f>
        <v>0</v>
      </c>
      <c r="Z27" s="291"/>
      <c r="AA27" s="290">
        <f>予定出来高表!AB21</f>
        <v>0</v>
      </c>
      <c r="AB27" s="302"/>
      <c r="AC27" s="16"/>
    </row>
    <row r="28" spans="1:32" ht="18.75" customHeight="1">
      <c r="B28" s="287" t="s">
        <v>38</v>
      </c>
      <c r="C28" s="288"/>
      <c r="D28" s="289"/>
      <c r="E28" s="305"/>
      <c r="F28" s="311"/>
      <c r="G28" s="305"/>
      <c r="H28" s="311"/>
      <c r="I28" s="305"/>
      <c r="J28" s="311"/>
      <c r="K28" s="305"/>
      <c r="L28" s="311"/>
      <c r="M28" s="305"/>
      <c r="N28" s="311"/>
      <c r="O28" s="305"/>
      <c r="P28" s="311"/>
      <c r="Q28" s="305"/>
      <c r="R28" s="311"/>
      <c r="S28" s="305"/>
      <c r="T28" s="311"/>
      <c r="U28" s="305"/>
      <c r="V28" s="311"/>
      <c r="W28" s="305"/>
      <c r="X28" s="311"/>
      <c r="Y28" s="305"/>
      <c r="Z28" s="311"/>
      <c r="AA28" s="305"/>
      <c r="AB28" s="306"/>
    </row>
    <row r="29" spans="1:32" ht="18.75" customHeight="1">
      <c r="B29" s="94" t="s">
        <v>39</v>
      </c>
      <c r="C29" s="74"/>
      <c r="D29" s="116"/>
      <c r="E29" s="307">
        <f>MONTH(工事進捗状況報告書!R33)</f>
        <v>1</v>
      </c>
      <c r="F29" s="308"/>
      <c r="G29" s="309">
        <f>IF(E29="","",IF(E29&lt;12,E29+1,E29+1-12))</f>
        <v>2</v>
      </c>
      <c r="H29" s="310"/>
      <c r="I29" s="309">
        <f>IF(G29="","",IF(G29&lt;12,G29+1,G29+1-12))</f>
        <v>3</v>
      </c>
      <c r="J29" s="310"/>
      <c r="K29" s="309">
        <f>IF(I29="","",IF(I29&lt;12,I29+1,I29+1-12))</f>
        <v>4</v>
      </c>
      <c r="L29" s="310"/>
      <c r="M29" s="309">
        <f>IF(K29="","",IF(K29&lt;12,K29+1,K29+1-12))</f>
        <v>5</v>
      </c>
      <c r="N29" s="310"/>
      <c r="O29" s="309">
        <f>IF(M29="","",IF(M29&lt;12,M29+1,M29+1-12))</f>
        <v>6</v>
      </c>
      <c r="P29" s="310"/>
      <c r="Q29" s="309">
        <f>IF(O29="","",IF(O29&lt;12,O29+1,O29+1-12))</f>
        <v>7</v>
      </c>
      <c r="R29" s="310"/>
      <c r="S29" s="309">
        <f>IF(Q29="","",IF(Q29&lt;12,Q29+1,Q29+1-12))</f>
        <v>8</v>
      </c>
      <c r="T29" s="310"/>
      <c r="U29" s="309">
        <f>IF(S29="","",IF(S29&lt;12,S29+1,S29+1-12))</f>
        <v>9</v>
      </c>
      <c r="V29" s="310"/>
      <c r="W29" s="309">
        <f>IF(U29="","",IF(U29&lt;12,U29+1,U29+1-12))</f>
        <v>10</v>
      </c>
      <c r="X29" s="310"/>
      <c r="Y29" s="309">
        <f>IF(W29="","",IF(W29&lt;12,W29+1,W29+1-12))</f>
        <v>11</v>
      </c>
      <c r="Z29" s="310"/>
      <c r="AA29" s="309">
        <f>IF(Y29="","",IF(Y29&lt;12,Y29+1,Y29+1-12))</f>
        <v>12</v>
      </c>
      <c r="AB29" s="313"/>
      <c r="AC29" s="16"/>
      <c r="AF29" s="97"/>
    </row>
    <row r="30" spans="1:32" ht="18.75" customHeight="1">
      <c r="B30" s="10"/>
      <c r="C30" s="117"/>
      <c r="D30" s="12"/>
      <c r="E30" s="228" t="s">
        <v>40</v>
      </c>
      <c r="F30" s="230"/>
      <c r="G30" s="228" t="s">
        <v>40</v>
      </c>
      <c r="H30" s="230"/>
      <c r="I30" s="228" t="s">
        <v>40</v>
      </c>
      <c r="J30" s="230"/>
      <c r="K30" s="228" t="s">
        <v>40</v>
      </c>
      <c r="L30" s="230"/>
      <c r="M30" s="228" t="s">
        <v>40</v>
      </c>
      <c r="N30" s="230"/>
      <c r="O30" s="228" t="s">
        <v>40</v>
      </c>
      <c r="P30" s="230"/>
      <c r="Q30" s="228" t="s">
        <v>40</v>
      </c>
      <c r="R30" s="230"/>
      <c r="S30" s="228" t="s">
        <v>40</v>
      </c>
      <c r="T30" s="230"/>
      <c r="U30" s="228" t="s">
        <v>40</v>
      </c>
      <c r="V30" s="230"/>
      <c r="W30" s="228" t="s">
        <v>40</v>
      </c>
      <c r="X30" s="230"/>
      <c r="Y30" s="228" t="s">
        <v>40</v>
      </c>
      <c r="Z30" s="230"/>
      <c r="AA30" s="228" t="s">
        <v>40</v>
      </c>
      <c r="AB30" s="312"/>
    </row>
    <row r="31" spans="1:32" ht="18.75" customHeight="1">
      <c r="B31" s="118"/>
      <c r="C31" s="14"/>
      <c r="D31" s="15" t="s">
        <v>40</v>
      </c>
      <c r="E31" s="100" t="s">
        <v>41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2"/>
    </row>
    <row r="32" spans="1:32" ht="18.75" customHeight="1" thickBot="1">
      <c r="B32" s="143"/>
      <c r="C32" s="144"/>
      <c r="D32" s="144"/>
      <c r="E32" s="144" t="s">
        <v>42</v>
      </c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5"/>
    </row>
    <row r="33" spans="2:28" ht="15" customHeight="1">
      <c r="B33" s="314"/>
      <c r="C33" s="314"/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</row>
    <row r="34" spans="2:28" ht="15" customHeight="1">
      <c r="B34" s="314"/>
      <c r="C34" s="314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72"/>
    </row>
    <row r="35" spans="2:28" ht="9.9" customHeight="1"/>
    <row r="36" spans="2:28" ht="9.9" customHeight="1"/>
  </sheetData>
  <mergeCells count="59">
    <mergeCell ref="AA30:AB30"/>
    <mergeCell ref="AA29:AB29"/>
    <mergeCell ref="B33:C34"/>
    <mergeCell ref="D33:AB34"/>
    <mergeCell ref="U28:V28"/>
    <mergeCell ref="W28:X28"/>
    <mergeCell ref="Y28:Z28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S28:T28"/>
    <mergeCell ref="W30:X30"/>
    <mergeCell ref="Y30:Z30"/>
    <mergeCell ref="B28:D28"/>
    <mergeCell ref="E28:F28"/>
    <mergeCell ref="G28:H28"/>
    <mergeCell ref="I28:J28"/>
    <mergeCell ref="K28:L28"/>
    <mergeCell ref="C7:D7"/>
    <mergeCell ref="AA28:AB28"/>
    <mergeCell ref="E29:F29"/>
    <mergeCell ref="G29:H29"/>
    <mergeCell ref="I29:J29"/>
    <mergeCell ref="K29:L29"/>
    <mergeCell ref="M29:N29"/>
    <mergeCell ref="M28:N28"/>
    <mergeCell ref="O28:P28"/>
    <mergeCell ref="Q28:R28"/>
    <mergeCell ref="O29:P29"/>
    <mergeCell ref="Q29:R29"/>
    <mergeCell ref="S29:T29"/>
    <mergeCell ref="U29:V29"/>
    <mergeCell ref="W29:X29"/>
    <mergeCell ref="Y29:Z29"/>
    <mergeCell ref="Y27:Z27"/>
    <mergeCell ref="AA27:AB27"/>
    <mergeCell ref="M27:N27"/>
    <mergeCell ref="O27:P27"/>
    <mergeCell ref="Q27:R27"/>
    <mergeCell ref="S27:T27"/>
    <mergeCell ref="U27:V27"/>
    <mergeCell ref="W27:X27"/>
    <mergeCell ref="A1:J2"/>
    <mergeCell ref="K3:Q4"/>
    <mergeCell ref="Y3:AB4"/>
    <mergeCell ref="C5:F6"/>
    <mergeCell ref="G5:V6"/>
    <mergeCell ref="Y5:AB6"/>
    <mergeCell ref="B27:D27"/>
    <mergeCell ref="E27:F27"/>
    <mergeCell ref="G27:H27"/>
    <mergeCell ref="I27:J27"/>
    <mergeCell ref="K27:L27"/>
  </mergeCells>
  <phoneticPr fontId="2"/>
  <printOptions horizontalCentered="1" verticalCentered="1"/>
  <pageMargins left="0.78740157480314965" right="0.78740157480314965" top="0.78740157480314965" bottom="0.39370078740157483" header="0" footer="0"/>
  <pageSetup paperSize="9" orientation="portrait" cellComments="atEnd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F3F8-13B1-4DE3-9095-D327D483537B}">
  <sheetPr>
    <pageSetUpPr fitToPage="1"/>
  </sheetPr>
  <dimension ref="A1:BK35"/>
  <sheetViews>
    <sheetView showGridLines="0" view="pageBreakPreview" zoomScaleNormal="100" zoomScaleSheetLayoutView="100" workbookViewId="0">
      <selection activeCell="A4" sqref="A4"/>
    </sheetView>
  </sheetViews>
  <sheetFormatPr defaultColWidth="9" defaultRowHeight="13.2"/>
  <cols>
    <col min="1" max="1" width="1.33203125" style="1" customWidth="1"/>
    <col min="2" max="20" width="3.109375" style="1" customWidth="1"/>
    <col min="21" max="36" width="4.33203125" style="1" customWidth="1"/>
    <col min="37" max="37" width="1.33203125" style="1" customWidth="1"/>
    <col min="38" max="42" width="9" style="1"/>
    <col min="43" max="43" width="10.5546875" style="1" bestFit="1" customWidth="1"/>
    <col min="44" max="16384" width="9" style="1"/>
  </cols>
  <sheetData>
    <row r="1" spans="1:44" ht="9.9" customHeight="1">
      <c r="A1" s="272" t="s">
        <v>112</v>
      </c>
      <c r="B1" s="272"/>
      <c r="C1" s="272"/>
      <c r="D1" s="272"/>
      <c r="E1" s="272"/>
      <c r="F1" s="272"/>
      <c r="G1" s="272"/>
      <c r="H1" s="272"/>
      <c r="I1" s="272"/>
      <c r="J1" s="272"/>
    </row>
    <row r="2" spans="1:44" ht="9.9" customHeight="1" thickBot="1">
      <c r="A2" s="272"/>
      <c r="B2" s="272"/>
      <c r="C2" s="272"/>
      <c r="D2" s="272"/>
      <c r="E2" s="272"/>
      <c r="F2" s="272"/>
      <c r="G2" s="272"/>
      <c r="H2" s="272"/>
      <c r="I2" s="272"/>
      <c r="J2" s="272"/>
    </row>
    <row r="3" spans="1:44" ht="9.9" customHeight="1">
      <c r="A3" s="4"/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321" t="s">
        <v>43</v>
      </c>
      <c r="Q3" s="321"/>
      <c r="R3" s="321"/>
      <c r="S3" s="321"/>
      <c r="T3" s="321"/>
      <c r="U3" s="321"/>
      <c r="V3" s="321"/>
      <c r="W3" s="20"/>
      <c r="X3" s="20"/>
      <c r="Y3" s="20"/>
      <c r="Z3" s="20"/>
      <c r="AA3" s="292"/>
      <c r="AB3" s="292"/>
      <c r="AC3" s="20"/>
      <c r="AD3" s="20"/>
      <c r="AE3" s="20"/>
      <c r="AF3" s="20"/>
      <c r="AG3" s="20"/>
      <c r="AH3" s="20"/>
      <c r="AI3" s="20"/>
      <c r="AJ3" s="173"/>
    </row>
    <row r="4" spans="1:44" ht="9.9" customHeight="1">
      <c r="A4" s="4"/>
      <c r="B4" s="21"/>
      <c r="C4" s="162"/>
      <c r="D4" s="162"/>
      <c r="E4" s="162"/>
      <c r="F4" s="162"/>
      <c r="G4" s="162"/>
      <c r="H4" s="28"/>
      <c r="I4" s="28"/>
      <c r="J4" s="28"/>
      <c r="K4" s="162"/>
      <c r="L4" s="162"/>
      <c r="M4" s="162"/>
      <c r="N4" s="162"/>
      <c r="O4" s="162"/>
      <c r="P4" s="322"/>
      <c r="Q4" s="322"/>
      <c r="R4" s="322"/>
      <c r="S4" s="322"/>
      <c r="T4" s="322"/>
      <c r="U4" s="322"/>
      <c r="V4" s="322"/>
      <c r="W4" s="162"/>
      <c r="X4" s="162"/>
      <c r="Y4" s="162"/>
      <c r="Z4" s="162"/>
      <c r="AA4" s="345"/>
      <c r="AB4" s="345"/>
      <c r="AC4" s="179"/>
      <c r="AD4" s="179"/>
      <c r="AE4" s="179"/>
      <c r="AF4" s="179"/>
      <c r="AG4" s="179"/>
      <c r="AH4" s="179"/>
      <c r="AI4" s="162"/>
      <c r="AJ4" s="178"/>
    </row>
    <row r="5" spans="1:44" ht="18.75" customHeight="1">
      <c r="B5" s="177"/>
      <c r="R5" s="176"/>
      <c r="T5" s="176"/>
      <c r="W5" s="323" t="s">
        <v>44</v>
      </c>
      <c r="X5" s="324"/>
      <c r="Y5" s="324"/>
      <c r="Z5" s="325"/>
      <c r="AA5" s="79" t="s">
        <v>45</v>
      </c>
      <c r="AB5" s="122"/>
      <c r="AC5" s="122"/>
      <c r="AD5" s="122"/>
      <c r="AE5" s="122"/>
      <c r="AF5" s="79" t="s">
        <v>109</v>
      </c>
      <c r="AG5" s="122"/>
      <c r="AH5" s="122"/>
      <c r="AI5" s="122"/>
      <c r="AJ5" s="175"/>
    </row>
    <row r="6" spans="1:44" ht="18.75" customHeight="1">
      <c r="A6" s="95"/>
      <c r="C6" s="120" t="s">
        <v>46</v>
      </c>
      <c r="D6" s="121"/>
      <c r="E6" s="121"/>
      <c r="F6" s="121"/>
      <c r="G6" s="121"/>
      <c r="H6" s="121"/>
      <c r="I6" s="121"/>
      <c r="J6" s="121"/>
      <c r="R6" s="176"/>
      <c r="T6" s="176"/>
      <c r="W6" s="326"/>
      <c r="X6" s="327"/>
      <c r="Y6" s="327"/>
      <c r="Z6" s="328"/>
      <c r="AA6" s="330" t="s">
        <v>47</v>
      </c>
      <c r="AB6" s="331"/>
      <c r="AC6" s="331"/>
      <c r="AD6" s="331"/>
      <c r="AE6" s="333"/>
      <c r="AF6" s="330" t="s">
        <v>48</v>
      </c>
      <c r="AG6" s="331"/>
      <c r="AH6" s="331"/>
      <c r="AI6" s="331"/>
      <c r="AJ6" s="332"/>
    </row>
    <row r="7" spans="1:44" ht="18.75" customHeight="1">
      <c r="A7" s="95"/>
      <c r="C7" s="120"/>
      <c r="D7" s="121"/>
      <c r="E7" s="121"/>
      <c r="F7" s="121"/>
      <c r="G7" s="121"/>
      <c r="H7" s="121"/>
      <c r="I7" s="121"/>
      <c r="J7" s="121"/>
      <c r="Q7" s="3"/>
      <c r="R7" s="3"/>
      <c r="S7" s="3"/>
      <c r="T7" s="3"/>
      <c r="U7" s="3"/>
      <c r="V7" s="3"/>
      <c r="W7" s="3"/>
      <c r="X7" s="3"/>
      <c r="Y7" s="3"/>
      <c r="Z7" s="3"/>
      <c r="AA7" s="119"/>
      <c r="AB7" s="119"/>
      <c r="AC7" s="3"/>
      <c r="AD7" s="3"/>
      <c r="AE7" s="3"/>
      <c r="AF7" s="3"/>
      <c r="AG7" s="3"/>
      <c r="AH7" s="3"/>
      <c r="AI7" s="3"/>
      <c r="AJ7" s="171"/>
    </row>
    <row r="8" spans="1:44" ht="18.75" customHeight="1">
      <c r="A8" s="95"/>
      <c r="C8" s="120"/>
      <c r="D8" s="121"/>
      <c r="E8" s="121"/>
      <c r="F8" s="121"/>
      <c r="G8" s="121"/>
      <c r="H8" s="121"/>
      <c r="I8" s="121"/>
      <c r="J8" s="121"/>
      <c r="X8" s="135" t="s">
        <v>49</v>
      </c>
      <c r="Y8" s="122"/>
      <c r="Z8" s="136"/>
      <c r="AA8" s="136"/>
      <c r="AB8" s="136"/>
      <c r="AC8" s="125">
        <v>0</v>
      </c>
      <c r="AD8" s="134" t="s">
        <v>50</v>
      </c>
      <c r="AE8" s="134" t="s">
        <v>51</v>
      </c>
      <c r="AF8" s="122"/>
      <c r="AG8" s="122"/>
      <c r="AH8" s="72"/>
      <c r="AI8" s="127">
        <f>ROUND(AC8*0.3,0)</f>
        <v>0</v>
      </c>
      <c r="AJ8" s="137" t="s">
        <v>50</v>
      </c>
      <c r="AK8" s="16"/>
    </row>
    <row r="9" spans="1:44" ht="18.75" customHeight="1">
      <c r="A9" s="95"/>
      <c r="C9" s="120"/>
      <c r="D9" s="121"/>
      <c r="E9" s="121"/>
      <c r="F9" s="121"/>
      <c r="G9" s="121"/>
      <c r="H9" s="121"/>
      <c r="I9" s="121"/>
      <c r="J9" s="121"/>
      <c r="AC9" s="121"/>
      <c r="AD9" s="121"/>
      <c r="AE9" s="121"/>
      <c r="AF9" s="121"/>
      <c r="AG9" s="172"/>
      <c r="AH9" s="121"/>
      <c r="AI9" s="121"/>
      <c r="AJ9" s="95"/>
      <c r="AK9" s="16"/>
    </row>
    <row r="10" spans="1:44" ht="18.75" customHeight="1">
      <c r="A10" s="95"/>
      <c r="C10" s="120"/>
      <c r="D10" s="121"/>
      <c r="E10" s="121"/>
      <c r="F10" s="121"/>
      <c r="G10" s="121"/>
      <c r="H10" s="121"/>
      <c r="I10" s="121"/>
      <c r="J10" s="121"/>
      <c r="U10" s="334" t="s">
        <v>52</v>
      </c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  <c r="AH10" s="335"/>
      <c r="AI10" s="335"/>
      <c r="AJ10" s="336"/>
      <c r="AK10" s="16"/>
    </row>
    <row r="11" spans="1:44" ht="18.75" customHeight="1">
      <c r="A11" s="95"/>
      <c r="C11" s="120" t="s">
        <v>53</v>
      </c>
      <c r="D11" s="121"/>
      <c r="E11" s="121"/>
      <c r="F11" s="121"/>
      <c r="G11" s="121"/>
      <c r="H11" s="121"/>
      <c r="I11" s="121"/>
      <c r="J11" s="121"/>
      <c r="U11" s="337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8"/>
      <c r="AH11" s="338"/>
      <c r="AI11" s="338"/>
      <c r="AJ11" s="339"/>
      <c r="AK11" s="16"/>
    </row>
    <row r="12" spans="1:44" ht="18.75" customHeight="1">
      <c r="A12" s="95"/>
      <c r="B12" s="73"/>
      <c r="C12" s="342" t="s">
        <v>54</v>
      </c>
      <c r="D12" s="343"/>
      <c r="E12" s="340" t="s">
        <v>5</v>
      </c>
      <c r="F12" s="344"/>
      <c r="G12" s="344">
        <f>工事進捗状況報告書!H27</f>
        <v>7</v>
      </c>
      <c r="H12" s="344"/>
      <c r="I12" s="72" t="s">
        <v>6</v>
      </c>
      <c r="J12" s="344">
        <f>工事進捗状況報告書!L27</f>
        <v>8</v>
      </c>
      <c r="K12" s="344"/>
      <c r="L12" s="74" t="s">
        <v>55</v>
      </c>
      <c r="M12" s="98"/>
      <c r="N12" s="75"/>
      <c r="O12" s="14"/>
      <c r="P12" s="14"/>
      <c r="Q12" s="11"/>
      <c r="R12" s="73"/>
      <c r="S12" s="357" t="s">
        <v>56</v>
      </c>
      <c r="T12" s="355" t="s">
        <v>57</v>
      </c>
      <c r="U12" s="76" t="s">
        <v>58</v>
      </c>
      <c r="V12" s="187"/>
      <c r="W12" s="187"/>
      <c r="X12" s="187"/>
      <c r="Y12" s="187"/>
      <c r="Z12" s="187"/>
      <c r="AA12" s="187"/>
      <c r="AB12" s="187"/>
      <c r="AC12" s="76" t="s">
        <v>59</v>
      </c>
      <c r="AD12" s="187"/>
      <c r="AE12" s="187"/>
      <c r="AF12" s="187"/>
      <c r="AG12" s="187"/>
      <c r="AH12" s="187"/>
      <c r="AI12" s="187"/>
      <c r="AJ12" s="188"/>
      <c r="AN12" s="98">
        <f>DATE(G12+2018,J12,1)</f>
        <v>45870</v>
      </c>
      <c r="AO12" s="1">
        <f>WEEKDAY(AN12,12)</f>
        <v>4</v>
      </c>
      <c r="AQ12" s="98">
        <f>EOMONTH(AN12,0)</f>
        <v>45900</v>
      </c>
      <c r="AR12" s="98"/>
    </row>
    <row r="13" spans="1:44" ht="18.75" customHeight="1">
      <c r="A13" s="95"/>
      <c r="B13" s="73"/>
      <c r="C13" s="340"/>
      <c r="D13" s="341"/>
      <c r="E13" s="340" t="s">
        <v>60</v>
      </c>
      <c r="F13" s="341"/>
      <c r="G13" s="352" t="s">
        <v>61</v>
      </c>
      <c r="H13" s="353"/>
      <c r="I13" s="340" t="s">
        <v>62</v>
      </c>
      <c r="J13" s="341"/>
      <c r="K13" s="340" t="s">
        <v>63</v>
      </c>
      <c r="L13" s="341"/>
      <c r="M13" s="340" t="s">
        <v>64</v>
      </c>
      <c r="N13" s="341"/>
      <c r="O13" s="340" t="s">
        <v>65</v>
      </c>
      <c r="P13" s="341"/>
      <c r="Q13" s="340" t="s">
        <v>66</v>
      </c>
      <c r="R13" s="341"/>
      <c r="S13" s="358"/>
      <c r="T13" s="356"/>
      <c r="U13" s="169" t="s">
        <v>67</v>
      </c>
      <c r="V13" s="77"/>
      <c r="W13" s="166" t="s">
        <v>68</v>
      </c>
      <c r="X13" s="165"/>
      <c r="Y13" s="317" t="s">
        <v>69</v>
      </c>
      <c r="Z13" s="329"/>
      <c r="AA13" s="317" t="s">
        <v>70</v>
      </c>
      <c r="AB13" s="329"/>
      <c r="AC13" s="76" t="s">
        <v>71</v>
      </c>
      <c r="AD13" s="77"/>
      <c r="AE13" s="317" t="s">
        <v>69</v>
      </c>
      <c r="AF13" s="329"/>
      <c r="AG13" s="317" t="s">
        <v>70</v>
      </c>
      <c r="AH13" s="329"/>
      <c r="AI13" s="319" t="s">
        <v>72</v>
      </c>
      <c r="AJ13" s="320"/>
      <c r="AN13" s="11" t="s">
        <v>73</v>
      </c>
    </row>
    <row r="14" spans="1:44" ht="18.75" customHeight="1">
      <c r="A14" s="95"/>
      <c r="B14" s="73"/>
      <c r="C14" s="347">
        <f>IF(DAY(Q14)&lt;=7,1,"")</f>
        <v>1</v>
      </c>
      <c r="D14" s="348"/>
      <c r="E14" s="99">
        <f>IF(WEEKDAY($AN$12,16)=1,$AN$12,$AN$12-WEEKDAY($AN$12,1))</f>
        <v>45864</v>
      </c>
      <c r="F14" s="78"/>
      <c r="G14" s="167">
        <f>E14+1</f>
        <v>45865</v>
      </c>
      <c r="H14" s="78" t="s">
        <v>74</v>
      </c>
      <c r="I14" s="99">
        <f>G14+1</f>
        <v>45866</v>
      </c>
      <c r="J14" s="78"/>
      <c r="K14" s="99">
        <f>I14+1</f>
        <v>45867</v>
      </c>
      <c r="L14" s="78"/>
      <c r="M14" s="99">
        <f>K14+1</f>
        <v>45868</v>
      </c>
      <c r="N14" s="78"/>
      <c r="O14" s="99">
        <f>M14+1</f>
        <v>45869</v>
      </c>
      <c r="P14" s="78"/>
      <c r="Q14" s="99">
        <f>O14+1</f>
        <v>45870</v>
      </c>
      <c r="R14" s="78" t="s">
        <v>74</v>
      </c>
      <c r="S14" s="81"/>
      <c r="T14" s="148"/>
      <c r="U14" s="79">
        <f t="shared" ref="U14:U19" si="0">COUNTIF(E14:H14,$AN$29)</f>
        <v>1</v>
      </c>
      <c r="V14" s="80" t="s">
        <v>75</v>
      </c>
      <c r="W14" s="79">
        <f t="shared" ref="W14:W19" si="1">COUNTIF(I14:R14,$AN$29)</f>
        <v>1</v>
      </c>
      <c r="X14" s="80" t="s">
        <v>75</v>
      </c>
      <c r="Y14" s="317" t="str" cm="1">
        <f t="array" ref="Y14">_xlfn.IFS(S14=$AN$29,"",T14=$AN$29,"",U14=2,$AN$28,U14+W14&gt;=2,$AN$30,TRUE,"")</f>
        <v>みなし</v>
      </c>
      <c r="Z14" s="318"/>
      <c r="AA14" s="315" t="str" cm="1">
        <f t="array" ref="AA14">_xlfn.IFS($C14="","",AND(Y14="",S14="",T14=""),$AN$28,TRUE,"")</f>
        <v/>
      </c>
      <c r="AB14" s="316"/>
      <c r="AC14" s="79">
        <f t="shared" ref="AC14:AC19" si="2">COUNTIF(E14:R14,"○")</f>
        <v>2</v>
      </c>
      <c r="AD14" s="80" t="s">
        <v>75</v>
      </c>
      <c r="AE14" s="317" t="str" cm="1">
        <f t="array" ref="AE14">_xlfn.IFS(S14=$AN$29,"",T14=$AN$29,"",(AI14+AC14)&lt;2,"",AC14&gt;=2,$AN$28,TRUE,$AN$30)</f>
        <v>●</v>
      </c>
      <c r="AF14" s="318"/>
      <c r="AG14" s="315" t="str" cm="1">
        <f t="array" ref="AG14">_xlfn.IFS($C14="","",AND(AE14="",S14="",T14=""),$AN$28,TRUE,"")</f>
        <v/>
      </c>
      <c r="AH14" s="349"/>
      <c r="AI14" s="126"/>
      <c r="AJ14" s="189" t="s">
        <v>75</v>
      </c>
      <c r="AN14" s="1">
        <f>AC14-2</f>
        <v>0</v>
      </c>
    </row>
    <row r="15" spans="1:44" ht="18.75" customHeight="1">
      <c r="A15" s="95"/>
      <c r="B15" s="73"/>
      <c r="C15" s="347">
        <f>IF(C14="",1,2)</f>
        <v>2</v>
      </c>
      <c r="D15" s="348"/>
      <c r="E15" s="99">
        <f>E14+7</f>
        <v>45871</v>
      </c>
      <c r="F15" s="78"/>
      <c r="G15" s="167">
        <f>E15+1</f>
        <v>45872</v>
      </c>
      <c r="H15" s="78" t="s">
        <v>74</v>
      </c>
      <c r="I15" s="99">
        <f>G15+1</f>
        <v>45873</v>
      </c>
      <c r="J15" s="78"/>
      <c r="K15" s="99">
        <f>I15+1</f>
        <v>45874</v>
      </c>
      <c r="L15" s="78"/>
      <c r="M15" s="99">
        <f>K15+1</f>
        <v>45875</v>
      </c>
      <c r="N15" s="78"/>
      <c r="O15" s="99">
        <f>M15+1</f>
        <v>45876</v>
      </c>
      <c r="P15" s="78"/>
      <c r="Q15" s="99">
        <f>O15+1</f>
        <v>45877</v>
      </c>
      <c r="R15" s="78"/>
      <c r="S15" s="81"/>
      <c r="T15" s="149"/>
      <c r="U15" s="79">
        <f t="shared" si="0"/>
        <v>1</v>
      </c>
      <c r="V15" s="80" t="s">
        <v>75</v>
      </c>
      <c r="W15" s="79">
        <f t="shared" si="1"/>
        <v>0</v>
      </c>
      <c r="X15" s="80" t="s">
        <v>75</v>
      </c>
      <c r="Y15" s="317" t="str" cm="1">
        <f t="array" ref="Y15">_xlfn.IFS(S15=$AN$29,"",T15=$AN$29,"",U15=2,$AN$28,U15+W15&gt;=2,$AN$30,TRUE,"")</f>
        <v/>
      </c>
      <c r="Z15" s="318"/>
      <c r="AA15" s="315" t="str" cm="1">
        <f t="array" ref="AA15">_xlfn.IFS($C15="","",AND(Y15="",S15="",T15=""),$AN$28,TRUE,"")</f>
        <v>●</v>
      </c>
      <c r="AB15" s="316"/>
      <c r="AC15" s="79">
        <f t="shared" si="2"/>
        <v>1</v>
      </c>
      <c r="AD15" s="80" t="s">
        <v>75</v>
      </c>
      <c r="AE15" s="317" t="str" cm="1">
        <f t="array" ref="AE15">_xlfn.IFS(S15=$AN$29,"",T15=$AN$29,"",(AI15+AC15)&lt;2,"",AC15&gt;=2,$AN$28,TRUE,$AN$30)</f>
        <v/>
      </c>
      <c r="AF15" s="318"/>
      <c r="AG15" s="315" t="str" cm="1">
        <f t="array" ref="AG15">_xlfn.IFS($C15="","",AND(AE15="",S15="",T15=""),$AN$28,TRUE,"")</f>
        <v>●</v>
      </c>
      <c r="AH15" s="349"/>
      <c r="AI15" s="125"/>
      <c r="AJ15" s="190" t="s">
        <v>75</v>
      </c>
      <c r="AN15" s="1">
        <f t="shared" ref="AN15:AN17" si="3">AC15-2</f>
        <v>-1</v>
      </c>
    </row>
    <row r="16" spans="1:44" ht="18.75" customHeight="1">
      <c r="A16" s="95"/>
      <c r="B16" s="73"/>
      <c r="C16" s="347">
        <f>C15+1</f>
        <v>3</v>
      </c>
      <c r="D16" s="348"/>
      <c r="E16" s="99">
        <f t="shared" ref="E16:E19" si="4">E15+7</f>
        <v>45878</v>
      </c>
      <c r="F16" s="78"/>
      <c r="G16" s="167">
        <f t="shared" ref="G16:G19" si="5">E16+1</f>
        <v>45879</v>
      </c>
      <c r="H16" s="78"/>
      <c r="I16" s="99">
        <f t="shared" ref="I16:I19" si="6">G16+1</f>
        <v>45880</v>
      </c>
      <c r="J16" s="78" t="s">
        <v>74</v>
      </c>
      <c r="K16" s="99">
        <f t="shared" ref="K16:K19" si="7">I16+1</f>
        <v>45881</v>
      </c>
      <c r="L16" s="78"/>
      <c r="M16" s="99">
        <f t="shared" ref="M16:M19" si="8">K16+1</f>
        <v>45882</v>
      </c>
      <c r="N16" s="78"/>
      <c r="O16" s="99">
        <f t="shared" ref="O16:O19" si="9">M16+1</f>
        <v>45883</v>
      </c>
      <c r="P16" s="78"/>
      <c r="Q16" s="99">
        <f t="shared" ref="Q16:Q19" si="10">O16+1</f>
        <v>45884</v>
      </c>
      <c r="R16" s="78"/>
      <c r="S16" s="81"/>
      <c r="T16" s="149"/>
      <c r="U16" s="79">
        <f t="shared" si="0"/>
        <v>0</v>
      </c>
      <c r="V16" s="80" t="s">
        <v>75</v>
      </c>
      <c r="W16" s="79">
        <f t="shared" si="1"/>
        <v>1</v>
      </c>
      <c r="X16" s="80" t="s">
        <v>75</v>
      </c>
      <c r="Y16" s="317" t="str" cm="1">
        <f t="array" ref="Y16">_xlfn.IFS(S16=$AN$29,"",T16=$AN$29,"",U16=2,$AN$28,U16+W16&gt;=2,$AN$30,TRUE,"")</f>
        <v/>
      </c>
      <c r="Z16" s="318"/>
      <c r="AA16" s="315" t="str" cm="1">
        <f t="array" ref="AA16">_xlfn.IFS($C16="","",AND(Y16="",S16="",T16=""),$AN$28,TRUE,"")</f>
        <v>●</v>
      </c>
      <c r="AB16" s="316"/>
      <c r="AC16" s="79">
        <f t="shared" si="2"/>
        <v>1</v>
      </c>
      <c r="AD16" s="80" t="s">
        <v>75</v>
      </c>
      <c r="AE16" s="317" t="str" cm="1">
        <f t="array" ref="AE16">_xlfn.IFS(S16=$AN$29,"",T16=$AN$29,"",(AI16+AC16)&lt;2,"",AC16&gt;=2,$AN$28,TRUE,$AN$30)</f>
        <v/>
      </c>
      <c r="AF16" s="318"/>
      <c r="AG16" s="315" t="str" cm="1">
        <f t="array" ref="AG16">_xlfn.IFS($C16="","",AND(AE16="",S16="",T16=""),$AN$28,TRUE,"")</f>
        <v>●</v>
      </c>
      <c r="AH16" s="349"/>
      <c r="AI16" s="125"/>
      <c r="AJ16" s="190" t="s">
        <v>75</v>
      </c>
      <c r="AN16" s="1">
        <f t="shared" si="3"/>
        <v>-1</v>
      </c>
    </row>
    <row r="17" spans="1:63" ht="18.75" customHeight="1">
      <c r="A17" s="95"/>
      <c r="B17" s="73"/>
      <c r="C17" s="347">
        <f t="shared" ref="C17:C18" si="11">C16+1</f>
        <v>4</v>
      </c>
      <c r="D17" s="348"/>
      <c r="E17" s="99">
        <f t="shared" si="4"/>
        <v>45885</v>
      </c>
      <c r="F17" s="78"/>
      <c r="G17" s="167">
        <f t="shared" si="5"/>
        <v>45886</v>
      </c>
      <c r="H17" s="78" t="s">
        <v>74</v>
      </c>
      <c r="I17" s="99">
        <f t="shared" si="6"/>
        <v>45887</v>
      </c>
      <c r="J17" s="78"/>
      <c r="K17" s="99">
        <f t="shared" si="7"/>
        <v>45888</v>
      </c>
      <c r="L17" s="78"/>
      <c r="M17" s="99">
        <f t="shared" si="8"/>
        <v>45889</v>
      </c>
      <c r="N17" s="78"/>
      <c r="O17" s="99">
        <f t="shared" si="9"/>
        <v>45890</v>
      </c>
      <c r="P17" s="78"/>
      <c r="Q17" s="99">
        <f t="shared" si="10"/>
        <v>45891</v>
      </c>
      <c r="R17" s="78"/>
      <c r="S17" s="81"/>
      <c r="T17" s="149"/>
      <c r="U17" s="79">
        <f t="shared" si="0"/>
        <v>1</v>
      </c>
      <c r="V17" s="80" t="s">
        <v>75</v>
      </c>
      <c r="W17" s="79">
        <f t="shared" si="1"/>
        <v>0</v>
      </c>
      <c r="X17" s="80" t="s">
        <v>75</v>
      </c>
      <c r="Y17" s="317" t="str" cm="1">
        <f t="array" ref="Y17">_xlfn.IFS(S17=$AN$29,"",T17=$AN$29,"",U17=2,$AN$28,U17+W17&gt;=2,$AN$30,TRUE,"")</f>
        <v/>
      </c>
      <c r="Z17" s="318"/>
      <c r="AA17" s="315" t="str" cm="1">
        <f t="array" ref="AA17">_xlfn.IFS($C17="","",AND(Y17="",S17="",T17=""),$AN$28,TRUE,"")</f>
        <v>●</v>
      </c>
      <c r="AB17" s="316"/>
      <c r="AC17" s="79">
        <f t="shared" si="2"/>
        <v>1</v>
      </c>
      <c r="AD17" s="80" t="s">
        <v>75</v>
      </c>
      <c r="AE17" s="317" t="str" cm="1">
        <f t="array" ref="AE17">_xlfn.IFS(S17=$AN$29,"",T17=$AN$29,"",(AI17+AC17)&lt;2,"",AC17&gt;=2,$AN$28,TRUE,$AN$30)</f>
        <v>みなし</v>
      </c>
      <c r="AF17" s="318"/>
      <c r="AG17" s="315" t="str" cm="1">
        <f t="array" ref="AG17">_xlfn.IFS($C17="","",AND(AE17="",S17="",T17=""),$AN$28,TRUE,"")</f>
        <v/>
      </c>
      <c r="AH17" s="349"/>
      <c r="AI17" s="125">
        <v>1</v>
      </c>
      <c r="AJ17" s="190" t="s">
        <v>75</v>
      </c>
      <c r="AN17" s="1">
        <f t="shared" si="3"/>
        <v>-1</v>
      </c>
    </row>
    <row r="18" spans="1:63" ht="18.75" customHeight="1">
      <c r="A18" s="95"/>
      <c r="B18" s="73"/>
      <c r="C18" s="347">
        <f t="shared" si="11"/>
        <v>5</v>
      </c>
      <c r="D18" s="348"/>
      <c r="E18" s="99">
        <f t="shared" si="4"/>
        <v>45892</v>
      </c>
      <c r="F18" s="78" t="s">
        <v>74</v>
      </c>
      <c r="G18" s="167">
        <f t="shared" si="5"/>
        <v>45893</v>
      </c>
      <c r="H18" s="78" t="s">
        <v>74</v>
      </c>
      <c r="I18" s="99">
        <f t="shared" si="6"/>
        <v>45894</v>
      </c>
      <c r="J18" s="78" t="s">
        <v>74</v>
      </c>
      <c r="K18" s="99">
        <f t="shared" si="7"/>
        <v>45895</v>
      </c>
      <c r="L18" s="78"/>
      <c r="M18" s="99">
        <f t="shared" si="8"/>
        <v>45896</v>
      </c>
      <c r="N18" s="78"/>
      <c r="O18" s="99">
        <f t="shared" si="9"/>
        <v>45897</v>
      </c>
      <c r="P18" s="78"/>
      <c r="Q18" s="99">
        <f t="shared" si="10"/>
        <v>45898</v>
      </c>
      <c r="R18" s="78"/>
      <c r="S18" s="81"/>
      <c r="T18" s="163" t="str">
        <f>IF(T32&gt;0,$AN$29,"")</f>
        <v/>
      </c>
      <c r="U18" s="79">
        <f t="shared" si="0"/>
        <v>2</v>
      </c>
      <c r="V18" s="80" t="s">
        <v>75</v>
      </c>
      <c r="W18" s="79">
        <f t="shared" si="1"/>
        <v>1</v>
      </c>
      <c r="X18" s="80" t="s">
        <v>75</v>
      </c>
      <c r="Y18" s="317" t="str" cm="1">
        <f t="array" ref="Y18">_xlfn.IFS(S18=$AN$29,"",T18=$AN$29,"",U18=2,$AN$28,U18+W18&gt;=2,$AN$30,TRUE,"")</f>
        <v>●</v>
      </c>
      <c r="Z18" s="318"/>
      <c r="AA18" s="315" t="str" cm="1">
        <f t="array" ref="AA18">_xlfn.IFS($C18="","",AND(Y18="",S18="",T18=""),$AN$28,TRUE,"")</f>
        <v/>
      </c>
      <c r="AB18" s="316"/>
      <c r="AC18" s="79">
        <f t="shared" si="2"/>
        <v>3</v>
      </c>
      <c r="AD18" s="80" t="s">
        <v>75</v>
      </c>
      <c r="AE18" s="317" t="str" cm="1">
        <f t="array" ref="AE18">_xlfn.IFS(S18=$AN$29,"",T18=$AN$29,"",(AI18+AC18)&lt;2,"",AC18&gt;=2,$AN$28,TRUE,$AN$30)</f>
        <v>●</v>
      </c>
      <c r="AF18" s="318"/>
      <c r="AG18" s="315" t="str" cm="1">
        <f t="array" ref="AG18">_xlfn.IFS($C18="","",AND(AE18="",S18="",T18=""),$AN$28,TRUE,"")</f>
        <v/>
      </c>
      <c r="AH18" s="349"/>
      <c r="AI18" s="125"/>
      <c r="AJ18" s="190" t="s">
        <v>75</v>
      </c>
      <c r="AN18" s="1">
        <f>IF(T18="",AC18-2,0)</f>
        <v>1</v>
      </c>
    </row>
    <row r="19" spans="1:63" ht="18.75" customHeight="1">
      <c r="A19" s="95"/>
      <c r="B19" s="73"/>
      <c r="C19" s="350">
        <f>IF(DAY(Q19)&gt;=7,"",C18+1)</f>
        <v>6</v>
      </c>
      <c r="D19" s="351"/>
      <c r="E19" s="123">
        <f t="shared" si="4"/>
        <v>45899</v>
      </c>
      <c r="F19" s="124" t="s">
        <v>74</v>
      </c>
      <c r="G19" s="168">
        <f t="shared" si="5"/>
        <v>45900</v>
      </c>
      <c r="H19" s="124" t="s">
        <v>74</v>
      </c>
      <c r="I19" s="123">
        <f t="shared" si="6"/>
        <v>45901</v>
      </c>
      <c r="J19" s="124"/>
      <c r="K19" s="99">
        <f t="shared" si="7"/>
        <v>45902</v>
      </c>
      <c r="L19" s="78"/>
      <c r="M19" s="99">
        <f t="shared" si="8"/>
        <v>45903</v>
      </c>
      <c r="N19" s="78"/>
      <c r="O19" s="99">
        <f t="shared" si="9"/>
        <v>45904</v>
      </c>
      <c r="P19" s="78"/>
      <c r="Q19" s="99">
        <f t="shared" si="10"/>
        <v>45905</v>
      </c>
      <c r="R19" s="78"/>
      <c r="S19" s="81"/>
      <c r="T19" s="163" t="str">
        <f>IF(T33&gt;0,$AN$29,"")</f>
        <v>○</v>
      </c>
      <c r="U19" s="79">
        <f t="shared" si="0"/>
        <v>2</v>
      </c>
      <c r="V19" s="80" t="s">
        <v>75</v>
      </c>
      <c r="W19" s="79">
        <f t="shared" si="1"/>
        <v>0</v>
      </c>
      <c r="X19" s="80" t="s">
        <v>75</v>
      </c>
      <c r="Y19" s="317" t="str" cm="1">
        <f t="array" ref="Y19">_xlfn.IFS(S19=$AN$29,"",T19=$AN$29,"",U19=2,$AN$28,U19+W19&gt;=2,$AN$30,TRUE,"")</f>
        <v/>
      </c>
      <c r="Z19" s="318"/>
      <c r="AA19" s="315" t="str" cm="1">
        <f t="array" ref="AA19">_xlfn.IFS($C19="","",AND(Y19="",S19="",T19=""),$AN$28,TRUE,"")</f>
        <v/>
      </c>
      <c r="AB19" s="316"/>
      <c r="AC19" s="79">
        <f t="shared" si="2"/>
        <v>2</v>
      </c>
      <c r="AD19" s="80" t="s">
        <v>75</v>
      </c>
      <c r="AE19" s="317" t="str" cm="1">
        <f t="array" ref="AE19">_xlfn.IFS(S19=$AN$29,"",T19=$AN$29,"",(AI19+AC19)&lt;2,"",AC19&gt;=2,$AN$28,TRUE,$AN$30)</f>
        <v/>
      </c>
      <c r="AF19" s="318"/>
      <c r="AG19" s="315" t="str" cm="1">
        <f t="array" ref="AG19">_xlfn.IFS($C19="","",AND(AE19="",S19="",T19=""),$AN$28,TRUE,"")</f>
        <v/>
      </c>
      <c r="AH19" s="349"/>
      <c r="AI19" s="125"/>
      <c r="AJ19" s="190" t="s">
        <v>75</v>
      </c>
      <c r="AN19" s="1">
        <f>IF(T19="",AC19-2,0)</f>
        <v>0</v>
      </c>
    </row>
    <row r="20" spans="1:63" ht="18.75" customHeight="1">
      <c r="A20" s="95"/>
      <c r="B20" s="73"/>
      <c r="C20" s="159"/>
      <c r="D20" s="159"/>
      <c r="E20" s="153"/>
      <c r="F20" s="119"/>
      <c r="G20" s="153"/>
      <c r="H20" s="119"/>
      <c r="I20" s="153"/>
      <c r="J20" s="119"/>
      <c r="K20" s="153"/>
      <c r="L20" s="119"/>
      <c r="M20" s="153"/>
      <c r="N20" s="119"/>
      <c r="O20" s="153"/>
      <c r="P20" s="119"/>
      <c r="Q20" s="153"/>
      <c r="R20" s="119"/>
      <c r="S20" s="119"/>
      <c r="T20" s="141"/>
      <c r="U20" s="157" t="s">
        <v>76</v>
      </c>
      <c r="V20" s="155"/>
      <c r="W20" s="140"/>
      <c r="X20" s="140"/>
      <c r="Y20" s="156"/>
      <c r="Z20" s="138"/>
      <c r="AA20" s="125">
        <v>3</v>
      </c>
      <c r="AB20" s="136" t="s">
        <v>50</v>
      </c>
      <c r="AC20" s="180" t="s">
        <v>77</v>
      </c>
      <c r="AD20" s="181"/>
      <c r="AE20" s="140"/>
      <c r="AF20" s="140"/>
      <c r="AG20" s="156"/>
      <c r="AH20" s="138"/>
      <c r="AI20" s="132">
        <v>10</v>
      </c>
      <c r="AJ20" s="137" t="s">
        <v>61</v>
      </c>
    </row>
    <row r="21" spans="1:63" ht="18.75" customHeight="1">
      <c r="A21" s="95"/>
      <c r="B21" s="73"/>
      <c r="C21" s="160"/>
      <c r="D21" s="160"/>
      <c r="E21" s="154"/>
      <c r="F21" s="3"/>
      <c r="G21" s="154"/>
      <c r="H21" s="3"/>
      <c r="I21" s="154"/>
      <c r="J21" s="3"/>
      <c r="K21" s="154"/>
      <c r="L21" s="3"/>
      <c r="M21" s="154"/>
      <c r="N21" s="3"/>
      <c r="O21" s="154"/>
      <c r="P21" s="3"/>
      <c r="Q21" s="154"/>
      <c r="R21" s="3"/>
      <c r="S21" s="3"/>
      <c r="T21" s="139"/>
      <c r="U21" s="158" t="s">
        <v>78</v>
      </c>
      <c r="V21" s="155"/>
      <c r="W21" s="140"/>
      <c r="X21" s="140"/>
      <c r="Y21" s="156"/>
      <c r="Z21" s="138"/>
      <c r="AA21" s="127">
        <f>COUNTIF(Y14:Z19,AN30)</f>
        <v>1</v>
      </c>
      <c r="AB21" s="136" t="s">
        <v>50</v>
      </c>
      <c r="AC21" s="182" t="s">
        <v>79</v>
      </c>
      <c r="AD21" s="181"/>
      <c r="AE21" s="140"/>
      <c r="AF21" s="140"/>
      <c r="AG21" s="156"/>
      <c r="AH21" s="138"/>
      <c r="AI21" s="127">
        <f>SUMIF(AN14:AN19,"&gt;0")</f>
        <v>1</v>
      </c>
      <c r="AJ21" s="137" t="s">
        <v>61</v>
      </c>
    </row>
    <row r="22" spans="1:63" ht="18.75" customHeight="1">
      <c r="A22" s="95"/>
      <c r="B22" s="73"/>
      <c r="D22" s="121"/>
      <c r="E22" s="121"/>
      <c r="F22" s="121"/>
      <c r="G22" s="121"/>
      <c r="H22" s="121"/>
      <c r="I22" s="121"/>
      <c r="J22" s="121"/>
      <c r="M22" s="131"/>
      <c r="N22" s="131"/>
      <c r="O22" s="131"/>
      <c r="P22" s="131"/>
      <c r="R22" s="121"/>
      <c r="T22" s="96"/>
      <c r="U22" s="135" t="s">
        <v>80</v>
      </c>
      <c r="V22" s="136"/>
      <c r="W22" s="136"/>
      <c r="X22" s="136"/>
      <c r="Y22" s="136"/>
      <c r="Z22" s="134"/>
      <c r="AA22" s="127">
        <f>SUM(AA20,AA21)</f>
        <v>4</v>
      </c>
      <c r="AB22" s="136" t="s">
        <v>50</v>
      </c>
      <c r="AC22" s="183" t="s">
        <v>81</v>
      </c>
      <c r="AD22" s="184"/>
      <c r="AE22" s="136"/>
      <c r="AF22" s="136"/>
      <c r="AG22" s="136"/>
      <c r="AH22" s="134"/>
      <c r="AI22" s="127">
        <f>SUM(AI14:AI19)</f>
        <v>1</v>
      </c>
      <c r="AJ22" s="190" t="s">
        <v>75</v>
      </c>
      <c r="AM22" s="346" t="s">
        <v>82</v>
      </c>
      <c r="AN22" s="346"/>
      <c r="AO22" s="346"/>
      <c r="AP22" s="346"/>
      <c r="AQ22" s="346"/>
      <c r="AR22" s="346"/>
      <c r="AS22" s="346"/>
      <c r="AT22" s="346"/>
      <c r="AU22" s="346"/>
      <c r="AV22" s="346"/>
      <c r="AW22" s="346"/>
      <c r="AX22" s="346"/>
      <c r="AY22" s="346"/>
      <c r="AZ22" s="346"/>
      <c r="BA22" s="346"/>
      <c r="BB22" s="346"/>
      <c r="BC22" s="346"/>
      <c r="BD22" s="346"/>
      <c r="BE22" s="346"/>
      <c r="BF22" s="346"/>
      <c r="BG22" s="346"/>
      <c r="BH22" s="346"/>
      <c r="BI22" s="346"/>
      <c r="BJ22" s="346"/>
      <c r="BK22" s="346"/>
    </row>
    <row r="23" spans="1:63" ht="18.75" customHeight="1">
      <c r="A23" s="95"/>
      <c r="B23" s="73"/>
      <c r="D23" s="161"/>
      <c r="E23" s="161"/>
      <c r="F23" s="161"/>
      <c r="G23" s="161"/>
      <c r="H23" s="161"/>
      <c r="I23" s="161"/>
      <c r="J23" s="161"/>
      <c r="M23" s="130"/>
      <c r="N23" s="130"/>
      <c r="O23" s="130"/>
      <c r="P23" s="130"/>
      <c r="R23" s="121"/>
      <c r="U23" s="191"/>
      <c r="V23" s="146"/>
      <c r="W23" s="164"/>
      <c r="X23" s="164"/>
      <c r="Y23" s="164"/>
      <c r="Z23" s="164"/>
      <c r="AA23" s="164"/>
      <c r="AB23" s="164"/>
      <c r="AC23" s="185" t="s">
        <v>83</v>
      </c>
      <c r="AD23" s="186"/>
      <c r="AE23" s="151"/>
      <c r="AF23" s="151"/>
      <c r="AG23" s="151"/>
      <c r="AH23" s="152"/>
      <c r="AI23" s="133">
        <f>AI20+AI21-AI22</f>
        <v>10</v>
      </c>
      <c r="AJ23" s="190" t="s">
        <v>75</v>
      </c>
    </row>
    <row r="24" spans="1:63" ht="18.75" customHeight="1">
      <c r="A24" s="95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R24" s="121"/>
      <c r="U24" s="146"/>
      <c r="V24" s="146"/>
      <c r="AC24" s="183" t="s">
        <v>80</v>
      </c>
      <c r="AD24" s="184"/>
      <c r="AE24" s="136"/>
      <c r="AF24" s="136"/>
      <c r="AG24" s="136"/>
      <c r="AH24" s="134"/>
      <c r="AI24" s="125">
        <v>1</v>
      </c>
      <c r="AJ24" s="174" t="s">
        <v>50</v>
      </c>
    </row>
    <row r="25" spans="1:63" ht="18.75" customHeight="1" thickBot="1">
      <c r="A25" s="95"/>
      <c r="B25" s="128"/>
      <c r="C25" s="354" t="s">
        <v>84</v>
      </c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147"/>
      <c r="AD25" s="147"/>
      <c r="AE25" s="147"/>
      <c r="AF25" s="147"/>
      <c r="AG25" s="147"/>
      <c r="AH25" s="147"/>
      <c r="AI25" s="147"/>
      <c r="AJ25" s="129"/>
    </row>
    <row r="26" spans="1:63" ht="15" customHeight="1">
      <c r="B26" s="314"/>
      <c r="C26" s="314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72"/>
      <c r="AA26" s="272"/>
      <c r="AB26" s="272"/>
      <c r="AC26" s="4"/>
      <c r="AD26" s="4"/>
      <c r="AE26" s="4"/>
      <c r="AF26" s="4"/>
      <c r="AG26" s="4"/>
      <c r="AH26" s="4"/>
      <c r="AI26" s="4"/>
      <c r="AJ26" s="4"/>
    </row>
    <row r="27" spans="1:63" ht="15" customHeight="1">
      <c r="B27" s="314"/>
      <c r="C27" s="314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4"/>
      <c r="AD27" s="4"/>
      <c r="AE27" s="4"/>
      <c r="AF27" s="4"/>
      <c r="AG27" s="4"/>
      <c r="AH27" s="4"/>
      <c r="AI27" s="4"/>
      <c r="AJ27" s="4"/>
    </row>
    <row r="28" spans="1:63" ht="9.9" customHeight="1">
      <c r="AN28" s="3" t="s">
        <v>85</v>
      </c>
    </row>
    <row r="29" spans="1:63" ht="9.9" customHeight="1">
      <c r="AN29" s="142" t="s">
        <v>86</v>
      </c>
    </row>
    <row r="30" spans="1:63">
      <c r="C30" s="1" t="s">
        <v>87</v>
      </c>
      <c r="AN30" s="1" t="s">
        <v>88</v>
      </c>
    </row>
    <row r="31" spans="1:63">
      <c r="E31" s="340" t="s">
        <v>60</v>
      </c>
      <c r="F31" s="341"/>
      <c r="G31" s="352" t="s">
        <v>61</v>
      </c>
      <c r="H31" s="353"/>
      <c r="I31" s="340" t="s">
        <v>62</v>
      </c>
      <c r="J31" s="341"/>
      <c r="K31" s="340" t="s">
        <v>63</v>
      </c>
      <c r="L31" s="341"/>
      <c r="M31" s="340" t="s">
        <v>64</v>
      </c>
      <c r="N31" s="341"/>
      <c r="O31" s="340" t="s">
        <v>65</v>
      </c>
      <c r="P31" s="341"/>
      <c r="Q31" s="340" t="s">
        <v>66</v>
      </c>
      <c r="R31" s="341"/>
      <c r="S31" s="340" t="s">
        <v>89</v>
      </c>
      <c r="T31" s="341"/>
    </row>
    <row r="32" spans="1:63">
      <c r="C32" s="347">
        <f>C18</f>
        <v>5</v>
      </c>
      <c r="D32" s="348"/>
      <c r="E32" s="99">
        <f>IF(E18&gt;$AQ$12,1,0)</f>
        <v>0</v>
      </c>
      <c r="F32" s="78"/>
      <c r="G32" s="167">
        <f>IF(G18&gt;$AQ$12,1,0)</f>
        <v>0</v>
      </c>
      <c r="H32" s="78"/>
      <c r="I32" s="99">
        <f>IF(I18&gt;$AQ$12,1,0)</f>
        <v>0</v>
      </c>
      <c r="J32" s="78"/>
      <c r="K32" s="99">
        <f>IF(K18&gt;$AQ$12,1,0)</f>
        <v>0</v>
      </c>
      <c r="L32" s="78"/>
      <c r="M32" s="99">
        <f>IF(M18&gt;$AQ$12,1,0)</f>
        <v>0</v>
      </c>
      <c r="N32" s="78"/>
      <c r="O32" s="99">
        <f>IF(O18&gt;$AQ$12,1,0)</f>
        <v>0</v>
      </c>
      <c r="P32" s="78"/>
      <c r="Q32" s="99">
        <f>IF(Q18&gt;$AQ$12,1,0)</f>
        <v>0</v>
      </c>
      <c r="R32" s="78"/>
      <c r="S32" s="81"/>
      <c r="T32" s="150">
        <f>+SUM(E32:Q32)</f>
        <v>0</v>
      </c>
      <c r="U32" s="170"/>
      <c r="AN32" s="1" t="s">
        <v>48</v>
      </c>
    </row>
    <row r="33" spans="3:40">
      <c r="C33" s="347">
        <f>C19</f>
        <v>6</v>
      </c>
      <c r="D33" s="348"/>
      <c r="E33" s="99">
        <f>IF(E19&gt;$AQ$12,1,0)</f>
        <v>0</v>
      </c>
      <c r="F33" s="78"/>
      <c r="G33" s="167">
        <f>IF(G19&gt;$AQ$12,1,0)</f>
        <v>0</v>
      </c>
      <c r="H33" s="78"/>
      <c r="I33" s="99">
        <f>IF(I19&gt;$AQ$12,1,0)</f>
        <v>1</v>
      </c>
      <c r="J33" s="78"/>
      <c r="K33" s="99">
        <f>IF(K19&gt;$AQ$12,1,0)</f>
        <v>1</v>
      </c>
      <c r="L33" s="78"/>
      <c r="M33" s="99">
        <f>IF(M19&gt;$AQ$12,1,0)</f>
        <v>1</v>
      </c>
      <c r="N33" s="78"/>
      <c r="O33" s="99">
        <f>IF(O19&gt;$AQ$12,1,0)</f>
        <v>1</v>
      </c>
      <c r="P33" s="78"/>
      <c r="Q33" s="99">
        <f>IF(Q19&gt;$AQ$12,1,0)</f>
        <v>1</v>
      </c>
      <c r="R33" s="78"/>
      <c r="S33" s="81"/>
      <c r="T33" s="150">
        <f>+SUM(E33:Q33)</f>
        <v>5</v>
      </c>
      <c r="U33" s="170"/>
      <c r="AN33" s="1" t="s">
        <v>90</v>
      </c>
    </row>
    <row r="34" spans="3:40">
      <c r="AN34" s="1" t="s">
        <v>91</v>
      </c>
    </row>
    <row r="35" spans="3:40">
      <c r="AN35" s="1" t="s">
        <v>92</v>
      </c>
    </row>
  </sheetData>
  <mergeCells count="70">
    <mergeCell ref="C15:D15"/>
    <mergeCell ref="AE15:AF15"/>
    <mergeCell ref="AG15:AH15"/>
    <mergeCell ref="T12:T13"/>
    <mergeCell ref="C13:D13"/>
    <mergeCell ref="E13:F13"/>
    <mergeCell ref="G13:H13"/>
    <mergeCell ref="M13:N13"/>
    <mergeCell ref="AE14:AF14"/>
    <mergeCell ref="AG14:AH14"/>
    <mergeCell ref="J12:K12"/>
    <mergeCell ref="S12:S13"/>
    <mergeCell ref="AG13:AH13"/>
    <mergeCell ref="Y14:Z14"/>
    <mergeCell ref="AA14:AB14"/>
    <mergeCell ref="O13:P13"/>
    <mergeCell ref="Y19:Z19"/>
    <mergeCell ref="AA19:AB19"/>
    <mergeCell ref="Y18:Z18"/>
    <mergeCell ref="C33:D33"/>
    <mergeCell ref="C32:D32"/>
    <mergeCell ref="E31:F31"/>
    <mergeCell ref="G31:H31"/>
    <mergeCell ref="I31:J31"/>
    <mergeCell ref="S31:T31"/>
    <mergeCell ref="K31:L31"/>
    <mergeCell ref="M31:N31"/>
    <mergeCell ref="O31:P31"/>
    <mergeCell ref="Q31:R31"/>
    <mergeCell ref="C25:AB25"/>
    <mergeCell ref="B26:C27"/>
    <mergeCell ref="D26:AB27"/>
    <mergeCell ref="A1:J2"/>
    <mergeCell ref="AA3:AB4"/>
    <mergeCell ref="AM22:BK22"/>
    <mergeCell ref="C16:D16"/>
    <mergeCell ref="AE16:AF16"/>
    <mergeCell ref="AG16:AH16"/>
    <mergeCell ref="C17:D17"/>
    <mergeCell ref="AE17:AF17"/>
    <mergeCell ref="AG17:AH17"/>
    <mergeCell ref="C18:D18"/>
    <mergeCell ref="AE18:AF18"/>
    <mergeCell ref="AG18:AH18"/>
    <mergeCell ref="C19:D19"/>
    <mergeCell ref="AE19:AF19"/>
    <mergeCell ref="AG19:AH19"/>
    <mergeCell ref="C14:D14"/>
    <mergeCell ref="C12:D12"/>
    <mergeCell ref="E12:F12"/>
    <mergeCell ref="G12:H12"/>
    <mergeCell ref="I13:J13"/>
    <mergeCell ref="K13:L13"/>
    <mergeCell ref="AI13:AJ13"/>
    <mergeCell ref="P3:V4"/>
    <mergeCell ref="W5:Z6"/>
    <mergeCell ref="Y13:Z13"/>
    <mergeCell ref="AA13:AB13"/>
    <mergeCell ref="AF6:AJ6"/>
    <mergeCell ref="AA6:AE6"/>
    <mergeCell ref="U10:AJ11"/>
    <mergeCell ref="Q13:R13"/>
    <mergeCell ref="AE13:AF13"/>
    <mergeCell ref="AA18:AB18"/>
    <mergeCell ref="Y15:Z15"/>
    <mergeCell ref="AA15:AB15"/>
    <mergeCell ref="Y16:Z16"/>
    <mergeCell ref="AA16:AB16"/>
    <mergeCell ref="Y17:Z17"/>
    <mergeCell ref="AA17:AB17"/>
  </mergeCells>
  <phoneticPr fontId="2"/>
  <conditionalFormatting sqref="U12:AB22">
    <cfRule type="expression" dxfId="0" priority="1">
      <formula>$AF$6=$AN$34</formula>
    </cfRule>
  </conditionalFormatting>
  <dataValidations count="3">
    <dataValidation type="list" allowBlank="1" showInputMessage="1" showErrorMessage="1" sqref="S20:S21 J14:J19 L14:L19 N14:N19 P14:P19 F14:F19 H14:H19 R14:S19" xr:uid="{FD17F1A7-EBEA-4158-BA35-E16D355CA00A}">
      <formula1>$AN$29</formula1>
    </dataValidation>
    <dataValidation type="list" allowBlank="1" showInputMessage="1" showErrorMessage="1" sqref="AA6" xr:uid="{E4CE8794-ECDD-4901-8083-4A16EC1E0585}">
      <formula1>$AN$33:$AN$35</formula1>
    </dataValidation>
    <dataValidation type="list" showInputMessage="1" showErrorMessage="1" sqref="AF6:AJ6" xr:uid="{B165B6A5-F058-453E-9C95-010DDE384025}">
      <formula1>$AN$32:$AN$35</formula1>
    </dataValidation>
  </dataValidations>
  <printOptions horizontalCentered="1" verticalCentered="1"/>
  <pageMargins left="0.78740157480314965" right="0.78740157480314965" top="0.78740157480314965" bottom="0.39370078740157483" header="0" footer="0"/>
  <pageSetup paperSize="9" orientation="landscape" cellComments="atEnd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35"/>
  <sheetViews>
    <sheetView showGridLines="0" view="pageBreakPreview" zoomScale="85" zoomScaleNormal="85" zoomScaleSheetLayoutView="85" workbookViewId="0">
      <selection activeCell="T27" sqref="T26:T27"/>
    </sheetView>
  </sheetViews>
  <sheetFormatPr defaultColWidth="9" defaultRowHeight="13.2"/>
  <cols>
    <col min="1" max="1" width="0.6640625" style="37" customWidth="1"/>
    <col min="2" max="2" width="13.109375" style="1" customWidth="1"/>
    <col min="3" max="3" width="5.33203125" style="1" customWidth="1"/>
    <col min="4" max="4" width="8.33203125" style="1" customWidth="1"/>
    <col min="5" max="28" width="5" style="1" customWidth="1"/>
    <col min="29" max="37" width="4.6640625" style="1" customWidth="1"/>
    <col min="38" max="38" width="1.88671875" style="1" customWidth="1"/>
    <col min="39" max="39" width="0.44140625" style="37" customWidth="1"/>
    <col min="40" max="16384" width="9" style="37"/>
  </cols>
  <sheetData>
    <row r="1" spans="1:37">
      <c r="B1" s="272" t="s">
        <v>113</v>
      </c>
      <c r="C1" s="272"/>
    </row>
    <row r="2" spans="1:37" ht="36" customHeight="1">
      <c r="A2" s="255" t="s">
        <v>93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7"/>
      <c r="AD2" s="27"/>
      <c r="AE2" s="27"/>
      <c r="AF2" s="27"/>
      <c r="AG2" s="27"/>
      <c r="AH2" s="27"/>
      <c r="AI2" s="27"/>
      <c r="AJ2" s="27"/>
      <c r="AK2" s="27"/>
    </row>
    <row r="3" spans="1:37" ht="22.5" customHeight="1">
      <c r="B3" s="4" t="s">
        <v>94</v>
      </c>
      <c r="C3" s="359">
        <f>工事進捗状況報告書!O30</f>
        <v>0</v>
      </c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59"/>
      <c r="AC3" s="38"/>
      <c r="AD3" s="38"/>
      <c r="AE3" s="38"/>
      <c r="AF3" s="38"/>
      <c r="AG3" s="38"/>
      <c r="AH3" s="38"/>
      <c r="AI3" s="38"/>
      <c r="AJ3" s="38"/>
      <c r="AK3" s="38"/>
    </row>
    <row r="4" spans="1:37" ht="22.5" customHeight="1">
      <c r="B4" s="4" t="s">
        <v>95</v>
      </c>
      <c r="C4" s="1" t="s">
        <v>96</v>
      </c>
      <c r="D4" s="360">
        <f>工事進捗状況報告書!R33</f>
        <v>0</v>
      </c>
      <c r="E4" s="360"/>
      <c r="F4" s="360"/>
      <c r="G4" s="1" t="s">
        <v>97</v>
      </c>
      <c r="H4" s="360">
        <f>工事進捗状況報告書!AH33</f>
        <v>0</v>
      </c>
      <c r="I4" s="360"/>
      <c r="J4" s="360"/>
      <c r="M4" s="360"/>
      <c r="N4" s="360"/>
      <c r="O4" s="360"/>
      <c r="P4" s="360"/>
    </row>
    <row r="5" spans="1:37" ht="22.5" customHeight="1" thickBot="1">
      <c r="B5" s="39"/>
      <c r="C5" s="39"/>
      <c r="D5" s="40"/>
      <c r="Q5" s="1" t="s">
        <v>98</v>
      </c>
      <c r="AB5" s="41" t="s">
        <v>99</v>
      </c>
    </row>
    <row r="6" spans="1:37" ht="18.75" customHeight="1">
      <c r="B6" s="363" t="s">
        <v>100</v>
      </c>
      <c r="C6" s="364"/>
      <c r="D6" s="42"/>
      <c r="E6" s="103" t="s">
        <v>41</v>
      </c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5"/>
      <c r="AC6" s="43"/>
      <c r="AD6" s="43"/>
      <c r="AE6" s="43"/>
      <c r="AF6" s="43"/>
      <c r="AG6" s="43"/>
      <c r="AH6" s="43"/>
      <c r="AI6" s="43"/>
      <c r="AJ6" s="365"/>
      <c r="AK6" s="365"/>
    </row>
    <row r="7" spans="1:37" ht="23.25" customHeight="1">
      <c r="B7" s="366"/>
      <c r="C7" s="367"/>
      <c r="D7" s="45" t="s">
        <v>101</v>
      </c>
      <c r="E7" s="46" t="e">
        <f>#REF!</f>
        <v>#REF!</v>
      </c>
      <c r="F7" s="47" t="s">
        <v>102</v>
      </c>
      <c r="G7" s="48" t="e">
        <f>IF(E7="","",IF(E7&lt;12,E7+1,E7+1-12))</f>
        <v>#REF!</v>
      </c>
      <c r="H7" s="49" t="s">
        <v>102</v>
      </c>
      <c r="I7" s="48" t="e">
        <f>IF(G7="","",IF(G7&lt;12,G7+1,G7+1-12))</f>
        <v>#REF!</v>
      </c>
      <c r="J7" s="49" t="s">
        <v>102</v>
      </c>
      <c r="K7" s="48" t="e">
        <f>IF(I7="","",IF(I7&lt;12,I7+1,I7+1-12))</f>
        <v>#REF!</v>
      </c>
      <c r="L7" s="47" t="s">
        <v>102</v>
      </c>
      <c r="M7" s="48" t="e">
        <f>IF(K7="","",IF(K7&lt;12,K7+1,K7+1-12))</f>
        <v>#REF!</v>
      </c>
      <c r="N7" s="49" t="s">
        <v>102</v>
      </c>
      <c r="O7" s="48" t="e">
        <f>IF(M7="","",IF(M7&lt;12,M7+1,M7+1-12))</f>
        <v>#REF!</v>
      </c>
      <c r="P7" s="47" t="s">
        <v>102</v>
      </c>
      <c r="Q7" s="48" t="e">
        <f>IF(O7="","",IF(O7&lt;12,O7+1,O7+1-12))</f>
        <v>#REF!</v>
      </c>
      <c r="R7" s="47" t="s">
        <v>102</v>
      </c>
      <c r="S7" s="48" t="e">
        <f>IF(Q7="","",IF(Q7&lt;12,Q7+1,Q7+1-12))</f>
        <v>#REF!</v>
      </c>
      <c r="T7" s="47" t="s">
        <v>102</v>
      </c>
      <c r="U7" s="48" t="e">
        <f>IF(S7="","",IF(S7&lt;12,S7+1,S7+1-12))</f>
        <v>#REF!</v>
      </c>
      <c r="V7" s="47" t="s">
        <v>102</v>
      </c>
      <c r="W7" s="48" t="e">
        <f>IF(U7="","",IF(U7&lt;12,U7+1,U7+1-12))</f>
        <v>#REF!</v>
      </c>
      <c r="X7" s="47" t="s">
        <v>102</v>
      </c>
      <c r="Y7" s="48" t="e">
        <f>IF(W7="","",IF(W7&lt;12,W7+1,W7+1-12))</f>
        <v>#REF!</v>
      </c>
      <c r="Z7" s="47" t="s">
        <v>102</v>
      </c>
      <c r="AA7" s="48" t="e">
        <f>IF(Y7="","",IF(Y7&lt;12,Y7+1,Y7+1-12))</f>
        <v>#REF!</v>
      </c>
      <c r="AB7" s="50" t="s">
        <v>102</v>
      </c>
      <c r="AC7" s="4"/>
      <c r="AD7" s="41"/>
      <c r="AE7" s="4"/>
      <c r="AF7" s="41"/>
      <c r="AG7" s="4"/>
      <c r="AH7" s="41"/>
      <c r="AI7" s="4"/>
      <c r="AJ7" s="41"/>
      <c r="AK7" s="4"/>
    </row>
    <row r="8" spans="1:37" ht="23.25" customHeight="1">
      <c r="B8" s="368" t="s">
        <v>103</v>
      </c>
      <c r="C8" s="272"/>
      <c r="D8" s="51" t="s">
        <v>104</v>
      </c>
      <c r="E8" s="52" t="s">
        <v>105</v>
      </c>
      <c r="F8" s="53" t="s">
        <v>106</v>
      </c>
      <c r="G8" s="52" t="s">
        <v>105</v>
      </c>
      <c r="H8" s="44" t="s">
        <v>106</v>
      </c>
      <c r="I8" s="54" t="s">
        <v>105</v>
      </c>
      <c r="J8" s="55" t="s">
        <v>106</v>
      </c>
      <c r="K8" s="56" t="s">
        <v>105</v>
      </c>
      <c r="L8" s="57" t="s">
        <v>106</v>
      </c>
      <c r="M8" s="56" t="s">
        <v>105</v>
      </c>
      <c r="N8" s="57" t="s">
        <v>106</v>
      </c>
      <c r="O8" s="56" t="s">
        <v>105</v>
      </c>
      <c r="P8" s="57" t="s">
        <v>106</v>
      </c>
      <c r="Q8" s="56" t="s">
        <v>105</v>
      </c>
      <c r="R8" s="53" t="s">
        <v>106</v>
      </c>
      <c r="S8" s="56" t="s">
        <v>105</v>
      </c>
      <c r="T8" s="53" t="s">
        <v>106</v>
      </c>
      <c r="U8" s="56" t="s">
        <v>105</v>
      </c>
      <c r="V8" s="53" t="s">
        <v>106</v>
      </c>
      <c r="W8" s="56" t="s">
        <v>105</v>
      </c>
      <c r="X8" s="53" t="s">
        <v>106</v>
      </c>
      <c r="Y8" s="56" t="s">
        <v>105</v>
      </c>
      <c r="Z8" s="53" t="s">
        <v>106</v>
      </c>
      <c r="AA8" s="52" t="s">
        <v>105</v>
      </c>
      <c r="AB8" s="58" t="s">
        <v>106</v>
      </c>
      <c r="AC8" s="44"/>
      <c r="AD8" s="44"/>
      <c r="AE8" s="44"/>
      <c r="AF8" s="44"/>
      <c r="AG8" s="44"/>
      <c r="AH8" s="44"/>
      <c r="AI8" s="44"/>
      <c r="AJ8" s="44"/>
      <c r="AK8" s="44"/>
    </row>
    <row r="9" spans="1:37" ht="23.25" customHeight="1">
      <c r="B9" s="361">
        <f>工事進捗状況報告書!B40</f>
        <v>0</v>
      </c>
      <c r="C9" s="362"/>
      <c r="D9" s="59">
        <f>工事進捗状況報告書!N40</f>
        <v>0</v>
      </c>
      <c r="E9" s="106">
        <v>0</v>
      </c>
      <c r="F9" s="107">
        <f t="shared" ref="F9:F18" si="0">IF(E9="","",IF($D9*E9/100=0,0,ROUNDUP($D9*E9/100,1)))</f>
        <v>0</v>
      </c>
      <c r="G9" s="108">
        <v>0</v>
      </c>
      <c r="H9" s="109">
        <f>IF(G9="","",IF($D9*G9/100=0,0,ROUNDUP($D9*G9/100,1)))</f>
        <v>0</v>
      </c>
      <c r="I9" s="108">
        <v>0</v>
      </c>
      <c r="J9" s="107">
        <f>IF(I9="","",IF($D9*I9/100=0,0,ROUNDUP($D9*I9/100,1)))</f>
        <v>0</v>
      </c>
      <c r="K9" s="110">
        <v>0</v>
      </c>
      <c r="L9" s="107">
        <f>IF(K9="","",IF($D9*K9/100=0,0,ROUNDUP($D9*K9/100,1)))</f>
        <v>0</v>
      </c>
      <c r="M9" s="106">
        <v>0</v>
      </c>
      <c r="N9" s="107">
        <f>IF(M9="","",IF($D9*M9/100=0,0,ROUNDUP($D9*M9/100,1)))</f>
        <v>0</v>
      </c>
      <c r="O9" s="106">
        <v>0</v>
      </c>
      <c r="P9" s="107">
        <f>IF(O9="","",IF($D9*O9/100=0,0,ROUNDUP($D9*O9/100,1)))</f>
        <v>0</v>
      </c>
      <c r="Q9" s="106">
        <v>0</v>
      </c>
      <c r="R9" s="107">
        <f>IF(Q9="","",IF($D9*Q9/100=0,0,ROUNDUP($D9*Q9/100,1)))</f>
        <v>0</v>
      </c>
      <c r="S9" s="106">
        <v>0</v>
      </c>
      <c r="T9" s="107">
        <f t="shared" ref="T9:T20" si="1">IF(S9="","",IF($D9*S9/100=0,0,ROUNDUP($D9*S9/100,1)))</f>
        <v>0</v>
      </c>
      <c r="U9" s="106">
        <v>0</v>
      </c>
      <c r="V9" s="107">
        <f t="shared" ref="V9:V20" si="2">IF(U9="","",IF($D9*U9/100=0,0,ROUNDUP($D9*U9/100,1)))</f>
        <v>0</v>
      </c>
      <c r="W9" s="106">
        <v>0</v>
      </c>
      <c r="X9" s="107">
        <f>IF(W9="","",IF($D9*W9/100=0,0,ROUNDUP($D9*W9/100,1)))</f>
        <v>0</v>
      </c>
      <c r="Y9" s="106">
        <v>0</v>
      </c>
      <c r="Z9" s="107">
        <f>IF(Y9="","",IF($D9*Y9/100=0,0,ROUNDUP($D9*Y9/100,1)))</f>
        <v>0</v>
      </c>
      <c r="AA9" s="108">
        <v>0</v>
      </c>
      <c r="AB9" s="111">
        <f>IF(AA9="","",IF($D9*AA9/100=0,0,ROUNDUP($D9*AA9/100,1)))</f>
        <v>0</v>
      </c>
      <c r="AC9" s="60"/>
      <c r="AD9" s="60"/>
      <c r="AE9" s="60"/>
      <c r="AF9" s="60"/>
      <c r="AG9" s="60"/>
      <c r="AH9" s="60"/>
      <c r="AI9" s="60"/>
      <c r="AJ9" s="61"/>
      <c r="AK9" s="60"/>
    </row>
    <row r="10" spans="1:37" ht="23.25" customHeight="1">
      <c r="B10" s="361">
        <f>工事進捗状況報告書!B41</f>
        <v>0</v>
      </c>
      <c r="C10" s="362"/>
      <c r="D10" s="59">
        <f>工事進捗状況報告書!N41</f>
        <v>0</v>
      </c>
      <c r="E10" s="106">
        <v>0</v>
      </c>
      <c r="F10" s="107">
        <f t="shared" si="0"/>
        <v>0</v>
      </c>
      <c r="G10" s="108">
        <v>0</v>
      </c>
      <c r="H10" s="109">
        <f t="shared" ref="H10:H20" si="3">IF(G10="","",IF($D10*G10/100=0,0,ROUNDUP($D10*G10/100,1)))</f>
        <v>0</v>
      </c>
      <c r="I10" s="108">
        <v>0</v>
      </c>
      <c r="J10" s="107">
        <f t="shared" ref="J10:J20" si="4">IF(I10="","",IF($D10*I10/100=0,0,ROUNDUP($D10*I10/100,1)))</f>
        <v>0</v>
      </c>
      <c r="K10" s="110">
        <v>0</v>
      </c>
      <c r="L10" s="107">
        <f t="shared" ref="L10:L20" si="5">IF(K10="","",IF($D10*K10/100=0,0,ROUNDUP($D10*K10/100,1)))</f>
        <v>0</v>
      </c>
      <c r="M10" s="106">
        <v>0</v>
      </c>
      <c r="N10" s="107">
        <f t="shared" ref="N10:N20" si="6">IF(M10="","",IF($D10*M10/100=0,0,ROUNDUP($D10*M10/100,1)))</f>
        <v>0</v>
      </c>
      <c r="O10" s="106">
        <v>0</v>
      </c>
      <c r="P10" s="107">
        <f t="shared" ref="P10:P20" si="7">IF(O10="","",IF($D10*O10/100=0,0,ROUNDUP($D10*O10/100,1)))</f>
        <v>0</v>
      </c>
      <c r="Q10" s="106">
        <v>0</v>
      </c>
      <c r="R10" s="107">
        <f t="shared" ref="R10:R20" si="8">IF(Q10="","",IF($D10*Q10/100=0,0,ROUNDUP($D10*Q10/100,1)))</f>
        <v>0</v>
      </c>
      <c r="S10" s="106">
        <v>0</v>
      </c>
      <c r="T10" s="107">
        <f t="shared" si="1"/>
        <v>0</v>
      </c>
      <c r="U10" s="106">
        <v>0</v>
      </c>
      <c r="V10" s="107">
        <f t="shared" si="2"/>
        <v>0</v>
      </c>
      <c r="W10" s="106">
        <v>0</v>
      </c>
      <c r="X10" s="107">
        <f t="shared" ref="X10:X20" si="9">IF(W10="","",IF($D10*W10/100=0,0,ROUNDUP($D10*W10/100,1)))</f>
        <v>0</v>
      </c>
      <c r="Y10" s="108">
        <v>0</v>
      </c>
      <c r="Z10" s="107">
        <f t="shared" ref="Z10:Z20" si="10">IF(Y10="","",IF($D10*Y10/100=0,0,ROUNDUP($D10*Y10/100,1)))</f>
        <v>0</v>
      </c>
      <c r="AA10" s="108">
        <v>0</v>
      </c>
      <c r="AB10" s="111">
        <f t="shared" ref="AB10:AB20" si="11">IF(AA10="","",IF($D10*AA10/100=0,0,ROUNDUP($D10*AA10/100,1)))</f>
        <v>0</v>
      </c>
      <c r="AC10" s="60"/>
      <c r="AD10" s="60"/>
      <c r="AE10" s="60"/>
      <c r="AF10" s="60"/>
      <c r="AG10" s="60"/>
      <c r="AH10" s="60"/>
      <c r="AI10" s="60"/>
      <c r="AJ10" s="61"/>
      <c r="AK10" s="60"/>
    </row>
    <row r="11" spans="1:37" ht="23.25" customHeight="1">
      <c r="B11" s="361">
        <f>工事進捗状況報告書!B42</f>
        <v>0</v>
      </c>
      <c r="C11" s="362"/>
      <c r="D11" s="59">
        <f>工事進捗状況報告書!N42</f>
        <v>0</v>
      </c>
      <c r="E11" s="106">
        <v>0</v>
      </c>
      <c r="F11" s="107">
        <f t="shared" si="0"/>
        <v>0</v>
      </c>
      <c r="G11" s="108">
        <v>0</v>
      </c>
      <c r="H11" s="109">
        <f t="shared" si="3"/>
        <v>0</v>
      </c>
      <c r="I11" s="108">
        <v>0</v>
      </c>
      <c r="J11" s="107">
        <f t="shared" si="4"/>
        <v>0</v>
      </c>
      <c r="K11" s="110">
        <v>0</v>
      </c>
      <c r="L11" s="107">
        <f t="shared" si="5"/>
        <v>0</v>
      </c>
      <c r="M11" s="106">
        <v>0</v>
      </c>
      <c r="N11" s="107">
        <f t="shared" si="6"/>
        <v>0</v>
      </c>
      <c r="O11" s="106">
        <v>0</v>
      </c>
      <c r="P11" s="107">
        <f t="shared" si="7"/>
        <v>0</v>
      </c>
      <c r="Q11" s="106">
        <v>0</v>
      </c>
      <c r="R11" s="107">
        <f t="shared" si="8"/>
        <v>0</v>
      </c>
      <c r="S11" s="106">
        <v>0</v>
      </c>
      <c r="T11" s="107">
        <f t="shared" si="1"/>
        <v>0</v>
      </c>
      <c r="U11" s="106">
        <v>0</v>
      </c>
      <c r="V11" s="107">
        <f t="shared" si="2"/>
        <v>0</v>
      </c>
      <c r="W11" s="108">
        <v>0</v>
      </c>
      <c r="X11" s="107">
        <f t="shared" si="9"/>
        <v>0</v>
      </c>
      <c r="Y11" s="108">
        <v>0</v>
      </c>
      <c r="Z11" s="107">
        <f t="shared" si="10"/>
        <v>0</v>
      </c>
      <c r="AA11" s="108">
        <v>0</v>
      </c>
      <c r="AB11" s="111">
        <f t="shared" si="11"/>
        <v>0</v>
      </c>
      <c r="AC11" s="60"/>
      <c r="AD11" s="60"/>
      <c r="AE11" s="60"/>
      <c r="AF11" s="60"/>
      <c r="AG11" s="60"/>
      <c r="AH11" s="60"/>
      <c r="AI11" s="60"/>
      <c r="AJ11" s="61"/>
      <c r="AK11" s="60"/>
    </row>
    <row r="12" spans="1:37" ht="23.25" customHeight="1">
      <c r="B12" s="361">
        <f>工事進捗状況報告書!B43</f>
        <v>0</v>
      </c>
      <c r="C12" s="362"/>
      <c r="D12" s="59">
        <f>工事進捗状況報告書!N43</f>
        <v>0</v>
      </c>
      <c r="E12" s="106">
        <v>0</v>
      </c>
      <c r="F12" s="107">
        <f t="shared" si="0"/>
        <v>0</v>
      </c>
      <c r="G12" s="108">
        <v>0</v>
      </c>
      <c r="H12" s="109">
        <f t="shared" si="3"/>
        <v>0</v>
      </c>
      <c r="I12" s="108">
        <v>0</v>
      </c>
      <c r="J12" s="107">
        <f t="shared" si="4"/>
        <v>0</v>
      </c>
      <c r="K12" s="110">
        <v>0</v>
      </c>
      <c r="L12" s="107">
        <f t="shared" si="5"/>
        <v>0</v>
      </c>
      <c r="M12" s="106">
        <v>0</v>
      </c>
      <c r="N12" s="107">
        <f t="shared" si="6"/>
        <v>0</v>
      </c>
      <c r="O12" s="106">
        <v>0</v>
      </c>
      <c r="P12" s="107">
        <f t="shared" si="7"/>
        <v>0</v>
      </c>
      <c r="Q12" s="106">
        <v>0</v>
      </c>
      <c r="R12" s="107">
        <f t="shared" si="8"/>
        <v>0</v>
      </c>
      <c r="S12" s="106">
        <v>0</v>
      </c>
      <c r="T12" s="107">
        <f t="shared" si="1"/>
        <v>0</v>
      </c>
      <c r="U12" s="108">
        <v>0</v>
      </c>
      <c r="V12" s="107">
        <f t="shared" si="2"/>
        <v>0</v>
      </c>
      <c r="W12" s="108">
        <v>0</v>
      </c>
      <c r="X12" s="107">
        <f t="shared" si="9"/>
        <v>0</v>
      </c>
      <c r="Y12" s="108">
        <v>0</v>
      </c>
      <c r="Z12" s="107">
        <f t="shared" si="10"/>
        <v>0</v>
      </c>
      <c r="AA12" s="108">
        <v>0</v>
      </c>
      <c r="AB12" s="111">
        <f t="shared" si="11"/>
        <v>0</v>
      </c>
      <c r="AC12" s="60"/>
      <c r="AD12" s="60"/>
      <c r="AE12" s="60"/>
      <c r="AF12" s="60"/>
      <c r="AG12" s="60"/>
      <c r="AH12" s="60"/>
      <c r="AI12" s="60"/>
      <c r="AJ12" s="61"/>
      <c r="AK12" s="60"/>
    </row>
    <row r="13" spans="1:37" ht="23.25" customHeight="1">
      <c r="B13" s="361">
        <f>工事進捗状況報告書!B44</f>
        <v>0</v>
      </c>
      <c r="C13" s="362"/>
      <c r="D13" s="59">
        <f>工事進捗状況報告書!N44</f>
        <v>0</v>
      </c>
      <c r="E13" s="106">
        <v>0</v>
      </c>
      <c r="F13" s="107">
        <f t="shared" si="0"/>
        <v>0</v>
      </c>
      <c r="G13" s="108">
        <v>0</v>
      </c>
      <c r="H13" s="109">
        <f>IF(G13="","",IF($D13*G13/100=0,0,ROUNDUP($D13*G13/100,1)))</f>
        <v>0</v>
      </c>
      <c r="I13" s="108">
        <v>0</v>
      </c>
      <c r="J13" s="107">
        <f t="shared" si="4"/>
        <v>0</v>
      </c>
      <c r="K13" s="110">
        <v>0</v>
      </c>
      <c r="L13" s="107">
        <f t="shared" si="5"/>
        <v>0</v>
      </c>
      <c r="M13" s="106">
        <v>0</v>
      </c>
      <c r="N13" s="107">
        <f t="shared" si="6"/>
        <v>0</v>
      </c>
      <c r="O13" s="106">
        <v>0</v>
      </c>
      <c r="P13" s="107">
        <f t="shared" si="7"/>
        <v>0</v>
      </c>
      <c r="Q13" s="108">
        <v>0</v>
      </c>
      <c r="R13" s="107">
        <f t="shared" si="8"/>
        <v>0</v>
      </c>
      <c r="S13" s="108">
        <v>0</v>
      </c>
      <c r="T13" s="107">
        <f t="shared" si="1"/>
        <v>0</v>
      </c>
      <c r="U13" s="108">
        <v>0</v>
      </c>
      <c r="V13" s="107">
        <f t="shared" si="2"/>
        <v>0</v>
      </c>
      <c r="W13" s="108">
        <v>0</v>
      </c>
      <c r="X13" s="107">
        <f t="shared" si="9"/>
        <v>0</v>
      </c>
      <c r="Y13" s="108">
        <v>0</v>
      </c>
      <c r="Z13" s="107">
        <f t="shared" si="10"/>
        <v>0</v>
      </c>
      <c r="AA13" s="108">
        <v>0</v>
      </c>
      <c r="AB13" s="111">
        <f t="shared" si="11"/>
        <v>0</v>
      </c>
      <c r="AC13" s="60"/>
      <c r="AD13" s="60"/>
      <c r="AE13" s="60"/>
      <c r="AF13" s="60"/>
      <c r="AG13" s="60"/>
      <c r="AH13" s="60"/>
      <c r="AI13" s="60"/>
      <c r="AJ13" s="61"/>
      <c r="AK13" s="60"/>
    </row>
    <row r="14" spans="1:37" ht="23.25" customHeight="1">
      <c r="B14" s="361">
        <f>工事進捗状況報告書!B45</f>
        <v>0</v>
      </c>
      <c r="C14" s="362"/>
      <c r="D14" s="59">
        <f>工事進捗状況報告書!N45</f>
        <v>0</v>
      </c>
      <c r="E14" s="106">
        <v>0</v>
      </c>
      <c r="F14" s="107">
        <f t="shared" si="0"/>
        <v>0</v>
      </c>
      <c r="G14" s="108">
        <v>0</v>
      </c>
      <c r="H14" s="109">
        <f t="shared" si="3"/>
        <v>0</v>
      </c>
      <c r="I14" s="108">
        <v>0</v>
      </c>
      <c r="J14" s="107">
        <f t="shared" si="4"/>
        <v>0</v>
      </c>
      <c r="K14" s="110">
        <v>0</v>
      </c>
      <c r="L14" s="107">
        <f t="shared" si="5"/>
        <v>0</v>
      </c>
      <c r="M14" s="106">
        <v>0</v>
      </c>
      <c r="N14" s="107">
        <f t="shared" si="6"/>
        <v>0</v>
      </c>
      <c r="O14" s="106">
        <v>0</v>
      </c>
      <c r="P14" s="107">
        <f t="shared" si="7"/>
        <v>0</v>
      </c>
      <c r="Q14" s="108">
        <v>0</v>
      </c>
      <c r="R14" s="107">
        <f t="shared" si="8"/>
        <v>0</v>
      </c>
      <c r="S14" s="108">
        <v>0</v>
      </c>
      <c r="T14" s="107">
        <f t="shared" si="1"/>
        <v>0</v>
      </c>
      <c r="U14" s="108">
        <v>0</v>
      </c>
      <c r="V14" s="107">
        <f t="shared" si="2"/>
        <v>0</v>
      </c>
      <c r="W14" s="108">
        <v>0</v>
      </c>
      <c r="X14" s="107">
        <f t="shared" si="9"/>
        <v>0</v>
      </c>
      <c r="Y14" s="108">
        <v>0</v>
      </c>
      <c r="Z14" s="107">
        <f t="shared" si="10"/>
        <v>0</v>
      </c>
      <c r="AA14" s="108">
        <v>0</v>
      </c>
      <c r="AB14" s="111">
        <f t="shared" si="11"/>
        <v>0</v>
      </c>
      <c r="AC14" s="60"/>
      <c r="AD14" s="60"/>
      <c r="AE14" s="60"/>
      <c r="AF14" s="60"/>
      <c r="AG14" s="60"/>
      <c r="AH14" s="60"/>
      <c r="AI14" s="60"/>
      <c r="AJ14" s="61"/>
      <c r="AK14" s="60"/>
    </row>
    <row r="15" spans="1:37" ht="23.25" customHeight="1">
      <c r="B15" s="361">
        <f>工事進捗状況報告書!B46</f>
        <v>0</v>
      </c>
      <c r="C15" s="362"/>
      <c r="D15" s="59">
        <f>工事進捗状況報告書!N46</f>
        <v>0</v>
      </c>
      <c r="E15" s="106">
        <v>0</v>
      </c>
      <c r="F15" s="107">
        <f t="shared" si="0"/>
        <v>0</v>
      </c>
      <c r="G15" s="108">
        <v>0</v>
      </c>
      <c r="H15" s="109">
        <f t="shared" si="3"/>
        <v>0</v>
      </c>
      <c r="I15" s="108">
        <v>0</v>
      </c>
      <c r="J15" s="107">
        <f t="shared" si="4"/>
        <v>0</v>
      </c>
      <c r="K15" s="110">
        <v>0</v>
      </c>
      <c r="L15" s="107">
        <f t="shared" si="5"/>
        <v>0</v>
      </c>
      <c r="M15" s="106">
        <v>0</v>
      </c>
      <c r="N15" s="107">
        <f t="shared" si="6"/>
        <v>0</v>
      </c>
      <c r="O15" s="108">
        <v>0</v>
      </c>
      <c r="P15" s="107">
        <f t="shared" si="7"/>
        <v>0</v>
      </c>
      <c r="Q15" s="108">
        <v>0</v>
      </c>
      <c r="R15" s="107">
        <f t="shared" si="8"/>
        <v>0</v>
      </c>
      <c r="S15" s="108">
        <v>0</v>
      </c>
      <c r="T15" s="107">
        <f t="shared" si="1"/>
        <v>0</v>
      </c>
      <c r="U15" s="108">
        <v>0</v>
      </c>
      <c r="V15" s="107">
        <f t="shared" si="2"/>
        <v>0</v>
      </c>
      <c r="W15" s="108">
        <v>0</v>
      </c>
      <c r="X15" s="107">
        <f t="shared" si="9"/>
        <v>0</v>
      </c>
      <c r="Y15" s="108">
        <v>0</v>
      </c>
      <c r="Z15" s="107">
        <f t="shared" si="10"/>
        <v>0</v>
      </c>
      <c r="AA15" s="108">
        <v>0</v>
      </c>
      <c r="AB15" s="111">
        <f t="shared" si="11"/>
        <v>0</v>
      </c>
      <c r="AC15" s="60"/>
      <c r="AD15" s="60"/>
      <c r="AE15" s="60"/>
      <c r="AF15" s="60"/>
      <c r="AG15" s="60"/>
      <c r="AH15" s="60"/>
      <c r="AI15" s="60"/>
      <c r="AJ15" s="61"/>
      <c r="AK15" s="60"/>
    </row>
    <row r="16" spans="1:37" ht="23.25" customHeight="1">
      <c r="B16" s="361">
        <f>工事進捗状況報告書!B47</f>
        <v>0</v>
      </c>
      <c r="C16" s="362"/>
      <c r="D16" s="59">
        <f>工事進捗状況報告書!N47</f>
        <v>0</v>
      </c>
      <c r="E16" s="106">
        <v>0</v>
      </c>
      <c r="F16" s="107">
        <f t="shared" si="0"/>
        <v>0</v>
      </c>
      <c r="G16" s="108">
        <v>0</v>
      </c>
      <c r="H16" s="109">
        <f t="shared" si="3"/>
        <v>0</v>
      </c>
      <c r="I16" s="108">
        <v>0</v>
      </c>
      <c r="J16" s="107">
        <f t="shared" si="4"/>
        <v>0</v>
      </c>
      <c r="K16" s="110">
        <v>0</v>
      </c>
      <c r="L16" s="107">
        <f t="shared" si="5"/>
        <v>0</v>
      </c>
      <c r="M16" s="108">
        <v>0</v>
      </c>
      <c r="N16" s="107">
        <f t="shared" si="6"/>
        <v>0</v>
      </c>
      <c r="O16" s="108">
        <v>0</v>
      </c>
      <c r="P16" s="107">
        <f t="shared" si="7"/>
        <v>0</v>
      </c>
      <c r="Q16" s="108">
        <v>0</v>
      </c>
      <c r="R16" s="107">
        <f t="shared" si="8"/>
        <v>0</v>
      </c>
      <c r="S16" s="108">
        <v>0</v>
      </c>
      <c r="T16" s="107">
        <f t="shared" si="1"/>
        <v>0</v>
      </c>
      <c r="U16" s="108">
        <v>0</v>
      </c>
      <c r="V16" s="107">
        <f t="shared" si="2"/>
        <v>0</v>
      </c>
      <c r="W16" s="108">
        <v>0</v>
      </c>
      <c r="X16" s="107">
        <f t="shared" si="9"/>
        <v>0</v>
      </c>
      <c r="Y16" s="108">
        <v>0</v>
      </c>
      <c r="Z16" s="107">
        <f t="shared" si="10"/>
        <v>0</v>
      </c>
      <c r="AA16" s="108">
        <v>0</v>
      </c>
      <c r="AB16" s="111">
        <f t="shared" si="11"/>
        <v>0</v>
      </c>
      <c r="AC16" s="60"/>
      <c r="AD16" s="60"/>
      <c r="AE16" s="60"/>
      <c r="AF16" s="60"/>
      <c r="AG16" s="60"/>
      <c r="AH16" s="60"/>
      <c r="AI16" s="60"/>
      <c r="AJ16" s="61"/>
      <c r="AK16" s="60"/>
    </row>
    <row r="17" spans="2:37" ht="23.25" customHeight="1">
      <c r="B17" s="361">
        <f>工事進捗状況報告書!B48</f>
        <v>0</v>
      </c>
      <c r="C17" s="362"/>
      <c r="D17" s="59">
        <f>工事進捗状況報告書!N48</f>
        <v>0</v>
      </c>
      <c r="E17" s="106">
        <v>0</v>
      </c>
      <c r="F17" s="107">
        <f t="shared" si="0"/>
        <v>0</v>
      </c>
      <c r="G17" s="108">
        <v>0</v>
      </c>
      <c r="H17" s="109">
        <f t="shared" si="3"/>
        <v>0</v>
      </c>
      <c r="I17" s="108">
        <v>0</v>
      </c>
      <c r="J17" s="107">
        <f t="shared" si="4"/>
        <v>0</v>
      </c>
      <c r="K17" s="108">
        <v>0</v>
      </c>
      <c r="L17" s="107">
        <f t="shared" si="5"/>
        <v>0</v>
      </c>
      <c r="M17" s="108">
        <v>0</v>
      </c>
      <c r="N17" s="107">
        <f t="shared" si="6"/>
        <v>0</v>
      </c>
      <c r="O17" s="108">
        <v>0</v>
      </c>
      <c r="P17" s="107">
        <f t="shared" si="7"/>
        <v>0</v>
      </c>
      <c r="Q17" s="108">
        <v>0</v>
      </c>
      <c r="R17" s="107">
        <f t="shared" si="8"/>
        <v>0</v>
      </c>
      <c r="S17" s="108">
        <v>0</v>
      </c>
      <c r="T17" s="107">
        <f t="shared" si="1"/>
        <v>0</v>
      </c>
      <c r="U17" s="108">
        <v>0</v>
      </c>
      <c r="V17" s="107">
        <f t="shared" si="2"/>
        <v>0</v>
      </c>
      <c r="W17" s="108">
        <v>0</v>
      </c>
      <c r="X17" s="107">
        <f t="shared" si="9"/>
        <v>0</v>
      </c>
      <c r="Y17" s="108">
        <v>0</v>
      </c>
      <c r="Z17" s="107">
        <f t="shared" si="10"/>
        <v>0</v>
      </c>
      <c r="AA17" s="108">
        <v>0</v>
      </c>
      <c r="AB17" s="111">
        <f t="shared" si="11"/>
        <v>0</v>
      </c>
      <c r="AC17" s="60"/>
      <c r="AD17" s="60"/>
      <c r="AE17" s="60"/>
      <c r="AF17" s="60"/>
      <c r="AG17" s="60"/>
      <c r="AH17" s="60"/>
      <c r="AI17" s="60"/>
      <c r="AJ17" s="61"/>
      <c r="AK17" s="60"/>
    </row>
    <row r="18" spans="2:37" ht="23.25" customHeight="1">
      <c r="B18" s="361">
        <f>工事進捗状況報告書!B49</f>
        <v>0</v>
      </c>
      <c r="C18" s="362"/>
      <c r="D18" s="59">
        <f>工事進捗状況報告書!N49</f>
        <v>0</v>
      </c>
      <c r="E18" s="106">
        <v>0</v>
      </c>
      <c r="F18" s="107">
        <f t="shared" si="0"/>
        <v>0</v>
      </c>
      <c r="G18" s="108">
        <v>0</v>
      </c>
      <c r="H18" s="109">
        <f t="shared" si="3"/>
        <v>0</v>
      </c>
      <c r="I18" s="108">
        <v>0</v>
      </c>
      <c r="J18" s="107">
        <f t="shared" si="4"/>
        <v>0</v>
      </c>
      <c r="K18" s="108">
        <v>0</v>
      </c>
      <c r="L18" s="107">
        <f t="shared" si="5"/>
        <v>0</v>
      </c>
      <c r="M18" s="108">
        <v>0</v>
      </c>
      <c r="N18" s="107">
        <f t="shared" si="6"/>
        <v>0</v>
      </c>
      <c r="O18" s="108">
        <v>0</v>
      </c>
      <c r="P18" s="107">
        <f t="shared" si="7"/>
        <v>0</v>
      </c>
      <c r="Q18" s="108">
        <v>0</v>
      </c>
      <c r="R18" s="107">
        <f t="shared" si="8"/>
        <v>0</v>
      </c>
      <c r="S18" s="108">
        <v>0</v>
      </c>
      <c r="T18" s="107">
        <f t="shared" si="1"/>
        <v>0</v>
      </c>
      <c r="U18" s="108">
        <v>0</v>
      </c>
      <c r="V18" s="107">
        <f t="shared" si="2"/>
        <v>0</v>
      </c>
      <c r="W18" s="108">
        <v>0</v>
      </c>
      <c r="X18" s="107">
        <f t="shared" si="9"/>
        <v>0</v>
      </c>
      <c r="Y18" s="108">
        <v>0</v>
      </c>
      <c r="Z18" s="107">
        <f t="shared" si="10"/>
        <v>0</v>
      </c>
      <c r="AA18" s="108">
        <v>0</v>
      </c>
      <c r="AB18" s="111">
        <f t="shared" si="11"/>
        <v>0</v>
      </c>
      <c r="AC18" s="60"/>
      <c r="AD18" s="60"/>
      <c r="AE18" s="60"/>
      <c r="AF18" s="60"/>
      <c r="AG18" s="60"/>
      <c r="AH18" s="60"/>
      <c r="AI18" s="60"/>
      <c r="AJ18" s="61"/>
      <c r="AK18" s="60"/>
    </row>
    <row r="19" spans="2:37" ht="23.25" customHeight="1">
      <c r="B19" s="361">
        <f>工事進捗状況報告書!B50</f>
        <v>0</v>
      </c>
      <c r="C19" s="362"/>
      <c r="D19" s="59">
        <f>工事進捗状況報告書!N50</f>
        <v>0</v>
      </c>
      <c r="E19" s="106">
        <v>0</v>
      </c>
      <c r="F19" s="107">
        <f>IF(E19="","",IF($D19*E19/100=0,0,ROUNDUP($D19*E19/100,1)))</f>
        <v>0</v>
      </c>
      <c r="G19" s="106">
        <v>0</v>
      </c>
      <c r="H19" s="109">
        <f t="shared" si="3"/>
        <v>0</v>
      </c>
      <c r="I19" s="108">
        <v>0</v>
      </c>
      <c r="J19" s="107">
        <f t="shared" si="4"/>
        <v>0</v>
      </c>
      <c r="K19" s="108">
        <v>0</v>
      </c>
      <c r="L19" s="107">
        <f t="shared" si="5"/>
        <v>0</v>
      </c>
      <c r="M19" s="108">
        <v>0</v>
      </c>
      <c r="N19" s="107">
        <f t="shared" si="6"/>
        <v>0</v>
      </c>
      <c r="O19" s="108">
        <v>0</v>
      </c>
      <c r="P19" s="107">
        <f t="shared" si="7"/>
        <v>0</v>
      </c>
      <c r="Q19" s="108">
        <v>0</v>
      </c>
      <c r="R19" s="107">
        <f t="shared" si="8"/>
        <v>0</v>
      </c>
      <c r="S19" s="108">
        <v>0</v>
      </c>
      <c r="T19" s="107">
        <f t="shared" si="1"/>
        <v>0</v>
      </c>
      <c r="U19" s="108">
        <v>0</v>
      </c>
      <c r="V19" s="107">
        <f t="shared" si="2"/>
        <v>0</v>
      </c>
      <c r="W19" s="108">
        <v>0</v>
      </c>
      <c r="X19" s="107">
        <f t="shared" si="9"/>
        <v>0</v>
      </c>
      <c r="Y19" s="108">
        <v>0</v>
      </c>
      <c r="Z19" s="107">
        <f t="shared" si="10"/>
        <v>0</v>
      </c>
      <c r="AA19" s="108">
        <v>0</v>
      </c>
      <c r="AB19" s="111">
        <f t="shared" si="11"/>
        <v>0</v>
      </c>
      <c r="AC19" s="60"/>
      <c r="AD19" s="60"/>
      <c r="AE19" s="60"/>
      <c r="AF19" s="60"/>
      <c r="AG19" s="60"/>
      <c r="AH19" s="60"/>
      <c r="AI19" s="60"/>
      <c r="AJ19" s="61"/>
      <c r="AK19" s="60"/>
    </row>
    <row r="20" spans="2:37" ht="23.25" customHeight="1">
      <c r="B20" s="361">
        <f>工事進捗状況報告書!B51</f>
        <v>0</v>
      </c>
      <c r="C20" s="362"/>
      <c r="D20" s="59">
        <f>工事進捗状況報告書!N51</f>
        <v>0</v>
      </c>
      <c r="E20" s="106">
        <v>0</v>
      </c>
      <c r="F20" s="107">
        <f>IF(E20="","",IF($D20*E20/100=0,0,ROUNDUP($D20*E20/100,1)))</f>
        <v>0</v>
      </c>
      <c r="G20" s="106">
        <v>0</v>
      </c>
      <c r="H20" s="109">
        <f t="shared" si="3"/>
        <v>0</v>
      </c>
      <c r="I20" s="108">
        <v>0</v>
      </c>
      <c r="J20" s="107">
        <f t="shared" si="4"/>
        <v>0</v>
      </c>
      <c r="K20" s="108">
        <v>0</v>
      </c>
      <c r="L20" s="107">
        <f t="shared" si="5"/>
        <v>0</v>
      </c>
      <c r="M20" s="108">
        <v>0</v>
      </c>
      <c r="N20" s="107">
        <f t="shared" si="6"/>
        <v>0</v>
      </c>
      <c r="O20" s="108">
        <v>0</v>
      </c>
      <c r="P20" s="107">
        <f t="shared" si="7"/>
        <v>0</v>
      </c>
      <c r="Q20" s="108">
        <v>0</v>
      </c>
      <c r="R20" s="107">
        <f t="shared" si="8"/>
        <v>0</v>
      </c>
      <c r="S20" s="108">
        <v>0</v>
      </c>
      <c r="T20" s="107">
        <f t="shared" si="1"/>
        <v>0</v>
      </c>
      <c r="U20" s="108">
        <v>0</v>
      </c>
      <c r="V20" s="107">
        <f t="shared" si="2"/>
        <v>0</v>
      </c>
      <c r="W20" s="108">
        <v>0</v>
      </c>
      <c r="X20" s="107">
        <f t="shared" si="9"/>
        <v>0</v>
      </c>
      <c r="Y20" s="108">
        <v>0</v>
      </c>
      <c r="Z20" s="107">
        <f t="shared" si="10"/>
        <v>0</v>
      </c>
      <c r="AA20" s="108">
        <v>0</v>
      </c>
      <c r="AB20" s="111">
        <f t="shared" si="11"/>
        <v>0</v>
      </c>
      <c r="AC20" s="60"/>
      <c r="AD20" s="60"/>
      <c r="AE20" s="60"/>
      <c r="AF20" s="60"/>
      <c r="AG20" s="60"/>
      <c r="AH20" s="60"/>
      <c r="AI20" s="60"/>
      <c r="AJ20" s="60"/>
      <c r="AK20" s="60"/>
    </row>
    <row r="21" spans="2:37" ht="23.25" customHeight="1" thickBot="1">
      <c r="B21" s="369" t="s">
        <v>107</v>
      </c>
      <c r="C21" s="370"/>
      <c r="D21" s="62">
        <f>SUM(D9:D20)</f>
        <v>0</v>
      </c>
      <c r="E21" s="112"/>
      <c r="F21" s="113">
        <f>SUM(F9:F20)</f>
        <v>0</v>
      </c>
      <c r="G21" s="114"/>
      <c r="H21" s="113">
        <f>SUM(H9:H20)</f>
        <v>0</v>
      </c>
      <c r="I21" s="114"/>
      <c r="J21" s="113">
        <f>SUM(J9:J20)</f>
        <v>0</v>
      </c>
      <c r="K21" s="114"/>
      <c r="L21" s="113">
        <f>SUM(L9:L20)</f>
        <v>0</v>
      </c>
      <c r="M21" s="114"/>
      <c r="N21" s="113">
        <f>SUM(N9:N20)</f>
        <v>0</v>
      </c>
      <c r="O21" s="114"/>
      <c r="P21" s="113">
        <f>SUM(P9:P20)</f>
        <v>0</v>
      </c>
      <c r="Q21" s="114"/>
      <c r="R21" s="113">
        <f>SUM(R9:R20)</f>
        <v>0</v>
      </c>
      <c r="S21" s="114"/>
      <c r="T21" s="113">
        <f>SUM(T9:T20)</f>
        <v>0</v>
      </c>
      <c r="U21" s="114"/>
      <c r="V21" s="113">
        <f>SUM(V9:V20)</f>
        <v>0</v>
      </c>
      <c r="W21" s="114"/>
      <c r="X21" s="113">
        <f>SUM(X9:X20)</f>
        <v>0</v>
      </c>
      <c r="Y21" s="114"/>
      <c r="Z21" s="113">
        <f>SUM(Z9:Z20)</f>
        <v>0</v>
      </c>
      <c r="AA21" s="114"/>
      <c r="AB21" s="115">
        <f>SUM(AB9:AB20)</f>
        <v>0</v>
      </c>
      <c r="AC21" s="60"/>
      <c r="AD21" s="63"/>
      <c r="AE21" s="60"/>
      <c r="AF21" s="63"/>
      <c r="AG21" s="60"/>
      <c r="AH21" s="63"/>
      <c r="AI21" s="60"/>
      <c r="AJ21" s="64"/>
      <c r="AK21" s="61"/>
    </row>
    <row r="22" spans="2:37" ht="9" customHeight="1">
      <c r="B22" s="272"/>
      <c r="C22" s="272"/>
      <c r="D22" s="65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</row>
    <row r="23" spans="2:37" ht="23.25" customHeight="1">
      <c r="B23" s="272"/>
      <c r="C23" s="272"/>
      <c r="D23" s="65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</row>
    <row r="24" spans="2:37" ht="23.25" customHeight="1"/>
    <row r="25" spans="2:37" ht="35.25" customHeight="1"/>
    <row r="26" spans="2:37" ht="35.25" customHeight="1"/>
    <row r="27" spans="2:37" ht="35.25" customHeight="1"/>
    <row r="28" spans="2:37" ht="35.25" customHeight="1"/>
    <row r="29" spans="2:37" ht="35.25" customHeight="1"/>
    <row r="30" spans="2:37" ht="35.25" customHeight="1"/>
    <row r="31" spans="2:37" ht="35.25" customHeight="1"/>
    <row r="32" spans="2:37" ht="35.25" customHeight="1"/>
    <row r="33" ht="35.25" customHeight="1"/>
    <row r="34" ht="35.25" customHeight="1"/>
    <row r="35" ht="23.25" customHeight="1"/>
  </sheetData>
  <sheetProtection selectLockedCells="1"/>
  <mergeCells count="25">
    <mergeCell ref="B21:C21"/>
    <mergeCell ref="B22:C22"/>
    <mergeCell ref="B23:C23"/>
    <mergeCell ref="B15:C15"/>
    <mergeCell ref="B16:C16"/>
    <mergeCell ref="B17:C17"/>
    <mergeCell ref="B18:C18"/>
    <mergeCell ref="B19:C19"/>
    <mergeCell ref="B20:C20"/>
    <mergeCell ref="B14:C14"/>
    <mergeCell ref="B6:C6"/>
    <mergeCell ref="AJ6:AK6"/>
    <mergeCell ref="B7:C7"/>
    <mergeCell ref="B8:C8"/>
    <mergeCell ref="B9:C9"/>
    <mergeCell ref="B10:C10"/>
    <mergeCell ref="B11:C11"/>
    <mergeCell ref="B12:C12"/>
    <mergeCell ref="B13:C13"/>
    <mergeCell ref="B1:C1"/>
    <mergeCell ref="A2:AB2"/>
    <mergeCell ref="C3:AB3"/>
    <mergeCell ref="D4:F4"/>
    <mergeCell ref="H4:J4"/>
    <mergeCell ref="M4:P4"/>
  </mergeCells>
  <phoneticPr fontId="2"/>
  <printOptions horizontalCentered="1" verticalCentered="1"/>
  <pageMargins left="0" right="0" top="0.78740157480314965" bottom="0.39370078740157483" header="0" footer="0"/>
  <pageSetup paperSize="9" scale="94" orientation="landscape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H57"/>
  <sheetViews>
    <sheetView showGridLines="0" view="pageBreakPreview" zoomScaleNormal="75" zoomScaleSheetLayoutView="100" workbookViewId="0">
      <selection activeCell="P14" sqref="P14"/>
    </sheetView>
  </sheetViews>
  <sheetFormatPr defaultColWidth="9" defaultRowHeight="14.25" customHeight="1"/>
  <cols>
    <col min="1" max="1" width="2.44140625" style="22" customWidth="1"/>
    <col min="2" max="7" width="14.44140625" style="22" customWidth="1"/>
    <col min="8" max="8" width="2.33203125" style="22" customWidth="1"/>
    <col min="9" max="13" width="3.6640625" style="22" customWidth="1"/>
    <col min="14" max="16384" width="9" style="22"/>
  </cols>
  <sheetData>
    <row r="2" spans="1:8" ht="21" customHeight="1">
      <c r="A2" s="371"/>
      <c r="B2" s="372" t="s">
        <v>108</v>
      </c>
      <c r="C2" s="373"/>
      <c r="D2" s="373"/>
      <c r="E2" s="373"/>
      <c r="F2" s="373"/>
      <c r="G2" s="374"/>
      <c r="H2" s="23"/>
    </row>
    <row r="3" spans="1:8" ht="21" customHeight="1">
      <c r="A3" s="371"/>
      <c r="B3" s="375"/>
      <c r="C3" s="376"/>
      <c r="D3" s="376"/>
      <c r="E3" s="376"/>
      <c r="F3" s="376"/>
      <c r="G3" s="377"/>
      <c r="H3" s="23"/>
    </row>
    <row r="4" spans="1:8" ht="21" customHeight="1">
      <c r="A4" s="371"/>
      <c r="B4" s="375"/>
      <c r="C4" s="376"/>
      <c r="D4" s="376"/>
      <c r="E4" s="376"/>
      <c r="F4" s="376"/>
      <c r="G4" s="377"/>
      <c r="H4" s="23"/>
    </row>
    <row r="5" spans="1:8" ht="21" customHeight="1">
      <c r="A5" s="371"/>
      <c r="B5" s="375"/>
      <c r="C5" s="376"/>
      <c r="D5" s="376"/>
      <c r="E5" s="376"/>
      <c r="F5" s="376"/>
      <c r="G5" s="377"/>
      <c r="H5" s="23"/>
    </row>
    <row r="6" spans="1:8" ht="21" customHeight="1">
      <c r="A6" s="371"/>
      <c r="B6" s="375"/>
      <c r="C6" s="376"/>
      <c r="D6" s="376"/>
      <c r="E6" s="376"/>
      <c r="F6" s="376"/>
      <c r="G6" s="377"/>
      <c r="H6" s="23"/>
    </row>
    <row r="7" spans="1:8" ht="21" customHeight="1">
      <c r="A7" s="371"/>
      <c r="B7" s="375"/>
      <c r="C7" s="376"/>
      <c r="D7" s="376"/>
      <c r="E7" s="376"/>
      <c r="F7" s="376"/>
      <c r="G7" s="377"/>
      <c r="H7" s="23"/>
    </row>
    <row r="8" spans="1:8" ht="21" customHeight="1">
      <c r="A8" s="371"/>
      <c r="B8" s="375"/>
      <c r="C8" s="376"/>
      <c r="D8" s="376"/>
      <c r="E8" s="376"/>
      <c r="F8" s="376"/>
      <c r="G8" s="377"/>
      <c r="H8" s="23"/>
    </row>
    <row r="9" spans="1:8" ht="21" customHeight="1">
      <c r="A9" s="371"/>
      <c r="B9" s="375"/>
      <c r="C9" s="376"/>
      <c r="D9" s="376"/>
      <c r="E9" s="376"/>
      <c r="F9" s="376"/>
      <c r="G9" s="377"/>
      <c r="H9" s="23"/>
    </row>
    <row r="10" spans="1:8" ht="21" customHeight="1">
      <c r="A10" s="371"/>
      <c r="B10" s="375"/>
      <c r="C10" s="376"/>
      <c r="D10" s="376"/>
      <c r="E10" s="376"/>
      <c r="F10" s="376"/>
      <c r="G10" s="377"/>
      <c r="H10" s="23"/>
    </row>
    <row r="11" spans="1:8" ht="21" customHeight="1">
      <c r="A11" s="371"/>
      <c r="B11" s="375"/>
      <c r="C11" s="376"/>
      <c r="D11" s="376"/>
      <c r="E11" s="376"/>
      <c r="F11" s="376"/>
      <c r="G11" s="377"/>
      <c r="H11" s="23"/>
    </row>
    <row r="12" spans="1:8" ht="21" customHeight="1">
      <c r="A12" s="371"/>
      <c r="B12" s="375"/>
      <c r="C12" s="376"/>
      <c r="D12" s="376"/>
      <c r="E12" s="376"/>
      <c r="F12" s="376"/>
      <c r="G12" s="377"/>
      <c r="H12" s="23"/>
    </row>
    <row r="13" spans="1:8" ht="21" customHeight="1">
      <c r="A13" s="371"/>
      <c r="B13" s="375"/>
      <c r="C13" s="376"/>
      <c r="D13" s="376"/>
      <c r="E13" s="376"/>
      <c r="F13" s="376"/>
      <c r="G13" s="377"/>
      <c r="H13" s="23"/>
    </row>
    <row r="14" spans="1:8" ht="21" customHeight="1">
      <c r="A14" s="371"/>
      <c r="B14" s="375"/>
      <c r="C14" s="376"/>
      <c r="D14" s="376"/>
      <c r="E14" s="376"/>
      <c r="F14" s="376"/>
      <c r="G14" s="377"/>
      <c r="H14" s="23"/>
    </row>
    <row r="15" spans="1:8" ht="21" customHeight="1">
      <c r="A15" s="371"/>
      <c r="B15" s="375"/>
      <c r="C15" s="376"/>
      <c r="D15" s="376"/>
      <c r="E15" s="376"/>
      <c r="F15" s="376"/>
      <c r="G15" s="377"/>
      <c r="H15" s="23"/>
    </row>
    <row r="16" spans="1:8" ht="21" customHeight="1">
      <c r="A16" s="371"/>
      <c r="B16" s="375"/>
      <c r="C16" s="376"/>
      <c r="D16" s="376"/>
      <c r="E16" s="376"/>
      <c r="F16" s="376"/>
      <c r="G16" s="377"/>
      <c r="H16" s="23"/>
    </row>
    <row r="17" spans="1:8" ht="21" customHeight="1">
      <c r="A17" s="371"/>
      <c r="B17" s="375"/>
      <c r="C17" s="376"/>
      <c r="D17" s="376"/>
      <c r="E17" s="376"/>
      <c r="F17" s="376"/>
      <c r="G17" s="377"/>
      <c r="H17" s="23"/>
    </row>
    <row r="18" spans="1:8" ht="21" customHeight="1">
      <c r="A18" s="371"/>
      <c r="B18" s="375"/>
      <c r="C18" s="376"/>
      <c r="D18" s="376"/>
      <c r="E18" s="376"/>
      <c r="F18" s="376"/>
      <c r="G18" s="377"/>
      <c r="H18" s="23"/>
    </row>
    <row r="19" spans="1:8" ht="21" customHeight="1">
      <c r="A19" s="371"/>
      <c r="B19" s="378"/>
      <c r="C19" s="379"/>
      <c r="D19" s="379"/>
      <c r="E19" s="379"/>
      <c r="F19" s="379"/>
      <c r="G19" s="380"/>
      <c r="H19" s="23"/>
    </row>
    <row r="20" spans="1:8" ht="21" customHeight="1"/>
    <row r="21" spans="1:8" ht="21" customHeight="1"/>
    <row r="22" spans="1:8" ht="21" customHeight="1">
      <c r="B22" s="372" t="s">
        <v>108</v>
      </c>
      <c r="C22" s="373"/>
      <c r="D22" s="373"/>
      <c r="E22" s="373"/>
      <c r="F22" s="373"/>
      <c r="G22" s="374"/>
      <c r="H22" s="23"/>
    </row>
    <row r="23" spans="1:8" ht="21" customHeight="1">
      <c r="B23" s="375"/>
      <c r="C23" s="376"/>
      <c r="D23" s="376"/>
      <c r="E23" s="376"/>
      <c r="F23" s="376"/>
      <c r="G23" s="377"/>
      <c r="H23" s="23"/>
    </row>
    <row r="24" spans="1:8" ht="21" customHeight="1">
      <c r="B24" s="375"/>
      <c r="C24" s="376"/>
      <c r="D24" s="376"/>
      <c r="E24" s="376"/>
      <c r="F24" s="376"/>
      <c r="G24" s="377"/>
      <c r="H24" s="23"/>
    </row>
    <row r="25" spans="1:8" ht="21" customHeight="1">
      <c r="B25" s="375"/>
      <c r="C25" s="376"/>
      <c r="D25" s="376"/>
      <c r="E25" s="376"/>
      <c r="F25" s="376"/>
      <c r="G25" s="377"/>
      <c r="H25" s="23"/>
    </row>
    <row r="26" spans="1:8" ht="21" customHeight="1">
      <c r="B26" s="375"/>
      <c r="C26" s="376"/>
      <c r="D26" s="376"/>
      <c r="E26" s="376"/>
      <c r="F26" s="376"/>
      <c r="G26" s="377"/>
      <c r="H26" s="23"/>
    </row>
    <row r="27" spans="1:8" ht="21" customHeight="1">
      <c r="B27" s="375"/>
      <c r="C27" s="376"/>
      <c r="D27" s="376"/>
      <c r="E27" s="376"/>
      <c r="F27" s="376"/>
      <c r="G27" s="377"/>
      <c r="H27" s="23"/>
    </row>
    <row r="28" spans="1:8" ht="21" customHeight="1">
      <c r="B28" s="375"/>
      <c r="C28" s="376"/>
      <c r="D28" s="376"/>
      <c r="E28" s="376"/>
      <c r="F28" s="376"/>
      <c r="G28" s="377"/>
      <c r="H28" s="23"/>
    </row>
    <row r="29" spans="1:8" ht="21" customHeight="1">
      <c r="B29" s="375"/>
      <c r="C29" s="376"/>
      <c r="D29" s="376"/>
      <c r="E29" s="376"/>
      <c r="F29" s="376"/>
      <c r="G29" s="377"/>
      <c r="H29" s="23"/>
    </row>
    <row r="30" spans="1:8" ht="21" customHeight="1">
      <c r="B30" s="375"/>
      <c r="C30" s="376"/>
      <c r="D30" s="376"/>
      <c r="E30" s="376"/>
      <c r="F30" s="376"/>
      <c r="G30" s="377"/>
      <c r="H30" s="23"/>
    </row>
    <row r="31" spans="1:8" ht="21" customHeight="1">
      <c r="B31" s="375"/>
      <c r="C31" s="376"/>
      <c r="D31" s="376"/>
      <c r="E31" s="376"/>
      <c r="F31" s="376"/>
      <c r="G31" s="377"/>
      <c r="H31" s="23"/>
    </row>
    <row r="32" spans="1:8" ht="21" customHeight="1">
      <c r="B32" s="375"/>
      <c r="C32" s="376"/>
      <c r="D32" s="376"/>
      <c r="E32" s="376"/>
      <c r="F32" s="376"/>
      <c r="G32" s="377"/>
      <c r="H32" s="23"/>
    </row>
    <row r="33" spans="2:8" ht="21" customHeight="1">
      <c r="B33" s="375"/>
      <c r="C33" s="376"/>
      <c r="D33" s="376"/>
      <c r="E33" s="376"/>
      <c r="F33" s="376"/>
      <c r="G33" s="377"/>
      <c r="H33" s="23"/>
    </row>
    <row r="34" spans="2:8" ht="21" customHeight="1">
      <c r="B34" s="375"/>
      <c r="C34" s="376"/>
      <c r="D34" s="376"/>
      <c r="E34" s="376"/>
      <c r="F34" s="376"/>
      <c r="G34" s="377"/>
      <c r="H34" s="23"/>
    </row>
    <row r="35" spans="2:8" ht="21" customHeight="1">
      <c r="B35" s="375"/>
      <c r="C35" s="376"/>
      <c r="D35" s="376"/>
      <c r="E35" s="376"/>
      <c r="F35" s="376"/>
      <c r="G35" s="377"/>
      <c r="H35" s="23"/>
    </row>
    <row r="36" spans="2:8" ht="21" customHeight="1">
      <c r="B36" s="375"/>
      <c r="C36" s="376"/>
      <c r="D36" s="376"/>
      <c r="E36" s="376"/>
      <c r="F36" s="376"/>
      <c r="G36" s="377"/>
      <c r="H36" s="23"/>
    </row>
    <row r="37" spans="2:8" ht="21" customHeight="1">
      <c r="B37" s="375"/>
      <c r="C37" s="376"/>
      <c r="D37" s="376"/>
      <c r="E37" s="376"/>
      <c r="F37" s="376"/>
      <c r="G37" s="377"/>
      <c r="H37" s="23"/>
    </row>
    <row r="38" spans="2:8" ht="21" customHeight="1">
      <c r="B38" s="375"/>
      <c r="C38" s="376"/>
      <c r="D38" s="376"/>
      <c r="E38" s="376"/>
      <c r="F38" s="376"/>
      <c r="G38" s="377"/>
      <c r="H38" s="23"/>
    </row>
    <row r="39" spans="2:8" ht="21" customHeight="1">
      <c r="B39" s="378"/>
      <c r="C39" s="379"/>
      <c r="D39" s="379"/>
      <c r="E39" s="379"/>
      <c r="F39" s="379"/>
      <c r="G39" s="380"/>
      <c r="H39" s="23"/>
    </row>
    <row r="49" s="22" customFormat="1" ht="14.25" customHeight="1"/>
    <row r="50" s="22" customFormat="1" ht="14.25" customHeight="1"/>
    <row r="51" s="22" customFormat="1" ht="14.25" customHeight="1"/>
    <row r="52" s="22" customFormat="1" ht="14.25" customHeight="1"/>
    <row r="53" s="22" customFormat="1" ht="14.25" customHeight="1"/>
    <row r="54" s="22" customFormat="1" ht="14.25" customHeight="1"/>
    <row r="55" s="22" customFormat="1" ht="14.25" customHeight="1"/>
    <row r="56" s="22" customFormat="1" ht="14.25" customHeight="1"/>
    <row r="57" s="22" customFormat="1" ht="14.25" customHeight="1"/>
  </sheetData>
  <mergeCells count="3">
    <mergeCell ref="A2:A19"/>
    <mergeCell ref="B2:G19"/>
    <mergeCell ref="B22:G39"/>
  </mergeCells>
  <phoneticPr fontId="2"/>
  <printOptions horizontalCentered="1" verticalCentered="1"/>
  <pageMargins left="0.75" right="0.26" top="0.4" bottom="0.65" header="0.34" footer="0.51200000000000001"/>
  <pageSetup paperSize="9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工事進捗状況報告書</vt:lpstr>
      <vt:lpstr>進捗表(グラフ)</vt:lpstr>
      <vt:lpstr>週休2日月報(R7.7.15～)</vt:lpstr>
      <vt:lpstr>予定出来高表</vt:lpstr>
      <vt:lpstr>状況写真</vt:lpstr>
      <vt:lpstr>工事進捗状況報告書!Print_Area</vt:lpstr>
      <vt:lpstr>'週休2日月報(R7.7.15～)'!Print_Area</vt:lpstr>
      <vt:lpstr>状況写真!Print_Area</vt:lpstr>
      <vt:lpstr>'進捗表(グラフ)'!Print_Area</vt:lpstr>
      <vt:lpstr>予定出来高表!Print_Area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川村 陽子</cp:lastModifiedBy>
  <cp:revision>0</cp:revision>
  <dcterms:created xsi:type="dcterms:W3CDTF">1601-01-01T00:00:00Z</dcterms:created>
  <dcterms:modified xsi:type="dcterms:W3CDTF">2026-03-03T05:09:43Z</dcterms:modified>
  <cp:category/>
  <cp:contentStatus/>
</cp:coreProperties>
</file>