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18225" windowHeight="7395" activeTab="1"/>
  </bookViews>
  <sheets>
    <sheet name="高齢者のいる世帯状況（推計）" sheetId="1" r:id="rId1"/>
    <sheet name="認知症・寝たきり高齢者" sheetId="2" r:id="rId2"/>
    <sheet name="日常生活自立度" sheetId="3" r:id="rId3"/>
    <sheet name="月報" sheetId="4" state="hidden" r:id="rId4"/>
  </sheets>
  <definedNames>
    <definedName name="_xlnm.Print_Area" localSheetId="3">'月報'!$A$2:$J$48</definedName>
    <definedName name="_xlnm.Print_Area" localSheetId="0">'高齢者のいる世帯状況（推計）'!$A$2:$U$32</definedName>
    <definedName name="_xlnm.Print_Area" localSheetId="2">'日常生活自立度'!$A$2:$BH$50</definedName>
    <definedName name="_xlnm.Print_Area" localSheetId="1">'認知症・寝たきり高齢者'!$A$1:$H$52</definedName>
  </definedNames>
  <calcPr fullCalcOnLoad="1"/>
</workbook>
</file>

<file path=xl/sharedStrings.xml><?xml version="1.0" encoding="utf-8"?>
<sst xmlns="http://schemas.openxmlformats.org/spreadsheetml/2006/main" count="719" uniqueCount="206">
  <si>
    <t>福井市</t>
  </si>
  <si>
    <t>敦賀市</t>
  </si>
  <si>
    <t>小浜市</t>
  </si>
  <si>
    <t>大野市</t>
  </si>
  <si>
    <t>勝山市</t>
  </si>
  <si>
    <t>永平寺町</t>
  </si>
  <si>
    <t>池田町</t>
  </si>
  <si>
    <t>越前町</t>
  </si>
  <si>
    <t>（様式３）日常生活の自立度について</t>
  </si>
  <si>
    <t>１　合計（自宅内＋自宅外）</t>
  </si>
  <si>
    <t>(単位：人)</t>
  </si>
  <si>
    <t>区分</t>
  </si>
  <si>
    <t>自立</t>
  </si>
  <si>
    <t>J1</t>
  </si>
  <si>
    <t>J2</t>
  </si>
  <si>
    <t>A1</t>
  </si>
  <si>
    <t>A2</t>
  </si>
  <si>
    <t>B1</t>
  </si>
  <si>
    <t>B2</t>
  </si>
  <si>
    <t>C1</t>
  </si>
  <si>
    <t>C2</t>
  </si>
  <si>
    <t>計</t>
  </si>
  <si>
    <t>自立</t>
  </si>
  <si>
    <t>Ⅰ</t>
  </si>
  <si>
    <t>Ⅱａ</t>
  </si>
  <si>
    <t>Ⅱｂ</t>
  </si>
  <si>
    <t>Ⅲａ</t>
  </si>
  <si>
    <t>Ⅲｂ</t>
  </si>
  <si>
    <t>Ⅳ</t>
  </si>
  <si>
    <t>M</t>
  </si>
  <si>
    <t>＊１</t>
  </si>
  <si>
    <t>＊２</t>
  </si>
  <si>
    <t>２　自宅内</t>
  </si>
  <si>
    <t>(単位：人)</t>
  </si>
  <si>
    <t>３　自宅外</t>
  </si>
  <si>
    <t>(単位：人)</t>
  </si>
  <si>
    <t>福井県</t>
  </si>
  <si>
    <t>あわら市</t>
  </si>
  <si>
    <t>高浜町</t>
  </si>
  <si>
    <t>美浜町</t>
  </si>
  <si>
    <t>（単位：人）</t>
  </si>
  <si>
    <t>総数</t>
  </si>
  <si>
    <t>要支援</t>
  </si>
  <si>
    <t>要介護１</t>
  </si>
  <si>
    <t>要介護２</t>
  </si>
  <si>
    <t>要介護３</t>
  </si>
  <si>
    <t>要介護４</t>
  </si>
  <si>
    <t>要介護５</t>
  </si>
  <si>
    <t>合計</t>
  </si>
  <si>
    <t>《圏域別》</t>
  </si>
  <si>
    <t>圏域種別</t>
  </si>
  <si>
    <t>福井・坂井</t>
  </si>
  <si>
    <t>奥越</t>
  </si>
  <si>
    <t>丹南</t>
  </si>
  <si>
    <t>嶺南</t>
  </si>
  <si>
    <t>《被保険者別》</t>
  </si>
  <si>
    <t>被保険者種別</t>
  </si>
  <si>
    <t>第1号被保険者</t>
  </si>
  <si>
    <t xml:space="preserve">   65歳以上75歳未満</t>
  </si>
  <si>
    <t xml:space="preserve">   75歳以上</t>
  </si>
  <si>
    <t>第2号被保険者</t>
  </si>
  <si>
    <t>南越前町</t>
  </si>
  <si>
    <t>若狭町</t>
  </si>
  <si>
    <t>全体：</t>
  </si>
  <si>
    <t>圏域：</t>
  </si>
  <si>
    <t>坂井市</t>
  </si>
  <si>
    <t>永平寺町</t>
  </si>
  <si>
    <t>越前市</t>
  </si>
  <si>
    <t>おおい町</t>
  </si>
  <si>
    <t>福井・坂井</t>
  </si>
  <si>
    <t>奥越</t>
  </si>
  <si>
    <t>丹南</t>
  </si>
  <si>
    <t>嶺南</t>
  </si>
  <si>
    <t>越前町</t>
  </si>
  <si>
    <t>高浜町</t>
  </si>
  <si>
    <t>若狭町</t>
  </si>
  <si>
    <t>池田町</t>
  </si>
  <si>
    <t>南越前町</t>
  </si>
  <si>
    <t>対象者について、認定調査が初回の場合は、実施場所は自宅内として記載</t>
  </si>
  <si>
    <t>構成比</t>
  </si>
  <si>
    <t>越前市</t>
  </si>
  <si>
    <t>高浜町</t>
  </si>
  <si>
    <t>坂井地区広域連合</t>
  </si>
  <si>
    <t>《郡市別》</t>
  </si>
  <si>
    <t>郡市種別</t>
  </si>
  <si>
    <t>市（7市）</t>
  </si>
  <si>
    <t>認知症者数推計（圏域別）</t>
  </si>
  <si>
    <t>（単位：人、％）</t>
  </si>
  <si>
    <t>（C）／（A）</t>
  </si>
  <si>
    <t>（C）／（B）</t>
  </si>
  <si>
    <t>圏域</t>
  </si>
  <si>
    <t>（C）</t>
  </si>
  <si>
    <t>奥　　　　越</t>
  </si>
  <si>
    <t>丹　　　　南</t>
  </si>
  <si>
    <t>嶺　　　　南</t>
  </si>
  <si>
    <t>県　　　　計</t>
  </si>
  <si>
    <t>（参考）</t>
  </si>
  <si>
    <t>ランク</t>
  </si>
  <si>
    <t>判定基準</t>
  </si>
  <si>
    <t>見られる症状・行動の例</t>
  </si>
  <si>
    <t>Ⅲa</t>
  </si>
  <si>
    <t>日中を中心として、日常生活に支障をきたすような症状・行動や意思疎通の困難さが見られ、介護を必要とする。</t>
  </si>
  <si>
    <t>着替え、食事、排便・排尿が上手にできない・時間がかかる。やたらに物を口に入れる、物を拾い集める、徘徊、失禁、大声・奇声をあげる、火の不始末、不潔行為、性的異常行為等。</t>
  </si>
  <si>
    <t>Ⅲb</t>
  </si>
  <si>
    <t>夜間を中心として、上記Ⅲaの状態が見られる。</t>
  </si>
  <si>
    <t>ランクⅢaに同じ。</t>
  </si>
  <si>
    <t>日常生活に支障をきたすような症状・行動や意思疎通の困難さが頻繁に見られ、常に介護を必要とする。</t>
  </si>
  <si>
    <t>著しい精神症状や問題行為あるいは重篤な身体疾患が見られ、専門医療を必要とする。</t>
  </si>
  <si>
    <t>せん妄、妄想、興奮、自傷・他害等の精神症状や精神症状に起因する問題行動が継続する状態等。</t>
  </si>
  <si>
    <t>寝たきり者数推計（圏域別）</t>
  </si>
  <si>
    <t>（単位：人、％）</t>
  </si>
  <si>
    <t>寝たきり者数※４</t>
  </si>
  <si>
    <t>（C）／（A）</t>
  </si>
  <si>
    <t>（C）／（B）</t>
  </si>
  <si>
    <t>ランク</t>
  </si>
  <si>
    <t>B</t>
  </si>
  <si>
    <t>　1　車椅子に移乗し、食事・排泄はベッドから離れて行う。</t>
  </si>
  <si>
    <t>　2　介助により車椅子に移乗する。</t>
  </si>
  <si>
    <t>C</t>
  </si>
  <si>
    <t>1日中ベッド上で過ごし、排泄、食事、着替えにおいて介助を要する。</t>
  </si>
  <si>
    <t>　1　自力で寝返りをうつ。</t>
  </si>
  <si>
    <t>　2　自力では寝返りもうたない。</t>
  </si>
  <si>
    <r>
      <t>認知症者数</t>
    </r>
    <r>
      <rPr>
        <sz val="11"/>
        <rFont val="ＭＳ Ｐゴシック"/>
        <family val="3"/>
      </rPr>
      <t>※３</t>
    </r>
  </si>
  <si>
    <t>Ⅳ</t>
  </si>
  <si>
    <t>M</t>
  </si>
  <si>
    <t>郡（22町村＋1広域）</t>
  </si>
  <si>
    <t>要支援２</t>
  </si>
  <si>
    <t>要支援1</t>
  </si>
  <si>
    <t>要支援2</t>
  </si>
  <si>
    <t>総世帯</t>
  </si>
  <si>
    <t>Ａ　６５歳以上の親族のいる世帯</t>
  </si>
  <si>
    <t>Ｂ　高齢者単身世帯</t>
  </si>
  <si>
    <t>Ｃ　高齢者夫婦世帯</t>
  </si>
  <si>
    <t>Ｄ　高齢者夫婦世帯</t>
  </si>
  <si>
    <t>住民基本台帳</t>
  </si>
  <si>
    <t>外国人登録者</t>
  </si>
  <si>
    <t>合計</t>
  </si>
  <si>
    <t>集計表から貼り付け</t>
  </si>
  <si>
    <t>おおい町</t>
  </si>
  <si>
    <t>坂井市</t>
  </si>
  <si>
    <t>65歳以上の親族世帯割合</t>
  </si>
  <si>
    <t>高齢単身世帯</t>
  </si>
  <si>
    <t>高齢夫婦世帯</t>
  </si>
  <si>
    <t>※</t>
  </si>
  <si>
    <t>65歳以上の親族の
いる世帯</t>
  </si>
  <si>
    <t>福井 ・ 坂井</t>
  </si>
  <si>
    <t>障害高齢者の日常生活自立度（寝たきり度）</t>
  </si>
  <si>
    <t>認知症高齢者の日常生活自立度</t>
  </si>
  <si>
    <t>認知症高齢者の日常生活自立度</t>
  </si>
  <si>
    <t>認知症高齢者の日常生活自立度</t>
  </si>
  <si>
    <t>※高齢夫婦世帯とは、夫婦ともが65歳以上の一般世帯（他の世帯員がいないもの）をいう。</t>
  </si>
  <si>
    <t>保険者名</t>
  </si>
  <si>
    <t>鯖江市</t>
  </si>
  <si>
    <t>構成比</t>
  </si>
  <si>
    <t>屋内での生活は何らかの介助を要し、日中でもベッド上での生活が主体であるが、座位を保つ。</t>
  </si>
  <si>
    <t>Ⅱa</t>
  </si>
  <si>
    <t>Ⅱb</t>
  </si>
  <si>
    <t>家庭外で、日常生活に支障を来たすような症状・行動や意思疎通の困難さが見られても、誰かが注意していれば自立できる。</t>
  </si>
  <si>
    <t>たびたび道に迷うとか、買物や事務、金銭管理などそれまでできたことにミスが目立つ等。</t>
  </si>
  <si>
    <t>服薬管理ができない、電話の応答や訪問者との応答など一人で留守番ができない等。</t>
  </si>
  <si>
    <t>家庭内でも上記Ⅱaの状態が見られる。</t>
  </si>
  <si>
    <t>要介護認定者数</t>
  </si>
  <si>
    <t>要介護認定者数</t>
  </si>
  <si>
    <t>事業状況報告（A）※１</t>
  </si>
  <si>
    <t>市町集計値（B）※2</t>
  </si>
  <si>
    <t>福井・坂井圏域</t>
  </si>
  <si>
    <t>奥越圏域</t>
  </si>
  <si>
    <t>丹南圏域</t>
  </si>
  <si>
    <t>嶺南圏域</t>
  </si>
  <si>
    <t>（注）上記における認知症者数は、要介護認定者数のうち、要介護認定の「認知症高齢者の日常生活自立度」の判定がⅡ～Mランクの高齢者数である（2号被保険者も含む）。</t>
  </si>
  <si>
    <t>（注）上記における寝たきり高齢者数は、要介護認定者数のうち、要介護認定の「障害老人の日常生活自立度（寝たきり度）」の判定がB～Cランクの高齢者数である（2号被保険者も含む）。</t>
  </si>
  <si>
    <t>「認知症高齢者の日常生活自立度」判定基準</t>
  </si>
  <si>
    <t>「障害高齢者の日常生活自立度（寝たきり度）」判定基準</t>
  </si>
  <si>
    <t>《市町別》</t>
  </si>
  <si>
    <t>敦賀市</t>
  </si>
  <si>
    <t>小浜市</t>
  </si>
  <si>
    <t>福井市</t>
  </si>
  <si>
    <t>大野市</t>
  </si>
  <si>
    <t>勝山市</t>
  </si>
  <si>
    <t>美浜町</t>
  </si>
  <si>
    <t>要支援１</t>
  </si>
  <si>
    <t>あわら市</t>
  </si>
  <si>
    <t>（1）総括表</t>
  </si>
  <si>
    <t>（単位：世帯）</t>
  </si>
  <si>
    <t>（2）世帯割合の順位</t>
  </si>
  <si>
    <t>市町村名</t>
  </si>
  <si>
    <t>順位</t>
  </si>
  <si>
    <t>65歳以上親族のいる世帯</t>
  </si>
  <si>
    <t>高齢単身世帯</t>
  </si>
  <si>
    <t>世帯</t>
  </si>
  <si>
    <t>割合（％）</t>
  </si>
  <si>
    <t>小　　計</t>
  </si>
  <si>
    <t>県　　　計</t>
  </si>
  <si>
    <t>若狭町</t>
  </si>
  <si>
    <t>合   計</t>
  </si>
  <si>
    <t>合   計</t>
  </si>
  <si>
    <t xml:space="preserve">  本報告は、介護保険事業の実施状況について保険者（16市町等）からの報告値を集計したものです。（公表値は、現時点での集計であり、遡って変更する場合もあります。）</t>
  </si>
  <si>
    <t>（単位：人）</t>
  </si>
  <si>
    <t>要介護認定者数一覧（令和5年3月末現在）</t>
  </si>
  <si>
    <t>【高齢者のいる世帯状況（令和5年4月1日時点の推計）】</t>
  </si>
  <si>
    <t>※1　「要介護認定者数」は令和5年3月末介護保険事業状況報告の速報値</t>
  </si>
  <si>
    <t>※2　「要介護認定者数」は令和5年4月1日時点の市町集計値</t>
  </si>
  <si>
    <t>※3　「認知症者数」は令和5年4月1日時点の市町集計値</t>
  </si>
  <si>
    <t>※4　「寝たきり者数」は令和5年4月1日時点の市町集計値</t>
  </si>
  <si>
    <t>要介護認定(要支援を含む。)に係る認定調査票（概況調査・基本調査）を用いて(非該当・取下げ分は除く。)、R5.4.1現在の状況を記載</t>
  </si>
  <si>
    <t>抽出不可</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</si>
</sst>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quot;歳&quot;"/>
    <numFmt numFmtId="179" formatCode="0.00_);[Red]\(0.00\)"/>
    <numFmt numFmtId="180" formatCode="#,###\`&quot;歳&quot;&quot;’&quot;"/>
    <numFmt numFmtId="181" formatCode="##.##&quot;歳&quot;"/>
    <numFmt numFmtId="182" formatCode="0_);\(0\)"/>
    <numFmt numFmtId="183" formatCode="&quot;’&quot;\(&quot;’&quot;##&quot;’&quot;\)&quot;’&quot;"/>
    <numFmt numFmtId="184" formatCode="&quot;(&quot;\ ##\ &quot;)&quot;"/>
    <numFmt numFmtId="185" formatCode="#,###"/>
    <numFmt numFmtId="186" formatCode="0.00_ "/>
    <numFmt numFmtId="187" formatCode="##.##0&quot;歳&quot;"/>
    <numFmt numFmtId="188" formatCode="0_);[Red]\(0\)"/>
    <numFmt numFmtId="189" formatCode="#,##0_ "/>
    <numFmt numFmtId="190" formatCode="#,##0_);[Red]\(#,##0\)"/>
    <numFmt numFmtId="191" formatCode="#,##0.0"/>
    <numFmt numFmtId="192" formatCode="0_ "/>
    <numFmt numFmtId="193" formatCode="#,##0.0_ "/>
    <numFmt numFmtId="194" formatCode="#,##0_ ;[Red]\-#,##0\ "/>
    <numFmt numFmtId="195" formatCode="#,##0.0_ ;[Red]\-#,##0.0\ "/>
    <numFmt numFmtId="196" formatCode="#,##0.00_ ;[Red]\-#,##0.00\ "/>
    <numFmt numFmtId="197" formatCode="#,##0.00_ "/>
    <numFmt numFmtId="198" formatCode="&quot;Yes&quot;;&quot;Yes&quot;;&quot;No&quot;"/>
    <numFmt numFmtId="199" formatCode="&quot;True&quot;;&quot;True&quot;;&quot;False&quot;"/>
    <numFmt numFmtId="200" formatCode="&quot;On&quot;;&quot;On&quot;;&quot;Off&quot;"/>
    <numFmt numFmtId="201" formatCode="[$€-2]\ #,##0.00_);[Red]\([$€-2]\ #,##0.00\)"/>
    <numFmt numFmtId="202" formatCode="_ * #,##0;_ * \△#,##0;_ * \‐"/>
    <numFmt numFmtId="203" formatCode="[$]ggge&quot;年&quot;m&quot;月&quot;d&quot;日&quot;;@"/>
    <numFmt numFmtId="204" formatCode="[$-411]gge&quot;年&quot;m&quot;月&quot;d&quot;日&quot;;@"/>
    <numFmt numFmtId="205" formatCode="[$]gge&quot;年&quot;m&quot;月&quot;d&quot;日&quot;;@"/>
    <numFmt numFmtId="206" formatCode="_ * #,##0;_ * &quot;△&quot;#,##0;_ * &quot;‐&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20"/>
      <name val="ＭＳ Ｐゴシック"/>
      <family val="3"/>
    </font>
    <font>
      <b/>
      <sz val="14"/>
      <name val="ＭＳ Ｐゴシック"/>
      <family val="3"/>
    </font>
    <font>
      <sz val="11"/>
      <name val="ＭＳ ゴシック"/>
      <family val="3"/>
    </font>
    <font>
      <b/>
      <sz val="12"/>
      <name val="ＭＳ ゴシック"/>
      <family val="3"/>
    </font>
    <font>
      <sz val="14"/>
      <color indexed="10"/>
      <name val="ＭＳ Ｐゴシック"/>
      <family val="3"/>
    </font>
    <font>
      <sz val="11"/>
      <name val="ＭＳ Ｐ明朝"/>
      <family val="1"/>
    </font>
    <font>
      <b/>
      <sz val="12"/>
      <name val="ＭＳ Ｐゴシック"/>
      <family val="3"/>
    </font>
    <font>
      <sz val="12"/>
      <name val="ＭＳ Ｐゴシック"/>
      <family val="3"/>
    </font>
    <font>
      <b/>
      <sz val="11"/>
      <name val="ＭＳ Ｐゴシック"/>
      <family val="3"/>
    </font>
    <font>
      <b/>
      <sz val="9"/>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60"/>
      <name val="ＭＳ ゴシック"/>
      <family val="3"/>
    </font>
    <font>
      <sz val="11"/>
      <color indexed="60"/>
      <name val="ＭＳ ゴシック"/>
      <family val="3"/>
    </font>
    <font>
      <sz val="20"/>
      <color indexed="60"/>
      <name val="ＭＳ Ｐゴシック"/>
      <family val="3"/>
    </font>
    <font>
      <sz val="14"/>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C00000"/>
      <name val="ＭＳ ゴシック"/>
      <family val="3"/>
    </font>
    <font>
      <sz val="11"/>
      <color rgb="FFC00000"/>
      <name val="ＭＳ ゴシック"/>
      <family val="3"/>
    </font>
    <font>
      <sz val="11"/>
      <color rgb="FFC00000"/>
      <name val="ＭＳ Ｐゴシック"/>
      <family val="3"/>
    </font>
    <font>
      <sz val="20"/>
      <color rgb="FFC00000"/>
      <name val="ＭＳ Ｐゴシック"/>
      <family val="3"/>
    </font>
    <font>
      <sz val="14"/>
      <color rgb="FFC00000"/>
      <name val="ＭＳ Ｐゴシック"/>
      <family val="3"/>
    </font>
    <font>
      <sz val="11"/>
      <color theme="1"/>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
      <patternFill patternType="solid">
        <fgColor rgb="FFCCFFFF"/>
        <bgColor indexed="64"/>
      </patternFill>
    </fill>
    <fill>
      <patternFill patternType="solid">
        <fgColor indexed="27"/>
        <bgColor indexed="64"/>
      </patternFill>
    </fill>
    <fill>
      <patternFill patternType="solid">
        <fgColor indexed="15"/>
        <bgColor indexed="64"/>
      </patternFill>
    </fill>
  </fills>
  <borders count="165">
    <border>
      <left/>
      <right/>
      <top/>
      <bottom/>
      <diagonal/>
    </border>
    <border>
      <left style="thin">
        <color rgb="FF000000"/>
      </left>
      <right style="thin">
        <color rgb="FF000000"/>
      </right>
      <top/>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medium"/>
      <right style="thin"/>
      <top style="medium"/>
      <bottom>
        <color indexed="63"/>
      </bottom>
    </border>
    <border>
      <left style="medium"/>
      <right style="thin"/>
      <top>
        <color indexed="63"/>
      </top>
      <bottom style="thin"/>
    </border>
    <border>
      <left style="thin"/>
      <right style="thin"/>
      <top style="thin"/>
      <bottom style="thin"/>
    </border>
    <border>
      <left style="medium"/>
      <right style="thin"/>
      <top>
        <color indexed="63"/>
      </top>
      <bottom style="hair"/>
    </border>
    <border>
      <left style="medium"/>
      <right style="thin"/>
      <top style="hair"/>
      <bottom style="hair"/>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color indexed="63"/>
      </right>
      <top>
        <color indexed="63"/>
      </top>
      <bottom style="thin"/>
    </border>
    <border>
      <left style="hair"/>
      <right style="hair"/>
      <top style="hair"/>
      <bottom style="hair"/>
    </border>
    <border>
      <left style="hair"/>
      <right>
        <color indexed="63"/>
      </right>
      <top style="medium"/>
      <bottom>
        <color indexed="63"/>
      </bottom>
    </border>
    <border>
      <left style="hair"/>
      <right>
        <color indexed="63"/>
      </right>
      <top>
        <color indexed="63"/>
      </top>
      <bottom style="thin"/>
    </border>
    <border>
      <left style="thin"/>
      <right style="hair"/>
      <top style="thin"/>
      <bottom style="hair"/>
    </border>
    <border>
      <left>
        <color indexed="63"/>
      </left>
      <right style="hair"/>
      <top style="thin"/>
      <bottom style="hair"/>
    </border>
    <border>
      <left style="hair"/>
      <right>
        <color indexed="63"/>
      </right>
      <top>
        <color indexed="63"/>
      </top>
      <bottom>
        <color indexed="63"/>
      </bottom>
    </border>
    <border>
      <left style="hair"/>
      <right style="medium"/>
      <top>
        <color indexed="63"/>
      </top>
      <bottom style="hair"/>
    </border>
    <border>
      <left style="thin"/>
      <right style="hair"/>
      <top style="hair"/>
      <bottom style="hair"/>
    </border>
    <border>
      <left>
        <color indexed="63"/>
      </left>
      <right style="hair"/>
      <top style="hair"/>
      <bottom style="hair"/>
    </border>
    <border>
      <left style="hair"/>
      <right>
        <color indexed="63"/>
      </right>
      <top style="hair"/>
      <bottom style="hair"/>
    </border>
    <border>
      <left style="hair"/>
      <right style="medium"/>
      <top style="hair"/>
      <bottom style="hair"/>
    </border>
    <border>
      <left style="medium"/>
      <right style="thin"/>
      <top style="hair"/>
      <bottom>
        <color indexed="63"/>
      </bottom>
    </border>
    <border>
      <left style="thin"/>
      <right style="hair"/>
      <top style="hair"/>
      <bottom style="dotted"/>
    </border>
    <border>
      <left>
        <color indexed="63"/>
      </left>
      <right style="hair"/>
      <top style="hair"/>
      <bottom style="dotted"/>
    </border>
    <border>
      <left style="hair"/>
      <right>
        <color indexed="63"/>
      </right>
      <top style="hair"/>
      <bottom>
        <color indexed="63"/>
      </bottom>
    </border>
    <border>
      <left style="hair"/>
      <right style="medium"/>
      <top style="hair"/>
      <bottom>
        <color indexed="63"/>
      </bottom>
    </border>
    <border>
      <left style="medium"/>
      <right style="thin"/>
      <top style="dotted"/>
      <bottom style="medium"/>
    </border>
    <border>
      <left>
        <color indexed="63"/>
      </left>
      <right style="hair"/>
      <top style="dotted"/>
      <bottom style="medium"/>
    </border>
    <border>
      <left style="hair"/>
      <right>
        <color indexed="63"/>
      </right>
      <top style="dotted"/>
      <bottom style="medium"/>
    </border>
    <border>
      <left style="hair"/>
      <right style="medium"/>
      <top style="dotted"/>
      <bottom style="medium"/>
    </border>
    <border>
      <left>
        <color indexed="63"/>
      </left>
      <right style="hair"/>
      <top>
        <color indexed="63"/>
      </top>
      <bottom>
        <color indexed="63"/>
      </bottom>
    </border>
    <border>
      <left style="hair"/>
      <right style="hair"/>
      <top style="thin"/>
      <bottom style="hair"/>
    </border>
    <border>
      <left>
        <color indexed="63"/>
      </left>
      <right style="medium"/>
      <top style="thin"/>
      <bottom style="hair"/>
    </border>
    <border>
      <left>
        <color indexed="63"/>
      </left>
      <right style="medium"/>
      <top style="hair"/>
      <bottom style="hair"/>
    </border>
    <border>
      <left>
        <color indexed="63"/>
      </left>
      <right style="hair"/>
      <top style="hair"/>
      <bottom>
        <color indexed="63"/>
      </bottom>
    </border>
    <border>
      <left style="hair"/>
      <right style="hair"/>
      <top style="hair"/>
      <bottom>
        <color indexed="63"/>
      </bottom>
    </border>
    <border>
      <left>
        <color indexed="63"/>
      </left>
      <right style="medium"/>
      <top style="hair"/>
      <bottom>
        <color indexed="63"/>
      </bottom>
    </border>
    <border>
      <left style="hair"/>
      <right style="hair"/>
      <top style="dotted"/>
      <bottom style="medium"/>
    </border>
    <border>
      <left>
        <color indexed="63"/>
      </left>
      <right style="medium"/>
      <top style="dotted"/>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hair"/>
      <right style="hair"/>
      <top>
        <color indexed="63"/>
      </top>
      <bottom style="hair"/>
    </border>
    <border>
      <left style="hair"/>
      <right style="hair"/>
      <top style="thin"/>
      <bottom>
        <color indexed="63"/>
      </bottom>
    </border>
    <border>
      <left style="medium"/>
      <right style="thin"/>
      <top style="thin"/>
      <bottom style="medium"/>
    </border>
    <border>
      <left style="thin"/>
      <right style="medium"/>
      <top style="medium"/>
      <bottom style="thin"/>
    </border>
    <border>
      <left style="hair"/>
      <right style="hair"/>
      <top style="medium"/>
      <bottom>
        <color indexed="63"/>
      </bottom>
    </border>
    <border>
      <left style="thin"/>
      <right style="hair"/>
      <top style="medium"/>
      <bottom>
        <color indexed="63"/>
      </bottom>
    </border>
    <border>
      <left style="thin"/>
      <right>
        <color indexed="63"/>
      </right>
      <top style="thin"/>
      <bottom style="thin"/>
    </border>
    <border>
      <left style="thin"/>
      <right>
        <color indexed="63"/>
      </right>
      <top style="thin"/>
      <bottom style="medium"/>
    </border>
    <border>
      <left style="thin"/>
      <right style="thin"/>
      <top>
        <color indexed="63"/>
      </top>
      <bottom>
        <color indexed="63"/>
      </bottom>
    </border>
    <border>
      <left style="thin"/>
      <right style="thin"/>
      <top style="medium"/>
      <bottom style="thin"/>
    </border>
    <border>
      <left>
        <color indexed="63"/>
      </left>
      <right style="thin"/>
      <top style="thin"/>
      <bottom style="thin"/>
    </border>
    <border>
      <left style="thin"/>
      <right style="hair"/>
      <top>
        <color indexed="63"/>
      </top>
      <bottom>
        <color indexed="63"/>
      </bottom>
    </border>
    <border>
      <left style="hair"/>
      <right style="hair"/>
      <top>
        <color indexed="63"/>
      </top>
      <bottom>
        <color indexed="63"/>
      </bottom>
    </border>
    <border>
      <left style="thin"/>
      <right style="hair"/>
      <top style="hair"/>
      <bottom style="dashDot"/>
    </border>
    <border>
      <left style="hair"/>
      <right>
        <color indexed="63"/>
      </right>
      <top style="hair"/>
      <bottom style="dashDot"/>
    </border>
    <border>
      <left style="hair"/>
      <right style="thin"/>
      <top style="hair"/>
      <bottom style="dashDot"/>
    </border>
    <border>
      <left>
        <color indexed="63"/>
      </left>
      <right style="hair"/>
      <top style="hair"/>
      <bottom style="dashDot"/>
    </border>
    <border>
      <left style="thin"/>
      <right>
        <color indexed="63"/>
      </right>
      <top style="hair"/>
      <bottom style="dashDot"/>
    </border>
    <border>
      <left style="hair"/>
      <right style="hair"/>
      <top style="hair"/>
      <bottom style="dashDot"/>
    </border>
    <border>
      <left>
        <color indexed="63"/>
      </left>
      <right style="thin"/>
      <top style="hair"/>
      <bottom style="dashDot"/>
    </border>
    <border>
      <left style="hair"/>
      <right style="thin"/>
      <top>
        <color indexed="63"/>
      </top>
      <bottom>
        <color indexed="63"/>
      </bottom>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style="hair"/>
      <top>
        <color indexed="63"/>
      </top>
      <bottom style="hair"/>
    </border>
    <border>
      <left>
        <color indexed="63"/>
      </left>
      <right style="hair"/>
      <top>
        <color indexed="63"/>
      </top>
      <bottom style="hair"/>
    </border>
    <border>
      <left style="hair"/>
      <right style="thin"/>
      <top>
        <color indexed="63"/>
      </top>
      <bottom style="hair"/>
    </border>
    <border>
      <left style="thin"/>
      <right>
        <color indexed="63"/>
      </right>
      <top style="dashDot"/>
      <bottom style="hair"/>
    </border>
    <border>
      <left style="thin"/>
      <right style="hair"/>
      <top style="dashDot"/>
      <bottom style="hair"/>
    </border>
    <border>
      <left style="hair"/>
      <right style="hair"/>
      <top style="dashDot"/>
      <bottom style="hair"/>
    </border>
    <border>
      <left style="hair"/>
      <right>
        <color indexed="63"/>
      </right>
      <top style="dashDot"/>
      <bottom style="hair"/>
    </border>
    <border>
      <left>
        <color indexed="63"/>
      </left>
      <right style="thin"/>
      <top style="dashDot"/>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style="thin"/>
      <right>
        <color indexed="63"/>
      </right>
      <top style="hair"/>
      <bottom>
        <color indexed="63"/>
      </bottom>
    </border>
    <border>
      <left style="thin"/>
      <right style="hair"/>
      <top style="hair"/>
      <bottom>
        <color indexed="63"/>
      </bottom>
    </border>
    <border>
      <left>
        <color indexed="63"/>
      </left>
      <right style="thin"/>
      <top style="hair"/>
      <bottom>
        <color indexed="63"/>
      </bottom>
    </border>
    <border>
      <left style="hair"/>
      <right style="thin"/>
      <top style="dashDot"/>
      <bottom style="hair"/>
    </border>
    <border>
      <left>
        <color indexed="63"/>
      </left>
      <right style="hair"/>
      <top style="dashDot"/>
      <bottom style="hair"/>
    </border>
    <border>
      <left style="hair"/>
      <right style="thin"/>
      <top style="hair"/>
      <bottom>
        <color indexed="63"/>
      </bottom>
    </border>
    <border>
      <left style="thin"/>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double"/>
      <bottom style="hair"/>
    </border>
    <border>
      <left style="hair"/>
      <right style="hair"/>
      <top style="double"/>
      <bottom style="hair"/>
    </border>
    <border>
      <left style="hair"/>
      <right style="medium"/>
      <top style="double"/>
      <bottom style="hair"/>
    </border>
    <border>
      <left style="medium"/>
      <right style="hair"/>
      <top style="hair"/>
      <bottom style="hair"/>
    </border>
    <border>
      <left style="hair"/>
      <right style="hair"/>
      <top style="hair"/>
      <bottom style="dotted"/>
    </border>
    <border>
      <left style="hair"/>
      <right style="medium"/>
      <top style="hair"/>
      <bottom style="dotted"/>
    </border>
    <border>
      <left style="medium"/>
      <right style="medium"/>
      <top>
        <color indexed="63"/>
      </top>
      <bottom>
        <color indexed="63"/>
      </bottom>
    </border>
    <border>
      <left style="medium"/>
      <right style="hair"/>
      <top style="hair"/>
      <bottom>
        <color indexed="63"/>
      </bottom>
    </border>
    <border>
      <left>
        <color indexed="63"/>
      </left>
      <right>
        <color indexed="63"/>
      </right>
      <top style="medium"/>
      <bottom>
        <color indexed="63"/>
      </bottom>
    </border>
    <border>
      <left>
        <color indexed="63"/>
      </left>
      <right style="hair"/>
      <top style="hair"/>
      <bottom style="double"/>
    </border>
    <border>
      <left style="hair"/>
      <right style="hair"/>
      <top style="hair"/>
      <bottom style="double"/>
    </border>
    <border>
      <left style="hair"/>
      <right style="medium"/>
      <top style="hair"/>
      <bottom style="double"/>
    </border>
    <border>
      <left style="hair"/>
      <right style="hair"/>
      <top style="double"/>
      <bottom style="medium"/>
    </border>
    <border>
      <left style="hair"/>
      <right style="medium"/>
      <top style="double"/>
      <bottom style="medium"/>
    </border>
    <border>
      <left>
        <color indexed="63"/>
      </left>
      <right style="medium"/>
      <top style="medium"/>
      <bottom>
        <color indexed="63"/>
      </bottom>
    </border>
    <border>
      <left style="hair"/>
      <right>
        <color indexed="63"/>
      </right>
      <top style="hair"/>
      <bottom style="double"/>
    </border>
    <border>
      <left style="hair"/>
      <right style="hair"/>
      <top>
        <color indexed="63"/>
      </top>
      <bottom style="double"/>
    </border>
    <border>
      <left style="hair"/>
      <right style="medium"/>
      <top>
        <color indexed="63"/>
      </top>
      <bottom style="double"/>
    </border>
    <border>
      <left style="hair"/>
      <right style="thin"/>
      <top style="double"/>
      <bottom style="hair"/>
    </border>
    <border>
      <left style="medium"/>
      <right style="hair"/>
      <top style="double"/>
      <bottom style="hair"/>
    </border>
    <border>
      <left style="hair"/>
      <right style="thin"/>
      <top style="dotted"/>
      <bottom style="hair"/>
    </border>
    <border>
      <left style="hair"/>
      <right style="thin"/>
      <top style="hair"/>
      <bottom style="dotted"/>
    </border>
    <border>
      <left style="hair"/>
      <right style="thin"/>
      <top style="hair"/>
      <bottom style="double"/>
    </border>
    <border>
      <left>
        <color indexed="63"/>
      </left>
      <right style="hair"/>
      <top>
        <color indexed="63"/>
      </top>
      <bottom style="medium"/>
    </border>
    <border>
      <left style="hair"/>
      <right style="hair"/>
      <top>
        <color indexed="63"/>
      </top>
      <bottom style="medium"/>
    </border>
    <border>
      <left style="medium"/>
      <right style="medium"/>
      <top style="medium"/>
      <bottom>
        <color indexed="63"/>
      </bottom>
    </border>
    <border>
      <left style="medium"/>
      <right style="medium"/>
      <top>
        <color indexed="63"/>
      </top>
      <bottom style="thin"/>
    </border>
    <border>
      <left style="medium"/>
      <right style="thin"/>
      <top style="thin"/>
      <bottom style="thin"/>
    </border>
    <border>
      <left style="medium"/>
      <right style="medium"/>
      <top style="thin"/>
      <bottom style="thin"/>
    </border>
    <border>
      <left style="thin"/>
      <right style="medium"/>
      <top style="thin"/>
      <bottom style="medium"/>
    </border>
    <border>
      <left style="medium"/>
      <right style="medium"/>
      <top style="thin"/>
      <bottom style="mediu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color indexed="63"/>
      </left>
      <right>
        <color indexed="63"/>
      </right>
      <top>
        <color indexed="63"/>
      </top>
      <bottom style="hair"/>
    </border>
    <border>
      <left style="hair"/>
      <right style="thin"/>
      <top style="medium"/>
      <bottom style="hair"/>
    </border>
    <border>
      <left style="medium"/>
      <right style="hair"/>
      <top style="double"/>
      <bottom style="medium"/>
    </border>
    <border>
      <left style="hair"/>
      <right style="thin"/>
      <top style="double"/>
      <bottom style="medium"/>
    </border>
    <border>
      <left style="medium"/>
      <right style="hair"/>
      <top style="double"/>
      <bottom>
        <color indexed="63"/>
      </bottom>
    </border>
    <border>
      <left style="medium"/>
      <right style="hair"/>
      <top>
        <color indexed="63"/>
      </top>
      <bottom>
        <color indexed="63"/>
      </bottom>
    </border>
    <border>
      <left style="medium"/>
      <right style="hair"/>
      <top>
        <color indexed="63"/>
      </top>
      <bottom style="dotted"/>
    </border>
    <border>
      <left style="medium"/>
      <right style="hair"/>
      <top style="dotted"/>
      <bottom>
        <color indexed="63"/>
      </bottom>
    </border>
    <border>
      <left style="medium"/>
      <right style="hair"/>
      <top>
        <color indexed="63"/>
      </top>
      <bottom style="double"/>
    </border>
    <border>
      <left>
        <color indexed="63"/>
      </left>
      <right style="hair"/>
      <top style="medium"/>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hair"/>
      <right style="medium"/>
      <top style="medium"/>
      <bottom>
        <color indexed="63"/>
      </bottom>
    </border>
    <border>
      <left style="hair"/>
      <right style="medium"/>
      <top>
        <color indexed="63"/>
      </top>
      <bottom>
        <color indexed="63"/>
      </bottom>
    </border>
    <border>
      <left style="medium"/>
      <right style="hair"/>
      <top style="medium"/>
      <bottom>
        <color indexed="63"/>
      </bottom>
    </border>
    <border>
      <left style="thin"/>
      <right style="thin"/>
      <top style="thin"/>
      <bottom>
        <color indexed="63"/>
      </bottom>
    </border>
    <border>
      <left style="hair"/>
      <right style="hair"/>
      <top>
        <color indexed="63"/>
      </top>
      <bottom style="thin"/>
    </border>
    <border>
      <left style="hair"/>
      <right style="medium"/>
      <top>
        <color indexed="63"/>
      </top>
      <bottom style="thin"/>
    </border>
    <border>
      <left style="thin"/>
      <right style="thin"/>
      <top style="double"/>
      <bottom>
        <color indexed="63"/>
      </bottom>
    </border>
    <border>
      <left style="thin"/>
      <right style="medium"/>
      <top style="thin"/>
      <bottom>
        <color indexed="63"/>
      </bottom>
    </border>
    <border>
      <left style="thin"/>
      <right style="medium"/>
      <top>
        <color indexed="63"/>
      </top>
      <bottom style="thin"/>
    </border>
    <border>
      <left style="thin"/>
      <right>
        <color indexed="63"/>
      </right>
      <top style="thin"/>
      <bottom>
        <color indexed="63"/>
      </bottom>
    </border>
    <border>
      <left>
        <color indexed="63"/>
      </left>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206" fontId="11" fillId="0" borderId="1">
      <alignment horizontal="right" vertical="center" shrinkToFit="1"/>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2" applyNumberFormat="0" applyAlignment="0" applyProtection="0"/>
    <xf numFmtId="0" fontId="42" fillId="26"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2" fillId="0" borderId="0" applyNumberFormat="0" applyFill="0" applyBorder="0" applyAlignment="0" applyProtection="0"/>
    <xf numFmtId="0" fontId="0" fillId="27" borderId="3" applyNumberFormat="0" applyFont="0" applyAlignment="0" applyProtection="0"/>
    <xf numFmtId="0" fontId="43" fillId="0" borderId="4" applyNumberFormat="0" applyFill="0" applyAlignment="0" applyProtection="0"/>
    <xf numFmtId="0" fontId="44" fillId="28" borderId="0" applyNumberFormat="0" applyBorder="0" applyAlignment="0" applyProtection="0"/>
    <xf numFmtId="0" fontId="45" fillId="29" borderId="5"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29" borderId="10"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5" applyNumberFormat="0" applyAlignment="0" applyProtection="0"/>
    <xf numFmtId="0" fontId="8" fillId="0" borderId="0">
      <alignment/>
      <protection/>
    </xf>
    <xf numFmtId="0" fontId="8" fillId="0" borderId="0">
      <alignment/>
      <protection/>
    </xf>
    <xf numFmtId="0" fontId="3" fillId="0" borderId="0" applyNumberFormat="0" applyFill="0" applyBorder="0" applyAlignment="0" applyProtection="0"/>
    <xf numFmtId="0" fontId="54" fillId="31" borderId="0" applyNumberFormat="0" applyBorder="0" applyAlignment="0" applyProtection="0"/>
  </cellStyleXfs>
  <cellXfs count="425">
    <xf numFmtId="0" fontId="0" fillId="0" borderId="0" xfId="0" applyAlignment="1">
      <alignment/>
    </xf>
    <xf numFmtId="38" fontId="0" fillId="0" borderId="0" xfId="51" applyFont="1" applyAlignment="1">
      <alignment/>
    </xf>
    <xf numFmtId="0" fontId="0" fillId="0" borderId="11" xfId="0" applyBorder="1" applyAlignment="1">
      <alignment/>
    </xf>
    <xf numFmtId="0" fontId="5" fillId="0" borderId="0" xfId="0" applyFont="1"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xf>
    <xf numFmtId="0" fontId="0" fillId="32" borderId="12" xfId="0" applyFill="1" applyBorder="1" applyAlignment="1">
      <alignment/>
    </xf>
    <xf numFmtId="0" fontId="0" fillId="32" borderId="13" xfId="0" applyFill="1" applyBorder="1" applyAlignment="1">
      <alignment horizontal="center"/>
    </xf>
    <xf numFmtId="0" fontId="0" fillId="0" borderId="14" xfId="0" applyBorder="1" applyAlignment="1">
      <alignment horizontal="center"/>
    </xf>
    <xf numFmtId="0" fontId="0" fillId="32" borderId="15" xfId="0" applyFill="1" applyBorder="1" applyAlignment="1">
      <alignment horizontal="center"/>
    </xf>
    <xf numFmtId="0" fontId="0" fillId="32" borderId="16" xfId="0" applyFill="1" applyBorder="1" applyAlignment="1">
      <alignment horizontal="center"/>
    </xf>
    <xf numFmtId="0" fontId="0" fillId="32" borderId="17" xfId="0" applyFill="1" applyBorder="1" applyAlignment="1">
      <alignment horizontal="center"/>
    </xf>
    <xf numFmtId="0" fontId="0" fillId="0" borderId="18" xfId="0" applyBorder="1" applyAlignment="1">
      <alignment/>
    </xf>
    <xf numFmtId="0" fontId="0" fillId="0" borderId="19" xfId="0" applyBorder="1" applyAlignment="1">
      <alignment/>
    </xf>
    <xf numFmtId="0" fontId="7" fillId="0" borderId="0" xfId="0" applyFont="1" applyAlignment="1">
      <alignment/>
    </xf>
    <xf numFmtId="0" fontId="7"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lignment vertical="center"/>
    </xf>
    <xf numFmtId="0" fontId="0" fillId="0" borderId="0" xfId="0" applyFill="1" applyBorder="1" applyAlignment="1">
      <alignment/>
    </xf>
    <xf numFmtId="0" fontId="0" fillId="0" borderId="0" xfId="0" applyAlignment="1">
      <alignment/>
    </xf>
    <xf numFmtId="0" fontId="0" fillId="0" borderId="0" xfId="0" applyFill="1" applyAlignment="1">
      <alignment/>
    </xf>
    <xf numFmtId="0" fontId="0" fillId="0" borderId="0" xfId="0" applyBorder="1" applyAlignment="1">
      <alignment vertical="center"/>
    </xf>
    <xf numFmtId="38" fontId="0" fillId="0" borderId="0" xfId="51" applyFont="1" applyBorder="1" applyAlignment="1">
      <alignment/>
    </xf>
    <xf numFmtId="38" fontId="7" fillId="0" borderId="0" xfId="51" applyFont="1" applyAlignment="1">
      <alignment/>
    </xf>
    <xf numFmtId="38" fontId="0" fillId="0" borderId="0" xfId="51" applyFont="1" applyFill="1" applyAlignment="1">
      <alignment/>
    </xf>
    <xf numFmtId="38" fontId="0" fillId="0" borderId="19" xfId="51" applyFont="1" applyBorder="1" applyAlignment="1">
      <alignment horizontal="center"/>
    </xf>
    <xf numFmtId="38" fontId="0" fillId="0" borderId="0" xfId="51" applyFont="1" applyBorder="1" applyAlignment="1">
      <alignment horizontal="center"/>
    </xf>
    <xf numFmtId="38" fontId="8" fillId="0" borderId="20" xfId="51" applyFont="1" applyBorder="1" applyAlignment="1" applyProtection="1">
      <alignment horizontal="center" vertical="center"/>
      <protection locked="0"/>
    </xf>
    <xf numFmtId="38" fontId="0" fillId="0" borderId="21" xfId="51" applyFont="1" applyBorder="1" applyAlignment="1">
      <alignment horizontal="center" vertical="center"/>
    </xf>
    <xf numFmtId="38" fontId="0" fillId="0" borderId="22" xfId="51" applyFont="1" applyBorder="1" applyAlignment="1">
      <alignment horizontal="center" vertical="center"/>
    </xf>
    <xf numFmtId="38" fontId="0" fillId="0" borderId="23" xfId="51" applyFont="1" applyBorder="1" applyAlignment="1">
      <alignment horizontal="center" vertical="center"/>
    </xf>
    <xf numFmtId="38" fontId="0" fillId="0" borderId="24" xfId="51" applyFont="1" applyBorder="1" applyAlignment="1">
      <alignment horizontal="center" vertical="center"/>
    </xf>
    <xf numFmtId="38" fontId="0" fillId="4" borderId="24" xfId="51" applyFont="1" applyFill="1" applyBorder="1" applyAlignment="1">
      <alignment vertical="center"/>
    </xf>
    <xf numFmtId="38" fontId="0" fillId="4" borderId="13" xfId="51" applyFont="1" applyFill="1" applyBorder="1" applyAlignment="1">
      <alignment vertical="center"/>
    </xf>
    <xf numFmtId="38" fontId="0" fillId="0" borderId="14" xfId="51" applyFont="1" applyBorder="1" applyAlignment="1">
      <alignment horizontal="center" vertical="center"/>
    </xf>
    <xf numFmtId="38" fontId="0" fillId="0" borderId="25" xfId="51" applyFont="1" applyBorder="1" applyAlignment="1">
      <alignment horizontal="center" vertical="center"/>
    </xf>
    <xf numFmtId="38" fontId="0" fillId="4" borderId="26" xfId="51" applyFont="1" applyFill="1" applyBorder="1" applyAlignment="1">
      <alignment vertical="center"/>
    </xf>
    <xf numFmtId="38" fontId="4" fillId="0" borderId="0" xfId="51" applyFont="1" applyAlignment="1">
      <alignment/>
    </xf>
    <xf numFmtId="38" fontId="0" fillId="0" borderId="0" xfId="51" applyFont="1" applyAlignment="1">
      <alignment vertical="center" wrapText="1"/>
    </xf>
    <xf numFmtId="38" fontId="0" fillId="0" borderId="0" xfId="51" applyFont="1" applyFill="1" applyBorder="1" applyAlignment="1">
      <alignment/>
    </xf>
    <xf numFmtId="38" fontId="0" fillId="0" borderId="0" xfId="51" applyFont="1" applyFill="1" applyBorder="1" applyAlignment="1">
      <alignment vertical="center" wrapText="1"/>
    </xf>
    <xf numFmtId="38" fontId="0" fillId="0" borderId="0" xfId="51" applyFont="1" applyFill="1" applyBorder="1" applyAlignment="1">
      <alignment vertical="center"/>
    </xf>
    <xf numFmtId="38" fontId="0" fillId="4" borderId="27" xfId="51" applyFont="1" applyFill="1" applyBorder="1" applyAlignment="1">
      <alignment vertical="center"/>
    </xf>
    <xf numFmtId="38" fontId="0" fillId="0" borderId="28" xfId="51" applyFont="1" applyBorder="1" applyAlignment="1">
      <alignment/>
    </xf>
    <xf numFmtId="0" fontId="0" fillId="32" borderId="29" xfId="0" applyFill="1" applyBorder="1" applyAlignment="1">
      <alignment horizontal="center"/>
    </xf>
    <xf numFmtId="0" fontId="0" fillId="32" borderId="30" xfId="0" applyFill="1" applyBorder="1" applyAlignment="1">
      <alignment horizontal="center"/>
    </xf>
    <xf numFmtId="38" fontId="0" fillId="0" borderId="31" xfId="51" applyFont="1" applyBorder="1" applyAlignment="1">
      <alignment/>
    </xf>
    <xf numFmtId="38" fontId="0" fillId="0" borderId="32" xfId="51" applyFont="1" applyBorder="1" applyAlignment="1">
      <alignment/>
    </xf>
    <xf numFmtId="38" fontId="0" fillId="0" borderId="33" xfId="51" applyFont="1" applyBorder="1" applyAlignment="1">
      <alignment/>
    </xf>
    <xf numFmtId="177" fontId="0" fillId="0" borderId="34" xfId="43" applyNumberFormat="1" applyFont="1" applyBorder="1" applyAlignment="1">
      <alignment/>
    </xf>
    <xf numFmtId="38" fontId="0" fillId="0" borderId="35" xfId="51" applyFont="1" applyBorder="1" applyAlignment="1">
      <alignment/>
    </xf>
    <xf numFmtId="38" fontId="0" fillId="0" borderId="36" xfId="51" applyFont="1" applyBorder="1" applyAlignment="1">
      <alignment/>
    </xf>
    <xf numFmtId="38" fontId="0" fillId="0" borderId="37" xfId="51" applyFont="1" applyBorder="1" applyAlignment="1">
      <alignment/>
    </xf>
    <xf numFmtId="177" fontId="0" fillId="0" borderId="38" xfId="43" applyNumberFormat="1" applyFont="1" applyBorder="1" applyAlignment="1">
      <alignment/>
    </xf>
    <xf numFmtId="0" fontId="0" fillId="32" borderId="39" xfId="0" applyFill="1" applyBorder="1" applyAlignment="1">
      <alignment horizontal="center"/>
    </xf>
    <xf numFmtId="38" fontId="0" fillId="0" borderId="40" xfId="51" applyFont="1" applyBorder="1" applyAlignment="1">
      <alignment/>
    </xf>
    <xf numFmtId="38" fontId="0" fillId="0" borderId="41" xfId="51" applyFont="1" applyBorder="1" applyAlignment="1">
      <alignment/>
    </xf>
    <xf numFmtId="38" fontId="0" fillId="0" borderId="42" xfId="51" applyFont="1" applyBorder="1" applyAlignment="1">
      <alignment/>
    </xf>
    <xf numFmtId="177" fontId="0" fillId="0" borderId="43" xfId="43" applyNumberFormat="1" applyFont="1" applyBorder="1" applyAlignment="1">
      <alignment/>
    </xf>
    <xf numFmtId="0" fontId="0" fillId="32" borderId="44" xfId="0" applyFill="1" applyBorder="1" applyAlignment="1">
      <alignment horizontal="center"/>
    </xf>
    <xf numFmtId="38" fontId="0" fillId="0" borderId="45" xfId="51" applyFont="1" applyBorder="1" applyAlignment="1">
      <alignment/>
    </xf>
    <xf numFmtId="38" fontId="0" fillId="0" borderId="46" xfId="51" applyFont="1" applyBorder="1" applyAlignment="1">
      <alignment/>
    </xf>
    <xf numFmtId="177" fontId="0" fillId="0" borderId="47" xfId="43" applyNumberFormat="1" applyFont="1" applyBorder="1" applyAlignment="1">
      <alignment/>
    </xf>
    <xf numFmtId="38" fontId="0" fillId="0" borderId="48" xfId="51" applyFont="1" applyBorder="1" applyAlignment="1">
      <alignment/>
    </xf>
    <xf numFmtId="38" fontId="0" fillId="0" borderId="49" xfId="0" applyNumberFormat="1" applyBorder="1" applyAlignment="1">
      <alignment/>
    </xf>
    <xf numFmtId="177" fontId="0" fillId="0" borderId="50" xfId="43" applyNumberFormat="1" applyFont="1" applyBorder="1" applyAlignment="1">
      <alignment/>
    </xf>
    <xf numFmtId="177" fontId="0" fillId="0" borderId="51" xfId="43" applyNumberFormat="1" applyFont="1" applyBorder="1" applyAlignment="1">
      <alignment/>
    </xf>
    <xf numFmtId="38" fontId="0" fillId="0" borderId="52" xfId="51" applyFont="1" applyBorder="1" applyAlignment="1">
      <alignment/>
    </xf>
    <xf numFmtId="38" fontId="0" fillId="0" borderId="53" xfId="51" applyFont="1" applyBorder="1" applyAlignment="1">
      <alignment/>
    </xf>
    <xf numFmtId="177" fontId="0" fillId="0" borderId="54" xfId="43" applyNumberFormat="1" applyFont="1" applyBorder="1" applyAlignment="1">
      <alignment/>
    </xf>
    <xf numFmtId="38" fontId="0" fillId="0" borderId="55" xfId="51" applyFont="1" applyBorder="1" applyAlignment="1">
      <alignment/>
    </xf>
    <xf numFmtId="177" fontId="0" fillId="0" borderId="56" xfId="43" applyNumberFormat="1" applyFont="1" applyBorder="1" applyAlignment="1">
      <alignment/>
    </xf>
    <xf numFmtId="0" fontId="0" fillId="0" borderId="20" xfId="0" applyBorder="1" applyAlignment="1">
      <alignment/>
    </xf>
    <xf numFmtId="0" fontId="0" fillId="0" borderId="57" xfId="0" applyBorder="1" applyAlignment="1">
      <alignment/>
    </xf>
    <xf numFmtId="0" fontId="5" fillId="0" borderId="0" xfId="0" applyFont="1" applyAlignment="1">
      <alignment vertical="top" wrapText="1"/>
    </xf>
    <xf numFmtId="0" fontId="0" fillId="0" borderId="58" xfId="0" applyBorder="1" applyAlignment="1">
      <alignment vertical="top"/>
    </xf>
    <xf numFmtId="0" fontId="0" fillId="0" borderId="0" xfId="0" applyBorder="1" applyAlignment="1">
      <alignment vertical="top" wrapText="1"/>
    </xf>
    <xf numFmtId="0" fontId="0" fillId="0" borderId="59" xfId="0" applyBorder="1" applyAlignment="1">
      <alignment/>
    </xf>
    <xf numFmtId="0" fontId="0" fillId="0" borderId="19" xfId="0" applyBorder="1" applyAlignment="1">
      <alignment vertical="center"/>
    </xf>
    <xf numFmtId="177" fontId="0" fillId="0" borderId="60" xfId="43" applyNumberFormat="1" applyFont="1" applyBorder="1" applyAlignment="1">
      <alignment/>
    </xf>
    <xf numFmtId="177" fontId="0" fillId="0" borderId="28" xfId="43" applyNumberFormat="1" applyFont="1" applyBorder="1" applyAlignment="1">
      <alignment/>
    </xf>
    <xf numFmtId="177" fontId="0" fillId="0" borderId="53" xfId="43" applyNumberFormat="1" applyFont="1" applyBorder="1" applyAlignment="1">
      <alignment/>
    </xf>
    <xf numFmtId="177" fontId="0" fillId="0" borderId="55" xfId="43" applyNumberFormat="1" applyFont="1" applyBorder="1" applyAlignment="1">
      <alignment/>
    </xf>
    <xf numFmtId="177" fontId="0" fillId="0" borderId="61" xfId="43" applyNumberFormat="1" applyFont="1" applyBorder="1" applyAlignment="1">
      <alignment/>
    </xf>
    <xf numFmtId="194" fontId="0" fillId="4" borderId="24" xfId="51" applyNumberFormat="1" applyFont="1" applyFill="1" applyBorder="1" applyAlignment="1">
      <alignment vertical="center"/>
    </xf>
    <xf numFmtId="194" fontId="0" fillId="4" borderId="13" xfId="51" applyNumberFormat="1" applyFont="1" applyFill="1" applyBorder="1" applyAlignment="1">
      <alignment vertical="center"/>
    </xf>
    <xf numFmtId="194" fontId="0" fillId="4" borderId="25" xfId="51" applyNumberFormat="1" applyFont="1" applyFill="1" applyBorder="1" applyAlignment="1">
      <alignment vertical="center"/>
    </xf>
    <xf numFmtId="194" fontId="0" fillId="4" borderId="62" xfId="51" applyNumberFormat="1" applyFont="1" applyFill="1" applyBorder="1" applyAlignment="1">
      <alignment vertical="center"/>
    </xf>
    <xf numFmtId="194" fontId="0" fillId="4" borderId="63" xfId="51" applyNumberFormat="1" applyFont="1" applyFill="1" applyBorder="1" applyAlignment="1">
      <alignment vertical="center"/>
    </xf>
    <xf numFmtId="194" fontId="0" fillId="4" borderId="26" xfId="51" applyNumberFormat="1" applyFont="1" applyFill="1" applyBorder="1" applyAlignment="1">
      <alignment vertical="center"/>
    </xf>
    <xf numFmtId="194" fontId="0" fillId="0" borderId="24" xfId="51" applyNumberFormat="1" applyFont="1" applyBorder="1" applyAlignment="1" applyProtection="1">
      <alignment vertical="center"/>
      <protection locked="0"/>
    </xf>
    <xf numFmtId="194" fontId="0" fillId="4" borderId="27" xfId="51" applyNumberFormat="1" applyFont="1" applyFill="1" applyBorder="1" applyAlignment="1">
      <alignment vertical="center"/>
    </xf>
    <xf numFmtId="0" fontId="0" fillId="32" borderId="64" xfId="0" applyFill="1" applyBorder="1" applyAlignment="1">
      <alignment horizontal="center" wrapText="1"/>
    </xf>
    <xf numFmtId="0" fontId="0" fillId="32" borderId="65" xfId="0" applyFill="1" applyBorder="1" applyAlignment="1">
      <alignment horizontal="center" wrapText="1"/>
    </xf>
    <xf numFmtId="38" fontId="10" fillId="0" borderId="0" xfId="51" applyFont="1" applyAlignment="1">
      <alignment/>
    </xf>
    <xf numFmtId="194" fontId="0" fillId="32" borderId="24" xfId="51" applyNumberFormat="1" applyFont="1" applyFill="1" applyBorder="1" applyAlignment="1" applyProtection="1">
      <alignment vertical="center"/>
      <protection locked="0"/>
    </xf>
    <xf numFmtId="194" fontId="0" fillId="32" borderId="27" xfId="51" applyNumberFormat="1" applyFont="1" applyFill="1" applyBorder="1" applyAlignment="1" applyProtection="1">
      <alignment vertical="center"/>
      <protection locked="0"/>
    </xf>
    <xf numFmtId="194" fontId="0" fillId="32" borderId="14" xfId="51" applyNumberFormat="1" applyFont="1" applyFill="1" applyBorder="1" applyAlignment="1" applyProtection="1">
      <alignment vertical="center"/>
      <protection locked="0"/>
    </xf>
    <xf numFmtId="194" fontId="0" fillId="32" borderId="66" xfId="51" applyNumberFormat="1" applyFont="1" applyFill="1" applyBorder="1" applyAlignment="1" applyProtection="1">
      <alignment vertical="center"/>
      <protection locked="0"/>
    </xf>
    <xf numFmtId="194" fontId="0" fillId="32" borderId="25" xfId="51" applyNumberFormat="1" applyFont="1" applyFill="1" applyBorder="1" applyAlignment="1" applyProtection="1">
      <alignment vertical="center"/>
      <protection locked="0"/>
    </xf>
    <xf numFmtId="194" fontId="0" fillId="32" borderId="67" xfId="51" applyNumberFormat="1" applyFont="1" applyFill="1" applyBorder="1" applyAlignment="1" applyProtection="1">
      <alignment vertical="center"/>
      <protection locked="0"/>
    </xf>
    <xf numFmtId="38" fontId="0" fillId="32" borderId="24" xfId="51" applyFont="1" applyFill="1" applyBorder="1" applyAlignment="1" applyProtection="1">
      <alignment vertical="center"/>
      <protection locked="0"/>
    </xf>
    <xf numFmtId="38" fontId="0" fillId="32" borderId="27" xfId="51" applyFont="1" applyFill="1" applyBorder="1" applyAlignment="1" applyProtection="1">
      <alignment vertical="center"/>
      <protection locked="0"/>
    </xf>
    <xf numFmtId="38" fontId="0" fillId="32" borderId="14" xfId="51" applyFont="1" applyFill="1" applyBorder="1" applyAlignment="1" applyProtection="1">
      <alignment vertical="center"/>
      <protection locked="0"/>
    </xf>
    <xf numFmtId="38" fontId="0" fillId="32" borderId="66" xfId="51" applyFont="1" applyFill="1" applyBorder="1" applyAlignment="1" applyProtection="1">
      <alignment vertical="center"/>
      <protection locked="0"/>
    </xf>
    <xf numFmtId="38" fontId="0" fillId="32" borderId="25" xfId="51" applyFont="1" applyFill="1" applyBorder="1" applyAlignment="1" applyProtection="1">
      <alignment vertical="center"/>
      <protection locked="0"/>
    </xf>
    <xf numFmtId="38" fontId="0" fillId="32" borderId="67" xfId="51" applyFont="1" applyFill="1" applyBorder="1" applyAlignment="1" applyProtection="1">
      <alignment vertical="center"/>
      <protection locked="0"/>
    </xf>
    <xf numFmtId="194" fontId="0" fillId="0" borderId="68" xfId="51" applyNumberFormat="1" applyFont="1" applyBorder="1" applyAlignment="1" applyProtection="1">
      <alignment vertical="center"/>
      <protection locked="0"/>
    </xf>
    <xf numFmtId="194" fontId="0" fillId="4" borderId="69" xfId="51" applyNumberFormat="1" applyFont="1" applyFill="1" applyBorder="1" applyAlignment="1">
      <alignment vertical="center"/>
    </xf>
    <xf numFmtId="0" fontId="55" fillId="0" borderId="0" xfId="65" applyFont="1">
      <alignment/>
      <protection/>
    </xf>
    <xf numFmtId="0" fontId="56" fillId="0" borderId="0" xfId="65" applyFont="1">
      <alignment/>
      <protection/>
    </xf>
    <xf numFmtId="0" fontId="57" fillId="0" borderId="0" xfId="0" applyFont="1" applyAlignment="1">
      <alignment vertical="center"/>
    </xf>
    <xf numFmtId="0" fontId="57" fillId="0" borderId="0" xfId="0" applyFont="1" applyAlignment="1">
      <alignment horizontal="right" vertical="center"/>
    </xf>
    <xf numFmtId="0" fontId="57" fillId="0" borderId="0" xfId="0" applyFont="1" applyAlignment="1">
      <alignment/>
    </xf>
    <xf numFmtId="0" fontId="58" fillId="0" borderId="0" xfId="0" applyFont="1" applyAlignment="1">
      <alignment/>
    </xf>
    <xf numFmtId="3" fontId="57" fillId="0" borderId="0" xfId="0" applyNumberFormat="1" applyFont="1" applyAlignment="1">
      <alignment/>
    </xf>
    <xf numFmtId="0" fontId="59" fillId="0" borderId="0" xfId="0" applyFont="1" applyAlignment="1">
      <alignment/>
    </xf>
    <xf numFmtId="0" fontId="57" fillId="0" borderId="0" xfId="0" applyFont="1" applyBorder="1" applyAlignment="1">
      <alignment/>
    </xf>
    <xf numFmtId="0" fontId="57" fillId="0" borderId="0" xfId="0" applyFont="1" applyAlignment="1">
      <alignment vertical="top" wrapText="1"/>
    </xf>
    <xf numFmtId="3" fontId="57" fillId="0" borderId="0" xfId="0" applyNumberFormat="1" applyFont="1" applyAlignment="1">
      <alignment vertical="top" wrapText="1"/>
    </xf>
    <xf numFmtId="0" fontId="56" fillId="0" borderId="59" xfId="0" applyFont="1" applyBorder="1" applyAlignment="1">
      <alignment/>
    </xf>
    <xf numFmtId="3" fontId="56" fillId="0" borderId="20" xfId="0" applyNumberFormat="1" applyFont="1" applyBorder="1" applyAlignment="1">
      <alignment/>
    </xf>
    <xf numFmtId="0" fontId="56" fillId="0" borderId="20" xfId="0" applyFont="1" applyBorder="1" applyAlignment="1">
      <alignment/>
    </xf>
    <xf numFmtId="0" fontId="56" fillId="0" borderId="57" xfId="0" applyFont="1" applyBorder="1" applyAlignment="1">
      <alignment/>
    </xf>
    <xf numFmtId="0" fontId="56" fillId="0" borderId="14" xfId="0" applyFont="1" applyBorder="1" applyAlignment="1">
      <alignment vertical="center"/>
    </xf>
    <xf numFmtId="0" fontId="56" fillId="0" borderId="70" xfId="0" applyFont="1" applyBorder="1" applyAlignment="1">
      <alignment vertical="center"/>
    </xf>
    <xf numFmtId="3" fontId="56" fillId="0" borderId="14" xfId="0" applyNumberFormat="1" applyFont="1" applyBorder="1" applyAlignment="1">
      <alignment vertical="center"/>
    </xf>
    <xf numFmtId="0" fontId="56" fillId="0" borderId="66" xfId="0" applyFont="1" applyBorder="1" applyAlignment="1">
      <alignment vertical="center"/>
    </xf>
    <xf numFmtId="0" fontId="57" fillId="0" borderId="58" xfId="0" applyFont="1" applyBorder="1" applyAlignment="1">
      <alignment/>
    </xf>
    <xf numFmtId="38" fontId="57" fillId="0" borderId="71" xfId="51" applyFont="1" applyBorder="1" applyAlignment="1">
      <alignment/>
    </xf>
    <xf numFmtId="38" fontId="57" fillId="0" borderId="72" xfId="51" applyFont="1" applyBorder="1" applyAlignment="1">
      <alignment/>
    </xf>
    <xf numFmtId="190" fontId="57" fillId="0" borderId="33" xfId="0" applyNumberFormat="1" applyFont="1" applyBorder="1" applyAlignment="1">
      <alignment/>
    </xf>
    <xf numFmtId="3" fontId="57" fillId="0" borderId="72" xfId="0" applyNumberFormat="1" applyFont="1" applyBorder="1" applyAlignment="1">
      <alignment/>
    </xf>
    <xf numFmtId="190" fontId="57" fillId="0" borderId="33" xfId="51" applyNumberFormat="1" applyFont="1" applyBorder="1" applyAlignment="1">
      <alignment/>
    </xf>
    <xf numFmtId="186" fontId="57" fillId="0" borderId="58" xfId="0" applyNumberFormat="1" applyFont="1" applyBorder="1" applyAlignment="1">
      <alignment/>
    </xf>
    <xf numFmtId="190" fontId="57" fillId="0" borderId="18" xfId="0" applyNumberFormat="1" applyFont="1" applyBorder="1" applyAlignment="1">
      <alignment/>
    </xf>
    <xf numFmtId="0" fontId="57" fillId="0" borderId="73" xfId="0" applyFont="1" applyBorder="1" applyAlignment="1">
      <alignment/>
    </xf>
    <xf numFmtId="3" fontId="57" fillId="0" borderId="74" xfId="0" applyNumberFormat="1" applyFont="1" applyBorder="1" applyAlignment="1">
      <alignment/>
    </xf>
    <xf numFmtId="190" fontId="57" fillId="0" borderId="75" xfId="0" applyNumberFormat="1" applyFont="1" applyBorder="1" applyAlignment="1">
      <alignment/>
    </xf>
    <xf numFmtId="0" fontId="57" fillId="0" borderId="76" xfId="0" applyFont="1" applyBorder="1" applyAlignment="1">
      <alignment/>
    </xf>
    <xf numFmtId="0" fontId="57" fillId="0" borderId="77" xfId="0" applyFont="1" applyBorder="1" applyAlignment="1">
      <alignment/>
    </xf>
    <xf numFmtId="38" fontId="57" fillId="0" borderId="73" xfId="51" applyFont="1" applyBorder="1" applyAlignment="1">
      <alignment/>
    </xf>
    <xf numFmtId="38" fontId="57" fillId="0" borderId="78" xfId="51" applyFont="1" applyBorder="1" applyAlignment="1">
      <alignment/>
    </xf>
    <xf numFmtId="190" fontId="57" fillId="0" borderId="74" xfId="0" applyNumberFormat="1" applyFont="1" applyBorder="1" applyAlignment="1">
      <alignment/>
    </xf>
    <xf numFmtId="3" fontId="57" fillId="0" borderId="78" xfId="0" applyNumberFormat="1" applyFont="1" applyBorder="1" applyAlignment="1">
      <alignment/>
    </xf>
    <xf numFmtId="190" fontId="57" fillId="0" borderId="74" xfId="51" applyNumberFormat="1" applyFont="1" applyBorder="1" applyAlignment="1">
      <alignment/>
    </xf>
    <xf numFmtId="186" fontId="57" fillId="0" borderId="77" xfId="0" applyNumberFormat="1" applyFont="1" applyBorder="1" applyAlignment="1">
      <alignment/>
    </xf>
    <xf numFmtId="190" fontId="57" fillId="0" borderId="79" xfId="0" applyNumberFormat="1" applyFont="1" applyBorder="1" applyAlignment="1">
      <alignment/>
    </xf>
    <xf numFmtId="0" fontId="57" fillId="0" borderId="71" xfId="0" applyFont="1" applyBorder="1" applyAlignment="1">
      <alignment/>
    </xf>
    <xf numFmtId="3" fontId="57" fillId="0" borderId="33" xfId="0" applyNumberFormat="1" applyFont="1" applyBorder="1" applyAlignment="1">
      <alignment/>
    </xf>
    <xf numFmtId="190" fontId="57" fillId="0" borderId="80" xfId="0" applyNumberFormat="1" applyFont="1" applyBorder="1" applyAlignment="1">
      <alignment/>
    </xf>
    <xf numFmtId="0" fontId="57" fillId="0" borderId="48" xfId="0" applyFont="1" applyBorder="1" applyAlignment="1">
      <alignment/>
    </xf>
    <xf numFmtId="186" fontId="57" fillId="0" borderId="0" xfId="0" applyNumberFormat="1" applyFont="1" applyAlignment="1">
      <alignment/>
    </xf>
    <xf numFmtId="0" fontId="60" fillId="0" borderId="81" xfId="0" applyFont="1" applyBorder="1" applyAlignment="1">
      <alignment/>
    </xf>
    <xf numFmtId="38" fontId="60" fillId="0" borderId="60" xfId="51" applyFont="1" applyBorder="1" applyAlignment="1">
      <alignment/>
    </xf>
    <xf numFmtId="190" fontId="60" fillId="0" borderId="82" xfId="0" applyNumberFormat="1" applyFont="1" applyBorder="1" applyAlignment="1">
      <alignment/>
    </xf>
    <xf numFmtId="186" fontId="60" fillId="0" borderId="81" xfId="0" applyNumberFormat="1" applyFont="1" applyBorder="1" applyAlignment="1">
      <alignment/>
    </xf>
    <xf numFmtId="190" fontId="60" fillId="0" borderId="83" xfId="0" applyNumberFormat="1" applyFont="1" applyBorder="1" applyAlignment="1">
      <alignment/>
    </xf>
    <xf numFmtId="0" fontId="60" fillId="0" borderId="84" xfId="0" applyFont="1" applyBorder="1" applyAlignment="1">
      <alignment/>
    </xf>
    <xf numFmtId="3" fontId="60" fillId="0" borderId="82" xfId="0" applyNumberFormat="1" applyFont="1" applyBorder="1" applyAlignment="1">
      <alignment/>
    </xf>
    <xf numFmtId="0" fontId="60" fillId="0" borderId="85" xfId="0" applyFont="1" applyBorder="1" applyAlignment="1">
      <alignment/>
    </xf>
    <xf numFmtId="190" fontId="60" fillId="0" borderId="86" xfId="0" applyNumberFormat="1" applyFont="1" applyBorder="1" applyAlignment="1">
      <alignment/>
    </xf>
    <xf numFmtId="0" fontId="60" fillId="0" borderId="87" xfId="0" applyFont="1" applyBorder="1" applyAlignment="1">
      <alignment/>
    </xf>
    <xf numFmtId="38" fontId="60" fillId="0" borderId="88" xfId="51" applyFont="1" applyBorder="1" applyAlignment="1">
      <alignment/>
    </xf>
    <xf numFmtId="38" fontId="60" fillId="0" borderId="89" xfId="51" applyFont="1" applyBorder="1" applyAlignment="1">
      <alignment/>
    </xf>
    <xf numFmtId="190" fontId="60" fillId="0" borderId="90" xfId="0" applyNumberFormat="1" applyFont="1" applyBorder="1" applyAlignment="1">
      <alignment/>
    </xf>
    <xf numFmtId="3" fontId="60" fillId="0" borderId="89" xfId="0" applyNumberFormat="1" applyFont="1" applyBorder="1" applyAlignment="1">
      <alignment/>
    </xf>
    <xf numFmtId="190" fontId="60" fillId="0" borderId="90" xfId="51" applyNumberFormat="1" applyFont="1" applyBorder="1" applyAlignment="1">
      <alignment/>
    </xf>
    <xf numFmtId="186" fontId="60" fillId="0" borderId="87" xfId="0" applyNumberFormat="1" applyFont="1" applyBorder="1" applyAlignment="1">
      <alignment/>
    </xf>
    <xf numFmtId="190" fontId="60" fillId="0" borderId="91" xfId="0" applyNumberFormat="1" applyFont="1" applyBorder="1" applyAlignment="1">
      <alignment/>
    </xf>
    <xf numFmtId="0" fontId="60" fillId="0" borderId="92" xfId="0" applyFont="1" applyBorder="1" applyAlignment="1">
      <alignment/>
    </xf>
    <xf numFmtId="38" fontId="60" fillId="0" borderId="35" xfId="51" applyFont="1" applyBorder="1" applyAlignment="1">
      <alignment/>
    </xf>
    <xf numFmtId="38" fontId="60" fillId="0" borderId="28" xfId="51" applyFont="1" applyBorder="1" applyAlignment="1">
      <alignment/>
    </xf>
    <xf numFmtId="190" fontId="60" fillId="0" borderId="37" xfId="0" applyNumberFormat="1" applyFont="1" applyBorder="1" applyAlignment="1">
      <alignment/>
    </xf>
    <xf numFmtId="3" fontId="60" fillId="0" borderId="28" xfId="0" applyNumberFormat="1" applyFont="1" applyBorder="1" applyAlignment="1">
      <alignment/>
    </xf>
    <xf numFmtId="190" fontId="60" fillId="0" borderId="37" xfId="51" applyNumberFormat="1" applyFont="1" applyBorder="1" applyAlignment="1">
      <alignment/>
    </xf>
    <xf numFmtId="186" fontId="60" fillId="0" borderId="92" xfId="0" applyNumberFormat="1" applyFont="1" applyBorder="1" applyAlignment="1">
      <alignment/>
    </xf>
    <xf numFmtId="190" fontId="60" fillId="0" borderId="93" xfId="0" applyNumberFormat="1" applyFont="1" applyBorder="1" applyAlignment="1">
      <alignment/>
    </xf>
    <xf numFmtId="0" fontId="60" fillId="0" borderId="35" xfId="0" applyFont="1" applyBorder="1" applyAlignment="1">
      <alignment/>
    </xf>
    <xf numFmtId="3" fontId="60" fillId="0" borderId="37" xfId="0" applyNumberFormat="1" applyFont="1" applyBorder="1" applyAlignment="1">
      <alignment/>
    </xf>
    <xf numFmtId="190" fontId="60" fillId="0" borderId="94" xfId="0" applyNumberFormat="1" applyFont="1" applyBorder="1" applyAlignment="1">
      <alignment/>
    </xf>
    <xf numFmtId="0" fontId="60" fillId="0" borderId="36" xfId="0" applyFont="1" applyBorder="1" applyAlignment="1">
      <alignment/>
    </xf>
    <xf numFmtId="0" fontId="60" fillId="0" borderId="95" xfId="0" applyFont="1" applyBorder="1" applyAlignment="1">
      <alignment/>
    </xf>
    <xf numFmtId="38" fontId="60" fillId="0" borderId="96" xfId="51" applyFont="1" applyBorder="1" applyAlignment="1">
      <alignment/>
    </xf>
    <xf numFmtId="38" fontId="60" fillId="0" borderId="53" xfId="51" applyFont="1" applyBorder="1" applyAlignment="1">
      <alignment/>
    </xf>
    <xf numFmtId="190" fontId="60" fillId="0" borderId="42" xfId="0" applyNumberFormat="1" applyFont="1" applyBorder="1" applyAlignment="1">
      <alignment/>
    </xf>
    <xf numFmtId="3" fontId="60" fillId="0" borderId="53" xfId="0" applyNumberFormat="1" applyFont="1" applyBorder="1" applyAlignment="1">
      <alignment/>
    </xf>
    <xf numFmtId="190" fontId="60" fillId="0" borderId="42" xfId="51" applyNumberFormat="1" applyFont="1" applyBorder="1" applyAlignment="1">
      <alignment/>
    </xf>
    <xf numFmtId="186" fontId="60" fillId="0" borderId="95" xfId="0" applyNumberFormat="1" applyFont="1" applyBorder="1" applyAlignment="1">
      <alignment/>
    </xf>
    <xf numFmtId="190" fontId="60" fillId="0" borderId="97" xfId="0" applyNumberFormat="1" applyFont="1" applyBorder="1" applyAlignment="1">
      <alignment/>
    </xf>
    <xf numFmtId="38" fontId="60" fillId="0" borderId="84" xfId="51" applyFont="1" applyBorder="1" applyAlignment="1">
      <alignment/>
    </xf>
    <xf numFmtId="3" fontId="60" fillId="0" borderId="60" xfId="0" applyNumberFormat="1" applyFont="1" applyBorder="1" applyAlignment="1">
      <alignment/>
    </xf>
    <xf numFmtId="190" fontId="60" fillId="0" borderId="82" xfId="51" applyNumberFormat="1" applyFont="1" applyBorder="1" applyAlignment="1">
      <alignment/>
    </xf>
    <xf numFmtId="0" fontId="60" fillId="0" borderId="88" xfId="0" applyFont="1" applyBorder="1" applyAlignment="1">
      <alignment/>
    </xf>
    <xf numFmtId="3" fontId="60" fillId="0" borderId="90" xfId="0" applyNumberFormat="1" applyFont="1" applyBorder="1" applyAlignment="1">
      <alignment/>
    </xf>
    <xf numFmtId="190" fontId="60" fillId="0" borderId="98" xfId="0" applyNumberFormat="1" applyFont="1" applyBorder="1" applyAlignment="1">
      <alignment/>
    </xf>
    <xf numFmtId="0" fontId="60" fillId="0" borderId="99" xfId="0" applyFont="1" applyBorder="1" applyAlignment="1">
      <alignment/>
    </xf>
    <xf numFmtId="0" fontId="60" fillId="0" borderId="96" xfId="0" applyFont="1" applyBorder="1" applyAlignment="1">
      <alignment/>
    </xf>
    <xf numFmtId="3" fontId="60" fillId="0" borderId="42" xfId="0" applyNumberFormat="1" applyFont="1" applyBorder="1" applyAlignment="1">
      <alignment/>
    </xf>
    <xf numFmtId="190" fontId="60" fillId="0" borderId="100" xfId="0" applyNumberFormat="1" applyFont="1" applyBorder="1" applyAlignment="1">
      <alignment/>
    </xf>
    <xf numFmtId="0" fontId="60" fillId="0" borderId="52" xfId="0" applyFont="1" applyBorder="1" applyAlignment="1">
      <alignment/>
    </xf>
    <xf numFmtId="0" fontId="57" fillId="0" borderId="24" xfId="0" applyFont="1" applyBorder="1" applyAlignment="1">
      <alignment/>
    </xf>
    <xf numFmtId="0" fontId="8" fillId="0" borderId="101" xfId="0" applyFont="1" applyBorder="1" applyAlignment="1">
      <alignment horizontal="center"/>
    </xf>
    <xf numFmtId="0" fontId="8" fillId="0" borderId="35" xfId="0" applyFont="1" applyBorder="1" applyAlignment="1">
      <alignment/>
    </xf>
    <xf numFmtId="0" fontId="8" fillId="0" borderId="28" xfId="0" applyFont="1" applyBorder="1" applyAlignment="1">
      <alignment/>
    </xf>
    <xf numFmtId="0" fontId="8" fillId="4" borderId="94" xfId="0" applyFont="1" applyFill="1" applyBorder="1" applyAlignment="1">
      <alignment/>
    </xf>
    <xf numFmtId="0" fontId="8" fillId="33" borderId="94" xfId="0" applyFont="1" applyFill="1" applyBorder="1" applyAlignment="1">
      <alignment/>
    </xf>
    <xf numFmtId="0" fontId="57" fillId="0" borderId="102" xfId="0" applyFont="1" applyBorder="1" applyAlignment="1">
      <alignment/>
    </xf>
    <xf numFmtId="0" fontId="57" fillId="0" borderId="103" xfId="0" applyFont="1" applyBorder="1" applyAlignment="1">
      <alignment/>
    </xf>
    <xf numFmtId="190" fontId="57" fillId="0" borderId="104" xfId="0" applyNumberFormat="1" applyFont="1" applyBorder="1" applyAlignment="1">
      <alignment/>
    </xf>
    <xf numFmtId="3" fontId="57" fillId="0" borderId="103" xfId="0" applyNumberFormat="1" applyFont="1" applyBorder="1" applyAlignment="1">
      <alignment/>
    </xf>
    <xf numFmtId="0" fontId="57" fillId="0" borderId="104" xfId="0" applyFont="1" applyBorder="1" applyAlignment="1">
      <alignment/>
    </xf>
    <xf numFmtId="0" fontId="8" fillId="0" borderId="14" xfId="0" applyFont="1" applyBorder="1" applyAlignment="1">
      <alignment horizontal="center"/>
    </xf>
    <xf numFmtId="0" fontId="8" fillId="0" borderId="14" xfId="0" applyFont="1" applyBorder="1" applyAlignment="1">
      <alignment/>
    </xf>
    <xf numFmtId="0" fontId="8" fillId="34" borderId="14" xfId="0" applyFont="1" applyFill="1" applyBorder="1" applyAlignment="1">
      <alignment/>
    </xf>
    <xf numFmtId="0" fontId="8" fillId="35" borderId="14" xfId="0" applyFont="1" applyFill="1" applyBorder="1" applyAlignment="1">
      <alignment/>
    </xf>
    <xf numFmtId="194" fontId="0" fillId="0" borderId="105" xfId="51" applyNumberFormat="1" applyFont="1" applyBorder="1" applyAlignment="1">
      <alignment/>
    </xf>
    <xf numFmtId="194" fontId="0" fillId="0" borderId="106" xfId="51" applyNumberFormat="1" applyFont="1" applyBorder="1" applyAlignment="1">
      <alignment/>
    </xf>
    <xf numFmtId="196" fontId="0" fillId="0" borderId="106" xfId="0" applyNumberFormat="1" applyFont="1" applyBorder="1" applyAlignment="1">
      <alignment/>
    </xf>
    <xf numFmtId="196" fontId="0" fillId="0" borderId="107" xfId="0" applyNumberFormat="1" applyFont="1" applyBorder="1" applyAlignment="1">
      <alignment/>
    </xf>
    <xf numFmtId="0" fontId="0" fillId="0" borderId="0" xfId="0" applyFont="1" applyAlignment="1">
      <alignment/>
    </xf>
    <xf numFmtId="196" fontId="0" fillId="0" borderId="34" xfId="0" applyNumberFormat="1" applyFont="1" applyBorder="1" applyAlignment="1">
      <alignment/>
    </xf>
    <xf numFmtId="194" fontId="0" fillId="0" borderId="36" xfId="51" applyNumberFormat="1" applyFont="1" applyBorder="1" applyAlignment="1">
      <alignment/>
    </xf>
    <xf numFmtId="194" fontId="0" fillId="0" borderId="28" xfId="51" applyNumberFormat="1" applyFont="1" applyBorder="1" applyAlignment="1">
      <alignment/>
    </xf>
    <xf numFmtId="196" fontId="0" fillId="0" borderId="28" xfId="0" applyNumberFormat="1" applyFont="1" applyBorder="1" applyAlignment="1">
      <alignment/>
    </xf>
    <xf numFmtId="196" fontId="0" fillId="0" borderId="38" xfId="0" applyNumberFormat="1" applyFont="1" applyBorder="1" applyAlignment="1">
      <alignment/>
    </xf>
    <xf numFmtId="0" fontId="0" fillId="0" borderId="108" xfId="0" applyFont="1" applyBorder="1" applyAlignment="1">
      <alignment/>
    </xf>
    <xf numFmtId="0" fontId="0" fillId="0" borderId="28" xfId="0" applyFont="1" applyBorder="1" applyAlignment="1">
      <alignment/>
    </xf>
    <xf numFmtId="194" fontId="0" fillId="4" borderId="41" xfId="51" applyNumberFormat="1" applyFont="1" applyFill="1" applyBorder="1" applyAlignment="1">
      <alignment/>
    </xf>
    <xf numFmtId="194" fontId="0" fillId="4" borderId="109" xfId="51" applyNumberFormat="1" applyFont="1" applyFill="1" applyBorder="1" applyAlignment="1">
      <alignment/>
    </xf>
    <xf numFmtId="196" fontId="0" fillId="4" borderId="109" xfId="0" applyNumberFormat="1" applyFont="1" applyFill="1" applyBorder="1" applyAlignment="1">
      <alignment/>
    </xf>
    <xf numFmtId="196" fontId="0" fillId="4" borderId="110" xfId="0" applyNumberFormat="1" applyFont="1" applyFill="1" applyBorder="1" applyAlignment="1">
      <alignment/>
    </xf>
    <xf numFmtId="196" fontId="0" fillId="0" borderId="60" xfId="0" applyNumberFormat="1" applyFont="1" applyBorder="1" applyAlignment="1">
      <alignment/>
    </xf>
    <xf numFmtId="194" fontId="0" fillId="0" borderId="28" xfId="51" applyNumberFormat="1" applyFont="1" applyFill="1" applyBorder="1" applyAlignment="1">
      <alignment/>
    </xf>
    <xf numFmtId="194" fontId="0" fillId="0" borderId="60" xfId="51" applyNumberFormat="1" applyFont="1" applyBorder="1" applyAlignment="1">
      <alignment/>
    </xf>
    <xf numFmtId="0" fontId="0" fillId="0" borderId="111" xfId="0" applyFont="1" applyBorder="1" applyAlignment="1">
      <alignment/>
    </xf>
    <xf numFmtId="0" fontId="0" fillId="0" borderId="112" xfId="0" applyFont="1" applyBorder="1" applyAlignment="1">
      <alignment/>
    </xf>
    <xf numFmtId="0" fontId="0" fillId="0" borderId="53" xfId="0" applyFont="1" applyBorder="1" applyAlignment="1">
      <alignment/>
    </xf>
    <xf numFmtId="196" fontId="0" fillId="0" borderId="43" xfId="0" applyNumberFormat="1" applyFont="1" applyBorder="1" applyAlignment="1">
      <alignment/>
    </xf>
    <xf numFmtId="0" fontId="0" fillId="0" borderId="0" xfId="0" applyFont="1" applyBorder="1" applyAlignment="1">
      <alignment/>
    </xf>
    <xf numFmtId="186" fontId="0" fillId="0" borderId="0" xfId="0" applyNumberFormat="1" applyFont="1" applyBorder="1" applyAlignment="1">
      <alignment/>
    </xf>
    <xf numFmtId="0" fontId="0" fillId="0" borderId="113" xfId="0" applyFont="1" applyBorder="1" applyAlignment="1">
      <alignment/>
    </xf>
    <xf numFmtId="186" fontId="0" fillId="0" borderId="113" xfId="0" applyNumberFormat="1" applyFont="1" applyBorder="1" applyAlignment="1">
      <alignment/>
    </xf>
    <xf numFmtId="194" fontId="0" fillId="4" borderId="114" xfId="51" applyNumberFormat="1" applyFont="1" applyFill="1" applyBorder="1" applyAlignment="1">
      <alignment/>
    </xf>
    <xf numFmtId="194" fontId="0" fillId="4" borderId="115" xfId="51" applyNumberFormat="1" applyFont="1" applyFill="1" applyBorder="1" applyAlignment="1">
      <alignment/>
    </xf>
    <xf numFmtId="196" fontId="0" fillId="4" borderId="115" xfId="0" applyNumberFormat="1" applyFont="1" applyFill="1" applyBorder="1" applyAlignment="1">
      <alignment/>
    </xf>
    <xf numFmtId="196" fontId="0" fillId="4" borderId="116" xfId="0" applyNumberFormat="1" applyFont="1" applyFill="1" applyBorder="1" applyAlignment="1">
      <alignment/>
    </xf>
    <xf numFmtId="194" fontId="0" fillId="4" borderId="117" xfId="51" applyNumberFormat="1" applyFont="1" applyFill="1" applyBorder="1" applyAlignment="1">
      <alignment/>
    </xf>
    <xf numFmtId="196" fontId="0" fillId="4" borderId="117" xfId="0" applyNumberFormat="1" applyFont="1" applyFill="1" applyBorder="1" applyAlignment="1">
      <alignment/>
    </xf>
    <xf numFmtId="196" fontId="0" fillId="4" borderId="118" xfId="0" applyNumberFormat="1" applyFont="1" applyFill="1" applyBorder="1" applyAlignment="1">
      <alignment/>
    </xf>
    <xf numFmtId="0" fontId="0" fillId="0" borderId="0" xfId="0" applyFont="1" applyAlignment="1">
      <alignment horizontal="right"/>
    </xf>
    <xf numFmtId="0" fontId="0" fillId="32" borderId="113" xfId="0" applyFont="1" applyFill="1" applyBorder="1" applyAlignment="1">
      <alignment horizontal="center" vertical="center"/>
    </xf>
    <xf numFmtId="0" fontId="0" fillId="32" borderId="119" xfId="0" applyFont="1" applyFill="1" applyBorder="1" applyAlignment="1">
      <alignment horizontal="center" vertical="center"/>
    </xf>
    <xf numFmtId="0" fontId="0" fillId="32" borderId="64" xfId="0" applyFont="1" applyFill="1" applyBorder="1" applyAlignment="1">
      <alignment horizontal="center" vertical="center"/>
    </xf>
    <xf numFmtId="0" fontId="0" fillId="32" borderId="72" xfId="0" applyFont="1" applyFill="1" applyBorder="1" applyAlignment="1">
      <alignment horizontal="center" vertical="center"/>
    </xf>
    <xf numFmtId="0" fontId="0" fillId="32" borderId="115" xfId="0" applyFont="1" applyFill="1" applyBorder="1" applyAlignment="1">
      <alignment horizontal="center"/>
    </xf>
    <xf numFmtId="0" fontId="0" fillId="32" borderId="120" xfId="0" applyFont="1" applyFill="1" applyBorder="1" applyAlignment="1">
      <alignment horizontal="center"/>
    </xf>
    <xf numFmtId="0" fontId="0" fillId="32" borderId="116" xfId="0" applyFont="1" applyFill="1" applyBorder="1" applyAlignment="1">
      <alignment horizontal="center"/>
    </xf>
    <xf numFmtId="0" fontId="0" fillId="32" borderId="121" xfId="0" applyFont="1" applyFill="1" applyBorder="1" applyAlignment="1">
      <alignment horizontal="center" vertical="center"/>
    </xf>
    <xf numFmtId="0" fontId="0" fillId="32" borderId="122" xfId="0" applyFont="1" applyFill="1" applyBorder="1" applyAlignment="1">
      <alignment horizontal="center"/>
    </xf>
    <xf numFmtId="0" fontId="0" fillId="0" borderId="123" xfId="0" applyFont="1" applyBorder="1" applyAlignment="1">
      <alignment/>
    </xf>
    <xf numFmtId="0" fontId="0" fillId="0" borderId="124" xfId="0" applyFont="1" applyBorder="1" applyAlignment="1">
      <alignment/>
    </xf>
    <xf numFmtId="0" fontId="0" fillId="0" borderId="106" xfId="0" applyFont="1" applyBorder="1" applyAlignment="1">
      <alignment/>
    </xf>
    <xf numFmtId="0" fontId="0" fillId="0" borderId="94" xfId="0" applyFont="1" applyBorder="1" applyAlignment="1">
      <alignment/>
    </xf>
    <xf numFmtId="0" fontId="0" fillId="4" borderId="100" xfId="0" applyFont="1" applyFill="1" applyBorder="1" applyAlignment="1">
      <alignment/>
    </xf>
    <xf numFmtId="194" fontId="0" fillId="4" borderId="52" xfId="51" applyNumberFormat="1" applyFont="1" applyFill="1" applyBorder="1" applyAlignment="1">
      <alignment/>
    </xf>
    <xf numFmtId="194" fontId="0" fillId="4" borderId="53" xfId="51" applyNumberFormat="1" applyFont="1" applyFill="1" applyBorder="1" applyAlignment="1">
      <alignment/>
    </xf>
    <xf numFmtId="0" fontId="0" fillId="0" borderId="125" xfId="0" applyFont="1" applyBorder="1" applyAlignment="1">
      <alignment/>
    </xf>
    <xf numFmtId="0" fontId="0" fillId="4" borderId="126" xfId="0" applyFont="1" applyFill="1" applyBorder="1" applyAlignment="1">
      <alignment/>
    </xf>
    <xf numFmtId="194" fontId="0" fillId="0" borderId="36" xfId="51" applyNumberFormat="1" applyFont="1" applyFill="1" applyBorder="1" applyAlignment="1">
      <alignment/>
    </xf>
    <xf numFmtId="0" fontId="0" fillId="0" borderId="86" xfId="0" applyFont="1" applyBorder="1" applyAlignment="1">
      <alignment/>
    </xf>
    <xf numFmtId="196" fontId="0" fillId="0" borderId="28" xfId="0" applyNumberFormat="1" applyFont="1" applyFill="1" applyBorder="1" applyAlignment="1">
      <alignment/>
    </xf>
    <xf numFmtId="0" fontId="0" fillId="4" borderId="127" xfId="0" applyFont="1" applyFill="1" applyBorder="1" applyAlignment="1">
      <alignment/>
    </xf>
    <xf numFmtId="0" fontId="0" fillId="0" borderId="0" xfId="0" applyFont="1" applyBorder="1" applyAlignment="1">
      <alignment vertical="center"/>
    </xf>
    <xf numFmtId="0" fontId="0" fillId="0" borderId="0" xfId="0" applyFont="1" applyAlignment="1">
      <alignment vertical="top" wrapText="1"/>
    </xf>
    <xf numFmtId="194" fontId="0" fillId="4" borderId="128" xfId="51" applyNumberFormat="1" applyFont="1" applyFill="1" applyBorder="1" applyAlignment="1">
      <alignment/>
    </xf>
    <xf numFmtId="194" fontId="0" fillId="4" borderId="129" xfId="51" applyNumberFormat="1" applyFont="1" applyFill="1" applyBorder="1" applyAlignment="1">
      <alignment/>
    </xf>
    <xf numFmtId="0" fontId="0" fillId="0" borderId="0" xfId="0" applyFont="1" applyAlignment="1">
      <alignment vertical="top"/>
    </xf>
    <xf numFmtId="0" fontId="12" fillId="0" borderId="0" xfId="64" applyFont="1" applyFill="1" applyBorder="1" applyAlignment="1">
      <alignment horizontal="centerContinuous" vertical="center"/>
      <protection/>
    </xf>
    <xf numFmtId="0" fontId="5" fillId="0" borderId="0" xfId="0" applyFont="1" applyAlignment="1">
      <alignment vertical="center"/>
    </xf>
    <xf numFmtId="0" fontId="0" fillId="0" borderId="0" xfId="0" applyFont="1" applyAlignment="1">
      <alignment vertical="center"/>
    </xf>
    <xf numFmtId="0" fontId="14" fillId="0" borderId="0" xfId="64" applyFont="1" applyFill="1" applyBorder="1" applyAlignment="1">
      <alignment vertical="center"/>
      <protection/>
    </xf>
    <xf numFmtId="0" fontId="5" fillId="0" borderId="0" xfId="64" applyFont="1" applyBorder="1" applyAlignment="1">
      <alignment vertical="center"/>
      <protection/>
    </xf>
    <xf numFmtId="0" fontId="5" fillId="0" borderId="0" xfId="64" applyFont="1" applyAlignment="1">
      <alignment vertical="center"/>
      <protection/>
    </xf>
    <xf numFmtId="0" fontId="8" fillId="0" borderId="0" xfId="64" applyFont="1">
      <alignment/>
      <protection/>
    </xf>
    <xf numFmtId="0" fontId="15" fillId="0" borderId="0" xfId="64" applyFont="1" applyAlignment="1">
      <alignment horizontal="right" vertical="center"/>
      <protection/>
    </xf>
    <xf numFmtId="0" fontId="5" fillId="36" borderId="12" xfId="0" applyFont="1" applyFill="1" applyBorder="1" applyAlignment="1">
      <alignment vertical="center"/>
    </xf>
    <xf numFmtId="0" fontId="0" fillId="36" borderId="130" xfId="0" applyFont="1" applyFill="1" applyBorder="1" applyAlignment="1">
      <alignment vertical="center"/>
    </xf>
    <xf numFmtId="0" fontId="0" fillId="36" borderId="17" xfId="0" applyFont="1" applyFill="1" applyBorder="1" applyAlignment="1">
      <alignment horizontal="center" vertical="center"/>
    </xf>
    <xf numFmtId="0" fontId="5" fillId="36" borderId="111" xfId="0" applyFont="1" applyFill="1" applyBorder="1" applyAlignment="1">
      <alignment horizontal="center" vertical="center"/>
    </xf>
    <xf numFmtId="0" fontId="5" fillId="36" borderId="13" xfId="0" applyFont="1" applyFill="1" applyBorder="1" applyAlignment="1">
      <alignment horizontal="left" vertical="center"/>
    </xf>
    <xf numFmtId="0" fontId="5" fillId="36" borderId="131" xfId="0" applyFont="1" applyFill="1" applyBorder="1" applyAlignment="1">
      <alignment horizontal="center" vertical="center"/>
    </xf>
    <xf numFmtId="0" fontId="0" fillId="0" borderId="132" xfId="0" applyFont="1" applyBorder="1" applyAlignment="1">
      <alignment vertical="center"/>
    </xf>
    <xf numFmtId="38" fontId="0" fillId="0" borderId="14" xfId="0" applyNumberFormat="1" applyFont="1" applyBorder="1" applyAlignment="1">
      <alignment vertical="center"/>
    </xf>
    <xf numFmtId="38" fontId="0" fillId="0" borderId="66" xfId="0" applyNumberFormat="1" applyFont="1" applyBorder="1" applyAlignment="1">
      <alignment vertical="center"/>
    </xf>
    <xf numFmtId="177" fontId="0" fillId="0" borderId="133" xfId="53" applyNumberFormat="1" applyFont="1" applyBorder="1" applyAlignment="1">
      <alignment vertical="center"/>
    </xf>
    <xf numFmtId="38" fontId="0" fillId="0" borderId="0" xfId="0" applyNumberFormat="1" applyFont="1" applyAlignment="1">
      <alignment vertical="center"/>
    </xf>
    <xf numFmtId="0" fontId="0" fillId="0" borderId="132" xfId="0" applyFont="1" applyFill="1" applyBorder="1" applyAlignment="1">
      <alignment vertical="center"/>
    </xf>
    <xf numFmtId="0" fontId="0" fillId="33" borderId="132" xfId="0" applyFont="1" applyFill="1" applyBorder="1" applyAlignment="1">
      <alignment horizontal="center" vertical="center"/>
    </xf>
    <xf numFmtId="38" fontId="0" fillId="33" borderId="14" xfId="53" applyFont="1" applyFill="1" applyBorder="1" applyAlignment="1">
      <alignment vertical="center"/>
    </xf>
    <xf numFmtId="38" fontId="0" fillId="33" borderId="66" xfId="53" applyFont="1" applyFill="1" applyBorder="1" applyAlignment="1">
      <alignment vertical="center"/>
    </xf>
    <xf numFmtId="177" fontId="0" fillId="33" borderId="133" xfId="53" applyNumberFormat="1" applyFont="1" applyFill="1" applyBorder="1" applyAlignment="1">
      <alignment vertical="center"/>
    </xf>
    <xf numFmtId="0" fontId="0" fillId="33" borderId="0" xfId="0" applyFont="1" applyFill="1" applyAlignment="1">
      <alignment vertical="center"/>
    </xf>
    <xf numFmtId="0" fontId="0" fillId="0" borderId="62" xfId="0" applyFont="1" applyBorder="1" applyAlignment="1">
      <alignment horizontal="center" vertical="center"/>
    </xf>
    <xf numFmtId="177" fontId="0" fillId="0" borderId="25" xfId="44" applyNumberFormat="1" applyFont="1" applyBorder="1" applyAlignment="1">
      <alignment vertical="center"/>
    </xf>
    <xf numFmtId="177" fontId="0" fillId="0" borderId="67" xfId="44" applyNumberFormat="1" applyFont="1" applyBorder="1" applyAlignment="1">
      <alignment vertical="center"/>
    </xf>
    <xf numFmtId="177" fontId="0" fillId="0" borderId="134" xfId="44" applyNumberFormat="1" applyFont="1" applyBorder="1" applyAlignment="1">
      <alignment vertical="center"/>
    </xf>
    <xf numFmtId="177" fontId="0" fillId="0" borderId="135" xfId="53" applyNumberFormat="1" applyFont="1" applyBorder="1" applyAlignment="1">
      <alignment vertical="center"/>
    </xf>
    <xf numFmtId="0" fontId="0" fillId="0" borderId="0" xfId="0" applyFont="1" applyBorder="1" applyAlignment="1">
      <alignment horizontal="center" vertical="center"/>
    </xf>
    <xf numFmtId="177" fontId="0" fillId="0" borderId="0" xfId="44" applyNumberFormat="1" applyFont="1" applyBorder="1" applyAlignment="1">
      <alignment vertical="center"/>
    </xf>
    <xf numFmtId="0" fontId="14" fillId="0" borderId="0" xfId="0" applyFont="1" applyFill="1" applyBorder="1" applyAlignment="1">
      <alignment vertical="center"/>
    </xf>
    <xf numFmtId="0" fontId="15" fillId="0" borderId="0" xfId="0" applyFont="1" applyAlignment="1">
      <alignment horizontal="right" vertical="center"/>
    </xf>
    <xf numFmtId="0" fontId="5" fillId="33" borderId="136"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137"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138" xfId="0" applyFont="1" applyFill="1" applyBorder="1" applyAlignment="1">
      <alignment horizontal="center" vertical="center"/>
    </xf>
    <xf numFmtId="0" fontId="0" fillId="0" borderId="133" xfId="0" applyFont="1" applyBorder="1" applyAlignment="1">
      <alignment horizontal="center" vertical="center"/>
    </xf>
    <xf numFmtId="3" fontId="0" fillId="0" borderId="132" xfId="44" applyNumberFormat="1" applyFont="1" applyBorder="1" applyAlignment="1">
      <alignment vertical="center"/>
    </xf>
    <xf numFmtId="3" fontId="0" fillId="0" borderId="70" xfId="44" applyNumberFormat="1" applyFont="1" applyBorder="1" applyAlignment="1">
      <alignment vertical="center"/>
    </xf>
    <xf numFmtId="3" fontId="0" fillId="0" borderId="66" xfId="44" applyNumberFormat="1" applyFont="1" applyBorder="1" applyAlignment="1">
      <alignment vertical="center"/>
    </xf>
    <xf numFmtId="0" fontId="0" fillId="33" borderId="135" xfId="0" applyFont="1" applyFill="1" applyBorder="1" applyAlignment="1">
      <alignment horizontal="center" vertical="center"/>
    </xf>
    <xf numFmtId="3" fontId="0" fillId="33" borderId="62" xfId="44" applyNumberFormat="1" applyFont="1" applyFill="1" applyBorder="1" applyAlignment="1">
      <alignment vertical="center"/>
    </xf>
    <xf numFmtId="3" fontId="0" fillId="33" borderId="139" xfId="44" applyNumberFormat="1" applyFont="1" applyFill="1" applyBorder="1" applyAlignment="1">
      <alignment vertical="center"/>
    </xf>
    <xf numFmtId="177" fontId="0" fillId="33" borderId="135" xfId="53" applyNumberFormat="1" applyFont="1" applyFill="1" applyBorder="1" applyAlignment="1">
      <alignment vertical="center"/>
    </xf>
    <xf numFmtId="177" fontId="0" fillId="33" borderId="0" xfId="0" applyNumberFormat="1" applyFont="1" applyFill="1" applyAlignment="1">
      <alignment vertical="center"/>
    </xf>
    <xf numFmtId="0" fontId="0" fillId="0" borderId="0" xfId="0" applyFont="1" applyFill="1" applyBorder="1" applyAlignment="1">
      <alignment horizontal="center" vertical="center"/>
    </xf>
    <xf numFmtId="189" fontId="0" fillId="0" borderId="0" xfId="0" applyNumberFormat="1" applyFont="1" applyFill="1" applyBorder="1" applyAlignment="1">
      <alignment vertical="center"/>
    </xf>
    <xf numFmtId="177" fontId="0" fillId="0" borderId="0" xfId="0" applyNumberFormat="1" applyFont="1" applyBorder="1" applyAlignment="1">
      <alignment vertical="center"/>
    </xf>
    <xf numFmtId="0" fontId="5" fillId="0" borderId="133" xfId="0" applyFont="1" applyFill="1" applyBorder="1" applyAlignment="1">
      <alignment horizontal="center" vertical="center"/>
    </xf>
    <xf numFmtId="190" fontId="0" fillId="0" borderId="132" xfId="0" applyNumberFormat="1" applyFont="1" applyFill="1" applyBorder="1" applyAlignment="1">
      <alignment horizontal="right" vertical="center"/>
    </xf>
    <xf numFmtId="190" fontId="0" fillId="0" borderId="70" xfId="0" applyNumberFormat="1" applyFont="1" applyFill="1" applyBorder="1" applyAlignment="1">
      <alignment horizontal="right" vertical="center"/>
    </xf>
    <xf numFmtId="190" fontId="0" fillId="0" borderId="14" xfId="0" applyNumberFormat="1" applyFont="1" applyFill="1" applyBorder="1" applyAlignment="1">
      <alignment horizontal="right" vertical="center"/>
    </xf>
    <xf numFmtId="190" fontId="0" fillId="0" borderId="66"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190" fontId="0" fillId="37" borderId="62" xfId="0" applyNumberFormat="1" applyFont="1" applyFill="1" applyBorder="1" applyAlignment="1">
      <alignment horizontal="right" vertical="center"/>
    </xf>
    <xf numFmtId="190" fontId="0" fillId="37" borderId="139" xfId="0" applyNumberFormat="1" applyFont="1" applyFill="1" applyBorder="1" applyAlignment="1">
      <alignment horizontal="right" vertical="center"/>
    </xf>
    <xf numFmtId="190" fontId="0" fillId="37" borderId="25" xfId="0" applyNumberFormat="1" applyFont="1" applyFill="1" applyBorder="1" applyAlignment="1">
      <alignment horizontal="right" vertical="center"/>
    </xf>
    <xf numFmtId="190" fontId="0" fillId="37" borderId="67" xfId="0" applyNumberFormat="1" applyFont="1" applyFill="1" applyBorder="1" applyAlignment="1">
      <alignment horizontal="right" vertical="center"/>
    </xf>
    <xf numFmtId="177" fontId="0" fillId="0" borderId="135" xfId="0" applyNumberFormat="1" applyFont="1" applyBorder="1" applyAlignment="1">
      <alignment vertical="center"/>
    </xf>
    <xf numFmtId="189" fontId="0" fillId="0" borderId="14" xfId="0" applyNumberFormat="1" applyFont="1" applyBorder="1" applyAlignment="1">
      <alignment vertical="center"/>
    </xf>
    <xf numFmtId="0" fontId="16" fillId="0" borderId="132" xfId="0" applyFont="1" applyFill="1" applyBorder="1" applyAlignment="1">
      <alignment vertical="center"/>
    </xf>
    <xf numFmtId="0" fontId="16" fillId="0" borderId="132" xfId="0" applyFont="1" applyBorder="1" applyAlignment="1">
      <alignment vertical="center"/>
    </xf>
    <xf numFmtId="0" fontId="0" fillId="33" borderId="62" xfId="0" applyFont="1" applyFill="1" applyBorder="1" applyAlignment="1">
      <alignment horizontal="center" vertical="center"/>
    </xf>
    <xf numFmtId="189" fontId="0" fillId="33" borderId="25" xfId="0" applyNumberFormat="1" applyFont="1" applyFill="1" applyBorder="1" applyAlignment="1">
      <alignment vertical="center"/>
    </xf>
    <xf numFmtId="38" fontId="0" fillId="0" borderId="0" xfId="51" applyFont="1" applyFill="1" applyBorder="1" applyAlignment="1">
      <alignment/>
    </xf>
    <xf numFmtId="186" fontId="0" fillId="0" borderId="0" xfId="0" applyNumberFormat="1" applyFill="1" applyBorder="1" applyAlignment="1">
      <alignment horizontal="center"/>
    </xf>
    <xf numFmtId="0" fontId="0" fillId="32" borderId="29" xfId="0" applyFont="1" applyFill="1" applyBorder="1" applyAlignment="1">
      <alignment horizontal="center" vertical="center" wrapText="1"/>
    </xf>
    <xf numFmtId="0" fontId="0" fillId="0" borderId="113" xfId="0" applyFont="1" applyBorder="1" applyAlignment="1">
      <alignment/>
    </xf>
    <xf numFmtId="0" fontId="0" fillId="0" borderId="82" xfId="0" applyFont="1" applyBorder="1" applyAlignment="1">
      <alignment/>
    </xf>
    <xf numFmtId="0" fontId="0" fillId="0" borderId="140" xfId="0" applyFont="1" applyBorder="1" applyAlignment="1">
      <alignment/>
    </xf>
    <xf numFmtId="0" fontId="56" fillId="0" borderId="14" xfId="0" applyFont="1" applyBorder="1" applyAlignment="1">
      <alignment vertical="center"/>
    </xf>
    <xf numFmtId="0" fontId="57" fillId="0" borderId="14" xfId="0" applyFont="1" applyBorder="1" applyAlignment="1">
      <alignment/>
    </xf>
    <xf numFmtId="0" fontId="56" fillId="0" borderId="66" xfId="0" applyFont="1" applyBorder="1" applyAlignment="1">
      <alignment vertical="center"/>
    </xf>
    <xf numFmtId="0" fontId="0" fillId="32" borderId="28" xfId="0" applyFont="1" applyFill="1" applyBorder="1" applyAlignment="1">
      <alignment horizontal="center" vertical="center"/>
    </xf>
    <xf numFmtId="0" fontId="0" fillId="32" borderId="141" xfId="0" applyFont="1" applyFill="1" applyBorder="1" applyAlignment="1">
      <alignment horizontal="center" vertical="center"/>
    </xf>
    <xf numFmtId="0" fontId="0" fillId="32" borderId="94" xfId="0" applyFont="1" applyFill="1" applyBorder="1" applyAlignment="1">
      <alignment horizontal="center" vertical="center"/>
    </xf>
    <xf numFmtId="0" fontId="0" fillId="32" borderId="127" xfId="0" applyFont="1" applyFill="1" applyBorder="1" applyAlignment="1">
      <alignment horizontal="center" vertical="center"/>
    </xf>
    <xf numFmtId="0" fontId="0" fillId="4" borderId="142" xfId="0" applyFont="1" applyFill="1" applyBorder="1" applyAlignment="1">
      <alignment horizontal="center"/>
    </xf>
    <xf numFmtId="0" fontId="0" fillId="4" borderId="143" xfId="0" applyFont="1" applyFill="1" applyBorder="1" applyAlignment="1">
      <alignment horizontal="center"/>
    </xf>
    <xf numFmtId="0" fontId="0" fillId="32" borderId="144" xfId="0" applyFont="1" applyFill="1" applyBorder="1" applyAlignment="1">
      <alignment horizontal="center" vertical="center" textRotation="255"/>
    </xf>
    <xf numFmtId="0" fontId="0" fillId="32" borderId="145" xfId="0" applyFont="1" applyFill="1" applyBorder="1" applyAlignment="1">
      <alignment horizontal="center" vertical="center" textRotation="255"/>
    </xf>
    <xf numFmtId="0" fontId="0" fillId="32" borderId="146" xfId="0" applyFont="1" applyFill="1" applyBorder="1" applyAlignment="1">
      <alignment horizontal="center" vertical="center" textRotation="255"/>
    </xf>
    <xf numFmtId="0" fontId="0" fillId="32" borderId="147" xfId="0" applyFont="1" applyFill="1" applyBorder="1" applyAlignment="1">
      <alignment horizontal="center" vertical="center" textRotation="255"/>
    </xf>
    <xf numFmtId="0" fontId="0" fillId="32" borderId="148" xfId="0" applyFont="1" applyFill="1" applyBorder="1" applyAlignment="1">
      <alignment horizontal="center" vertical="center" textRotation="255"/>
    </xf>
    <xf numFmtId="0" fontId="0" fillId="32" borderId="149" xfId="0" applyFont="1" applyFill="1" applyBorder="1" applyAlignment="1">
      <alignment horizontal="center" vertical="center"/>
    </xf>
    <xf numFmtId="0" fontId="0" fillId="32" borderId="36" xfId="0" applyFont="1" applyFill="1" applyBorder="1" applyAlignment="1">
      <alignment horizontal="center" vertical="center"/>
    </xf>
    <xf numFmtId="0" fontId="0" fillId="32" borderId="114" xfId="0" applyFont="1" applyFill="1" applyBorder="1" applyAlignment="1">
      <alignment horizontal="center" vertical="center"/>
    </xf>
    <xf numFmtId="0" fontId="0" fillId="32" borderId="150" xfId="0" applyFont="1" applyFill="1" applyBorder="1" applyAlignment="1">
      <alignment horizontal="center" vertical="center" textRotation="255"/>
    </xf>
    <xf numFmtId="0" fontId="0" fillId="32" borderId="151" xfId="0" applyFont="1" applyFill="1" applyBorder="1" applyAlignment="1">
      <alignment horizontal="center" vertical="center" textRotation="255"/>
    </xf>
    <xf numFmtId="0" fontId="0" fillId="32" borderId="152" xfId="0" applyFont="1" applyFill="1" applyBorder="1" applyAlignment="1">
      <alignment horizontal="center" vertical="center" textRotation="255"/>
    </xf>
    <xf numFmtId="0" fontId="6" fillId="0" borderId="0" xfId="0" applyFont="1" applyAlignment="1">
      <alignment horizontal="center"/>
    </xf>
    <xf numFmtId="0" fontId="0" fillId="32" borderId="153" xfId="0" applyFont="1" applyFill="1" applyBorder="1" applyAlignment="1">
      <alignment horizontal="center" vertical="top" wrapText="1"/>
    </xf>
    <xf numFmtId="0" fontId="0" fillId="32" borderId="154" xfId="0" applyFont="1" applyFill="1" applyBorder="1" applyAlignment="1">
      <alignment horizontal="center" vertical="top" wrapText="1"/>
    </xf>
    <xf numFmtId="0" fontId="0" fillId="32" borderId="155" xfId="0" applyFont="1" applyFill="1" applyBorder="1" applyAlignment="1">
      <alignment horizontal="center" vertical="center" textRotation="255"/>
    </xf>
    <xf numFmtId="0" fontId="0" fillId="32" borderId="38" xfId="0" applyFont="1" applyFill="1" applyBorder="1" applyAlignment="1">
      <alignment horizontal="center" vertical="center"/>
    </xf>
    <xf numFmtId="0" fontId="0" fillId="0" borderId="20" xfId="0" applyBorder="1" applyAlignment="1">
      <alignment vertical="top" wrapText="1"/>
    </xf>
    <xf numFmtId="0" fontId="0" fillId="0" borderId="156" xfId="0" applyBorder="1" applyAlignment="1">
      <alignment horizontal="center" vertical="center" wrapText="1"/>
    </xf>
    <xf numFmtId="0" fontId="0" fillId="0" borderId="68" xfId="0" applyBorder="1" applyAlignment="1">
      <alignment horizontal="center" vertical="center" wrapText="1"/>
    </xf>
    <xf numFmtId="0" fontId="0" fillId="0" borderId="24" xfId="0" applyBorder="1" applyAlignment="1">
      <alignment horizontal="center" vertical="center" wrapText="1"/>
    </xf>
    <xf numFmtId="0" fontId="0" fillId="0" borderId="156" xfId="0" applyBorder="1" applyAlignment="1">
      <alignment horizontal="center" vertical="center"/>
    </xf>
    <xf numFmtId="0" fontId="0" fillId="0" borderId="68" xfId="0" applyBorder="1" applyAlignment="1">
      <alignment horizontal="center" vertical="center"/>
    </xf>
    <xf numFmtId="0" fontId="0" fillId="0" borderId="24" xfId="0" applyBorder="1" applyAlignment="1">
      <alignment horizontal="center" vertical="center"/>
    </xf>
    <xf numFmtId="0" fontId="0" fillId="32" borderId="64" xfId="0" applyFill="1" applyBorder="1" applyAlignment="1">
      <alignment horizontal="center" vertical="center"/>
    </xf>
    <xf numFmtId="0" fontId="0" fillId="32" borderId="157" xfId="0" applyFill="1" applyBorder="1" applyAlignment="1">
      <alignment horizontal="center" vertical="center"/>
    </xf>
    <xf numFmtId="0" fontId="0" fillId="0" borderId="14" xfId="0" applyBorder="1" applyAlignment="1">
      <alignment horizontal="center"/>
    </xf>
    <xf numFmtId="0" fontId="5" fillId="0" borderId="113" xfId="0" applyFont="1" applyBorder="1" applyAlignment="1">
      <alignment vertical="top" wrapText="1"/>
    </xf>
    <xf numFmtId="0" fontId="5" fillId="0" borderId="0" xfId="0" applyFont="1" applyAlignment="1">
      <alignment vertical="top" wrapText="1"/>
    </xf>
    <xf numFmtId="0" fontId="0" fillId="0" borderId="0"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center"/>
    </xf>
    <xf numFmtId="0" fontId="0" fillId="32" borderId="153" xfId="0" applyFill="1" applyBorder="1" applyAlignment="1">
      <alignment vertical="center"/>
    </xf>
    <xf numFmtId="0" fontId="0" fillId="0" borderId="158" xfId="0" applyBorder="1" applyAlignment="1">
      <alignment vertical="center"/>
    </xf>
    <xf numFmtId="0" fontId="8" fillId="0" borderId="0" xfId="0" applyFont="1" applyFill="1" applyBorder="1" applyAlignment="1" applyProtection="1">
      <alignment horizontal="center" vertical="center"/>
      <protection locked="0"/>
    </xf>
    <xf numFmtId="0" fontId="0" fillId="32" borderId="153" xfId="0" applyFill="1" applyBorder="1" applyAlignment="1">
      <alignment horizontal="center" vertical="center"/>
    </xf>
    <xf numFmtId="0" fontId="0" fillId="0" borderId="158" xfId="0" applyBorder="1" applyAlignment="1">
      <alignment horizontal="center" vertical="center"/>
    </xf>
    <xf numFmtId="38" fontId="0" fillId="0" borderId="14" xfId="51" applyFont="1" applyBorder="1" applyAlignment="1">
      <alignment horizontal="center" vertical="center" wrapText="1"/>
    </xf>
    <xf numFmtId="38" fontId="0" fillId="0" borderId="21" xfId="51" applyFont="1" applyBorder="1" applyAlignment="1">
      <alignment horizontal="center" vertical="center" wrapText="1"/>
    </xf>
    <xf numFmtId="38" fontId="4" fillId="0" borderId="159" xfId="51" applyFont="1" applyBorder="1" applyAlignment="1">
      <alignment horizontal="center" vertical="center" wrapText="1"/>
    </xf>
    <xf numFmtId="38" fontId="4" fillId="0" borderId="68" xfId="51" applyFont="1" applyBorder="1" applyAlignment="1">
      <alignment horizontal="center" vertical="center" wrapText="1"/>
    </xf>
    <xf numFmtId="38" fontId="4" fillId="0" borderId="24" xfId="51" applyFont="1" applyBorder="1" applyAlignment="1">
      <alignment horizontal="center" vertical="center" wrapText="1"/>
    </xf>
    <xf numFmtId="38" fontId="4" fillId="0" borderId="20" xfId="51" applyFont="1" applyBorder="1" applyAlignment="1">
      <alignment vertical="center" wrapText="1"/>
    </xf>
    <xf numFmtId="38" fontId="0" fillId="0" borderId="20" xfId="51" applyFont="1" applyBorder="1" applyAlignment="1">
      <alignment vertical="center" wrapText="1"/>
    </xf>
    <xf numFmtId="38" fontId="0" fillId="0" borderId="0" xfId="51" applyFont="1" applyAlignment="1">
      <alignment vertical="center" wrapText="1"/>
    </xf>
    <xf numFmtId="38" fontId="9" fillId="0" borderId="19" xfId="51" applyFont="1" applyBorder="1" applyAlignment="1" applyProtection="1">
      <alignment horizontal="center" vertical="center"/>
      <protection/>
    </xf>
    <xf numFmtId="0" fontId="5" fillId="36" borderId="160" xfId="0" applyFont="1" applyFill="1" applyBorder="1" applyAlignment="1">
      <alignment horizontal="center" vertical="center"/>
    </xf>
    <xf numFmtId="0" fontId="5" fillId="36" borderId="161" xfId="0" applyFont="1" applyFill="1" applyBorder="1" applyAlignment="1">
      <alignment horizontal="center" vertical="center"/>
    </xf>
    <xf numFmtId="0" fontId="13" fillId="0" borderId="162" xfId="64" applyFont="1" applyBorder="1" applyAlignment="1">
      <alignment horizontal="left" vertical="center" wrapText="1"/>
      <protection/>
    </xf>
    <xf numFmtId="0" fontId="8" fillId="0" borderId="20" xfId="64" applyFont="1" applyBorder="1" applyAlignment="1">
      <alignment vertical="center" wrapText="1"/>
      <protection/>
    </xf>
    <xf numFmtId="0" fontId="8" fillId="0" borderId="57" xfId="64" applyFont="1" applyBorder="1" applyAlignment="1">
      <alignment vertical="center" wrapText="1"/>
      <protection/>
    </xf>
    <xf numFmtId="0" fontId="8" fillId="0" borderId="27" xfId="64" applyFont="1" applyBorder="1" applyAlignment="1">
      <alignment vertical="center" wrapText="1"/>
      <protection/>
    </xf>
    <xf numFmtId="0" fontId="8" fillId="0" borderId="19" xfId="64" applyFont="1" applyBorder="1" applyAlignment="1">
      <alignment vertical="center" wrapText="1"/>
      <protection/>
    </xf>
    <xf numFmtId="0" fontId="8" fillId="0" borderId="11" xfId="64" applyFont="1" applyBorder="1" applyAlignment="1">
      <alignment vertical="center" wrapText="1"/>
      <protection/>
    </xf>
    <xf numFmtId="0" fontId="4" fillId="36" borderId="138" xfId="0" applyFont="1" applyFill="1" applyBorder="1" applyAlignment="1">
      <alignment horizontal="center" vertical="center"/>
    </xf>
    <xf numFmtId="0" fontId="4" fillId="36" borderId="163" xfId="0" applyFont="1" applyFill="1" applyBorder="1" applyAlignment="1">
      <alignment horizontal="center" vertical="center"/>
    </xf>
    <xf numFmtId="0" fontId="4" fillId="36" borderId="164" xfId="0" applyFont="1" applyFill="1" applyBorder="1" applyAlignment="1">
      <alignment horizontal="center" vertical="center"/>
    </xf>
    <xf numFmtId="0" fontId="5" fillId="36" borderId="156" xfId="0" applyFont="1" applyFill="1" applyBorder="1" applyAlignment="1">
      <alignment horizontal="center" vertical="center"/>
    </xf>
    <xf numFmtId="0" fontId="5" fillId="36" borderId="24"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s0_47"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13" xfId="44"/>
    <cellStyle name="Hyperlink" xfId="45"/>
    <cellStyle name="メモ" xfId="46"/>
    <cellStyle name="リンク セル" xfId="47"/>
    <cellStyle name="悪い" xfId="48"/>
    <cellStyle name="計算" xfId="49"/>
    <cellStyle name="警告文" xfId="50"/>
    <cellStyle name="Comma [0]" xfId="51"/>
    <cellStyle name="Comma" xfId="52"/>
    <cellStyle name="桁区切り 1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2" xfId="64"/>
    <cellStyle name="標準_月報2002末"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91"/>
  <sheetViews>
    <sheetView view="pageBreakPreview" zoomScale="75" zoomScaleNormal="75" zoomScaleSheetLayoutView="75" zoomScalePageLayoutView="0" workbookViewId="0" topLeftCell="A1">
      <pane xSplit="2" ySplit="8" topLeftCell="C9" activePane="bottomRight" state="frozen"/>
      <selection pane="topLeft" activeCell="H9" sqref="H9"/>
      <selection pane="topRight" activeCell="H9" sqref="H9"/>
      <selection pane="bottomLeft" activeCell="H9" sqref="H9"/>
      <selection pane="bottomRight" activeCell="L37" sqref="L37"/>
    </sheetView>
  </sheetViews>
  <sheetFormatPr defaultColWidth="9.00390625" defaultRowHeight="13.5"/>
  <cols>
    <col min="1" max="1" width="3.125" style="119" customWidth="1"/>
    <col min="2" max="3" width="10.625" style="119" customWidth="1"/>
    <col min="4" max="9" width="9.875" style="119" customWidth="1"/>
    <col min="10" max="10" width="2.25390625" style="119" customWidth="1"/>
    <col min="11" max="11" width="3.125" style="119" customWidth="1"/>
    <col min="12" max="12" width="10.625" style="119" customWidth="1"/>
    <col min="13" max="13" width="12.25390625" style="119" customWidth="1"/>
    <col min="14" max="14" width="1.875" style="119" customWidth="1"/>
    <col min="15" max="15" width="3.125" style="119" customWidth="1"/>
    <col min="16" max="16" width="10.125" style="119" customWidth="1"/>
    <col min="17" max="17" width="9.25390625" style="119" customWidth="1"/>
    <col min="18" max="18" width="1.875" style="119" customWidth="1"/>
    <col min="19" max="19" width="3.125" style="119" customWidth="1"/>
    <col min="20" max="20" width="10.125" style="119" customWidth="1"/>
    <col min="21" max="21" width="10.25390625" style="119" customWidth="1"/>
    <col min="22" max="22" width="9.00390625" style="119" customWidth="1"/>
    <col min="23" max="23" width="0" style="119" hidden="1" customWidth="1"/>
    <col min="24" max="27" width="9.125" style="119" hidden="1" customWidth="1"/>
    <col min="28" max="28" width="9.125" style="121" hidden="1" customWidth="1"/>
    <col min="29" max="29" width="9.125" style="119" hidden="1" customWidth="1"/>
    <col min="30" max="30" width="9.75390625" style="119" hidden="1" customWidth="1"/>
    <col min="31" max="31" width="9.125" style="121" hidden="1" customWidth="1"/>
    <col min="32" max="33" width="9.125" style="119" hidden="1" customWidth="1"/>
    <col min="34" max="34" width="9.125" style="121" hidden="1" customWidth="1"/>
    <col min="35" max="38" width="9.125" style="119" hidden="1" customWidth="1"/>
    <col min="39" max="16384" width="9.00390625" style="119" customWidth="1"/>
  </cols>
  <sheetData>
    <row r="1" ht="30" customHeight="1">
      <c r="C1" s="120"/>
    </row>
    <row r="2" spans="1:21" ht="13.5" customHeight="1">
      <c r="A2" s="377" t="s">
        <v>199</v>
      </c>
      <c r="B2" s="377"/>
      <c r="C2" s="377"/>
      <c r="D2" s="377"/>
      <c r="E2" s="377"/>
      <c r="F2" s="377"/>
      <c r="G2" s="377"/>
      <c r="H2" s="377"/>
      <c r="I2" s="377"/>
      <c r="J2" s="377"/>
      <c r="K2" s="377"/>
      <c r="L2" s="377"/>
      <c r="M2" s="377"/>
      <c r="N2" s="377"/>
      <c r="O2" s="377"/>
      <c r="P2" s="377"/>
      <c r="Q2" s="377"/>
      <c r="R2" s="377"/>
      <c r="S2" s="377"/>
      <c r="T2" s="377"/>
      <c r="U2" s="377"/>
    </row>
    <row r="3" spans="1:21" ht="13.5" customHeight="1">
      <c r="A3" s="377"/>
      <c r="B3" s="377"/>
      <c r="C3" s="377"/>
      <c r="D3" s="377"/>
      <c r="E3" s="377"/>
      <c r="F3" s="377"/>
      <c r="G3" s="377"/>
      <c r="H3" s="377"/>
      <c r="I3" s="377"/>
      <c r="J3" s="377"/>
      <c r="K3" s="377"/>
      <c r="L3" s="377"/>
      <c r="M3" s="377"/>
      <c r="N3" s="377"/>
      <c r="O3" s="377"/>
      <c r="P3" s="377"/>
      <c r="Q3" s="377"/>
      <c r="R3" s="377"/>
      <c r="S3" s="377"/>
      <c r="T3" s="377"/>
      <c r="U3" s="377"/>
    </row>
    <row r="4" spans="1:21" ht="13.5">
      <c r="A4" s="226"/>
      <c r="B4" s="226"/>
      <c r="C4" s="226"/>
      <c r="D4" s="226"/>
      <c r="E4" s="226"/>
      <c r="F4" s="226"/>
      <c r="G4" s="226"/>
      <c r="H4" s="226"/>
      <c r="I4" s="226"/>
      <c r="J4" s="226"/>
      <c r="K4" s="226"/>
      <c r="L4" s="226"/>
      <c r="M4" s="226"/>
      <c r="N4" s="226"/>
      <c r="O4" s="226"/>
      <c r="P4" s="226"/>
      <c r="Q4" s="226"/>
      <c r="R4" s="226"/>
      <c r="S4" s="226"/>
      <c r="T4" s="226"/>
      <c r="U4" s="226"/>
    </row>
    <row r="5" spans="1:38" ht="18" thickBot="1">
      <c r="A5" s="226" t="s">
        <v>182</v>
      </c>
      <c r="B5" s="226"/>
      <c r="C5" s="226"/>
      <c r="D5" s="226"/>
      <c r="E5" s="226"/>
      <c r="F5" s="226"/>
      <c r="G5" s="226"/>
      <c r="H5" s="226"/>
      <c r="I5" s="256" t="s">
        <v>183</v>
      </c>
      <c r="J5" s="226"/>
      <c r="K5" s="226" t="s">
        <v>184</v>
      </c>
      <c r="L5" s="226"/>
      <c r="M5" s="226"/>
      <c r="N5" s="226"/>
      <c r="O5" s="226"/>
      <c r="P5" s="226"/>
      <c r="Q5" s="226"/>
      <c r="R5" s="226"/>
      <c r="S5" s="226"/>
      <c r="T5" s="226"/>
      <c r="U5" s="226"/>
      <c r="W5" s="122" t="s">
        <v>137</v>
      </c>
      <c r="AF5" s="123"/>
      <c r="AG5" s="124"/>
      <c r="AH5" s="125"/>
      <c r="AI5" s="124"/>
      <c r="AJ5" s="124"/>
      <c r="AK5" s="124"/>
      <c r="AL5" s="124"/>
    </row>
    <row r="6" spans="1:38" ht="16.5" customHeight="1">
      <c r="A6" s="374" t="s">
        <v>90</v>
      </c>
      <c r="B6" s="361" t="s">
        <v>185</v>
      </c>
      <c r="C6" s="371" t="s">
        <v>129</v>
      </c>
      <c r="D6" s="353" t="s">
        <v>144</v>
      </c>
      <c r="E6" s="354"/>
      <c r="F6" s="257"/>
      <c r="G6" s="257"/>
      <c r="H6" s="257"/>
      <c r="I6" s="258"/>
      <c r="J6" s="226"/>
      <c r="K6" s="380" t="s">
        <v>186</v>
      </c>
      <c r="L6" s="259"/>
      <c r="M6" s="378" t="s">
        <v>187</v>
      </c>
      <c r="N6" s="226"/>
      <c r="O6" s="380" t="s">
        <v>186</v>
      </c>
      <c r="P6" s="259"/>
      <c r="Q6" s="378" t="s">
        <v>141</v>
      </c>
      <c r="R6" s="226"/>
      <c r="S6" s="380" t="s">
        <v>186</v>
      </c>
      <c r="T6" s="259"/>
      <c r="U6" s="378" t="s">
        <v>142</v>
      </c>
      <c r="W6" s="358" t="s">
        <v>185</v>
      </c>
      <c r="X6" s="357" t="s">
        <v>129</v>
      </c>
      <c r="Y6" s="357"/>
      <c r="Z6" s="357"/>
      <c r="AA6" s="357" t="s">
        <v>130</v>
      </c>
      <c r="AB6" s="357"/>
      <c r="AC6" s="359"/>
      <c r="AD6" s="126"/>
      <c r="AE6" s="127"/>
      <c r="AF6" s="128"/>
      <c r="AG6" s="128"/>
      <c r="AH6" s="127"/>
      <c r="AI6" s="129"/>
      <c r="AJ6" s="128"/>
      <c r="AK6" s="128"/>
      <c r="AL6" s="129"/>
    </row>
    <row r="7" spans="1:38" ht="16.5" customHeight="1">
      <c r="A7" s="375"/>
      <c r="B7" s="362"/>
      <c r="C7" s="372"/>
      <c r="D7" s="355"/>
      <c r="E7" s="356"/>
      <c r="F7" s="360" t="s">
        <v>188</v>
      </c>
      <c r="G7" s="360"/>
      <c r="H7" s="360" t="s">
        <v>142</v>
      </c>
      <c r="I7" s="381"/>
      <c r="J7" s="226"/>
      <c r="K7" s="367"/>
      <c r="L7" s="260" t="s">
        <v>185</v>
      </c>
      <c r="M7" s="379"/>
      <c r="N7" s="226"/>
      <c r="O7" s="367"/>
      <c r="P7" s="260" t="s">
        <v>185</v>
      </c>
      <c r="Q7" s="379"/>
      <c r="R7" s="226"/>
      <c r="S7" s="367"/>
      <c r="T7" s="260" t="s">
        <v>185</v>
      </c>
      <c r="U7" s="379"/>
      <c r="W7" s="358"/>
      <c r="X7" s="357"/>
      <c r="Y7" s="357"/>
      <c r="Z7" s="357"/>
      <c r="AA7" s="357"/>
      <c r="AB7" s="357"/>
      <c r="AC7" s="357"/>
      <c r="AD7" s="357" t="s">
        <v>131</v>
      </c>
      <c r="AE7" s="357"/>
      <c r="AF7" s="357"/>
      <c r="AG7" s="357" t="s">
        <v>132</v>
      </c>
      <c r="AH7" s="357"/>
      <c r="AI7" s="357"/>
      <c r="AJ7" s="357" t="s">
        <v>133</v>
      </c>
      <c r="AK7" s="357"/>
      <c r="AL7" s="357"/>
    </row>
    <row r="8" spans="1:38" ht="17.25" customHeight="1" thickBot="1">
      <c r="A8" s="376"/>
      <c r="B8" s="363"/>
      <c r="C8" s="373"/>
      <c r="D8" s="261" t="s">
        <v>189</v>
      </c>
      <c r="E8" s="262" t="s">
        <v>190</v>
      </c>
      <c r="F8" s="261" t="s">
        <v>189</v>
      </c>
      <c r="G8" s="261" t="s">
        <v>190</v>
      </c>
      <c r="H8" s="261" t="s">
        <v>189</v>
      </c>
      <c r="I8" s="263" t="s">
        <v>190</v>
      </c>
      <c r="J8" s="226"/>
      <c r="K8" s="370"/>
      <c r="L8" s="264"/>
      <c r="M8" s="265" t="s">
        <v>190</v>
      </c>
      <c r="N8" s="226"/>
      <c r="O8" s="370"/>
      <c r="P8" s="264"/>
      <c r="Q8" s="265" t="s">
        <v>190</v>
      </c>
      <c r="R8" s="226"/>
      <c r="S8" s="370"/>
      <c r="T8" s="264"/>
      <c r="U8" s="265" t="s">
        <v>190</v>
      </c>
      <c r="W8" s="358"/>
      <c r="X8" s="130" t="s">
        <v>134</v>
      </c>
      <c r="Y8" s="130" t="s">
        <v>135</v>
      </c>
      <c r="Z8" s="130" t="s">
        <v>136</v>
      </c>
      <c r="AA8" s="131" t="s">
        <v>134</v>
      </c>
      <c r="AB8" s="132" t="s">
        <v>135</v>
      </c>
      <c r="AC8" s="133" t="s">
        <v>136</v>
      </c>
      <c r="AD8" s="130" t="s">
        <v>134</v>
      </c>
      <c r="AE8" s="132" t="s">
        <v>135</v>
      </c>
      <c r="AF8" s="130" t="s">
        <v>136</v>
      </c>
      <c r="AG8" s="130" t="s">
        <v>134</v>
      </c>
      <c r="AH8" s="132" t="s">
        <v>135</v>
      </c>
      <c r="AI8" s="130" t="s">
        <v>136</v>
      </c>
      <c r="AJ8" s="130" t="s">
        <v>134</v>
      </c>
      <c r="AK8" s="130" t="s">
        <v>135</v>
      </c>
      <c r="AL8" s="130" t="s">
        <v>136</v>
      </c>
    </row>
    <row r="9" spans="1:38" ht="21" customHeight="1" thickTop="1">
      <c r="A9" s="366" t="s">
        <v>69</v>
      </c>
      <c r="B9" s="266" t="s">
        <v>176</v>
      </c>
      <c r="C9" s="222">
        <f>Z9</f>
        <v>106976</v>
      </c>
      <c r="D9" s="223">
        <f>AC9</f>
        <v>52335</v>
      </c>
      <c r="E9" s="224">
        <f>D9/C9*100</f>
        <v>48.92218815435238</v>
      </c>
      <c r="F9" s="223">
        <f>AF9</f>
        <v>17123</v>
      </c>
      <c r="G9" s="224">
        <f>F9/C9*100</f>
        <v>16.006393957523184</v>
      </c>
      <c r="H9" s="223">
        <f>AL9</f>
        <v>11381</v>
      </c>
      <c r="I9" s="225">
        <f>H9/C9*100</f>
        <v>10.638834878851332</v>
      </c>
      <c r="J9" s="226"/>
      <c r="K9" s="267">
        <v>1</v>
      </c>
      <c r="L9" s="268" t="str">
        <f>VLOOKUP(K9,$C$35:$E$51,2,0)</f>
        <v>池田町</v>
      </c>
      <c r="M9" s="225">
        <f>VLOOKUP(K9,$C$35:$E$51,3,0)</f>
        <v>78.87640449438203</v>
      </c>
      <c r="N9" s="226"/>
      <c r="O9" s="267">
        <v>1</v>
      </c>
      <c r="P9" s="268" t="str">
        <f>VLOOKUP(O9,$C$55:$E$71,2,0)</f>
        <v>池田町</v>
      </c>
      <c r="Q9" s="225">
        <f>VLOOKUP(O9,$C$55:$E$71,3,0)</f>
        <v>23.48314606741573</v>
      </c>
      <c r="R9" s="226"/>
      <c r="S9" s="267">
        <v>1</v>
      </c>
      <c r="T9" s="268" t="str">
        <f>VLOOKUP(S9,$C$75:$E$91,2,0)</f>
        <v>美浜町</v>
      </c>
      <c r="U9" s="225">
        <f>VLOOKUP(S9,$C$75:$E$91,3,0)</f>
        <v>14.47802197802198</v>
      </c>
      <c r="W9" s="218" t="s">
        <v>0</v>
      </c>
      <c r="X9" s="219">
        <v>103668</v>
      </c>
      <c r="Y9" s="219">
        <v>3308</v>
      </c>
      <c r="Z9" s="220">
        <v>106976</v>
      </c>
      <c r="AA9" s="219">
        <v>52031</v>
      </c>
      <c r="AB9" s="219">
        <v>304</v>
      </c>
      <c r="AC9" s="220">
        <v>52335</v>
      </c>
      <c r="AD9" s="219">
        <v>16954</v>
      </c>
      <c r="AE9" s="219">
        <v>169</v>
      </c>
      <c r="AF9" s="220">
        <v>17123</v>
      </c>
      <c r="AG9" s="219">
        <v>13042</v>
      </c>
      <c r="AH9" s="219">
        <v>90</v>
      </c>
      <c r="AI9" s="221">
        <v>13132</v>
      </c>
      <c r="AJ9" s="219">
        <v>11328</v>
      </c>
      <c r="AK9" s="219">
        <v>53</v>
      </c>
      <c r="AL9" s="220">
        <v>11381</v>
      </c>
    </row>
    <row r="10" spans="1:38" ht="21" customHeight="1">
      <c r="A10" s="367"/>
      <c r="B10" s="269" t="s">
        <v>181</v>
      </c>
      <c r="C10" s="228">
        <f>Z10</f>
        <v>10352</v>
      </c>
      <c r="D10" s="229">
        <f>AC10</f>
        <v>6318</v>
      </c>
      <c r="E10" s="230">
        <f>D10/C10*100</f>
        <v>61.03168469860897</v>
      </c>
      <c r="F10" s="229">
        <f>AF10</f>
        <v>1799</v>
      </c>
      <c r="G10" s="230">
        <f>F10/C10*100</f>
        <v>17.378284389489952</v>
      </c>
      <c r="H10" s="229">
        <f>AL10</f>
        <v>1138</v>
      </c>
      <c r="I10" s="231">
        <f>H10/C10*100</f>
        <v>10.993044822256568</v>
      </c>
      <c r="J10" s="226"/>
      <c r="K10" s="232">
        <v>2</v>
      </c>
      <c r="L10" s="233" t="str">
        <f>VLOOKUP(K10,$C$35:$E$51,2,0)</f>
        <v>南越前町</v>
      </c>
      <c r="M10" s="231">
        <f>VLOOKUP(K10,$C$35:$E$51,3,0)</f>
        <v>72.96572280178837</v>
      </c>
      <c r="N10" s="226"/>
      <c r="O10" s="232">
        <v>2</v>
      </c>
      <c r="P10" s="233" t="str">
        <f aca="true" t="shared" si="0" ref="P10:P25">VLOOKUP(O10,$C$55:$E$71,2,0)</f>
        <v>高浜町</v>
      </c>
      <c r="Q10" s="231">
        <f aca="true" t="shared" si="1" ref="Q10:Q25">VLOOKUP(O10,$C$55:$E$71,3,0)</f>
        <v>19.49964928688333</v>
      </c>
      <c r="R10" s="226"/>
      <c r="S10" s="232">
        <v>2</v>
      </c>
      <c r="T10" s="233" t="str">
        <f aca="true" t="shared" si="2" ref="T10:T25">VLOOKUP(S10,$C$75:$E$91,2,0)</f>
        <v>池田町</v>
      </c>
      <c r="U10" s="231">
        <f aca="true" t="shared" si="3" ref="U10:U25">VLOOKUP(S10,$C$75:$E$91,3,0)</f>
        <v>14.382022471910114</v>
      </c>
      <c r="W10" s="159" t="s">
        <v>37</v>
      </c>
      <c r="X10" s="196">
        <v>9887</v>
      </c>
      <c r="Y10" s="160">
        <v>465</v>
      </c>
      <c r="Z10" s="161">
        <v>10352</v>
      </c>
      <c r="AA10" s="196">
        <v>6291</v>
      </c>
      <c r="AB10" s="197">
        <v>27</v>
      </c>
      <c r="AC10" s="198">
        <v>6318</v>
      </c>
      <c r="AD10" s="162">
        <v>1779</v>
      </c>
      <c r="AE10" s="197">
        <v>20</v>
      </c>
      <c r="AF10" s="163">
        <v>1799</v>
      </c>
      <c r="AG10" s="164">
        <v>1315</v>
      </c>
      <c r="AH10" s="165">
        <v>3</v>
      </c>
      <c r="AI10" s="167">
        <v>1318</v>
      </c>
      <c r="AJ10" s="164">
        <v>1135</v>
      </c>
      <c r="AK10" s="166">
        <v>3</v>
      </c>
      <c r="AL10" s="167">
        <v>1138</v>
      </c>
    </row>
    <row r="11" spans="1:38" ht="21" customHeight="1">
      <c r="A11" s="367"/>
      <c r="B11" s="269" t="s">
        <v>65</v>
      </c>
      <c r="C11" s="228">
        <f>Z11</f>
        <v>32963</v>
      </c>
      <c r="D11" s="229">
        <f>AC11</f>
        <v>17399</v>
      </c>
      <c r="E11" s="230">
        <f>D11/C11*100</f>
        <v>52.78342383884962</v>
      </c>
      <c r="F11" s="229">
        <f>AF11</f>
        <v>4349</v>
      </c>
      <c r="G11" s="230">
        <f aca="true" t="shared" si="4" ref="G11:G29">F11/C11*100</f>
        <v>13.19358068137002</v>
      </c>
      <c r="H11" s="229">
        <f>AL11</f>
        <v>3648</v>
      </c>
      <c r="I11" s="231">
        <f aca="true" t="shared" si="5" ref="I11:I29">H11/C11*100</f>
        <v>11.066953857355216</v>
      </c>
      <c r="J11" s="226"/>
      <c r="K11" s="232">
        <v>3</v>
      </c>
      <c r="L11" s="233" t="str">
        <f>VLOOKUP(K11,$C$35:$E$51,2,0)</f>
        <v>勝山市</v>
      </c>
      <c r="M11" s="231">
        <f>VLOOKUP(K11,$C$35:$E$51,3,0)</f>
        <v>68.1001770806982</v>
      </c>
      <c r="N11" s="226"/>
      <c r="O11" s="232">
        <v>3</v>
      </c>
      <c r="P11" s="233" t="str">
        <f t="shared" si="0"/>
        <v>美浜町</v>
      </c>
      <c r="Q11" s="231">
        <f t="shared" si="1"/>
        <v>19.395604395604398</v>
      </c>
      <c r="R11" s="226"/>
      <c r="S11" s="232">
        <v>3</v>
      </c>
      <c r="T11" s="233" t="str">
        <f t="shared" si="2"/>
        <v>おおい町</v>
      </c>
      <c r="U11" s="231">
        <f t="shared" si="3"/>
        <v>13.030116779348495</v>
      </c>
      <c r="W11" s="176" t="s">
        <v>139</v>
      </c>
      <c r="X11" s="177">
        <v>31730</v>
      </c>
      <c r="Y11" s="178">
        <v>1233</v>
      </c>
      <c r="Z11" s="179">
        <v>32963</v>
      </c>
      <c r="AA11" s="177">
        <v>17303</v>
      </c>
      <c r="AB11" s="180">
        <v>96</v>
      </c>
      <c r="AC11" s="181">
        <v>17399</v>
      </c>
      <c r="AD11" s="182">
        <v>4304</v>
      </c>
      <c r="AE11" s="180">
        <v>45</v>
      </c>
      <c r="AF11" s="183">
        <v>4349</v>
      </c>
      <c r="AG11" s="184">
        <v>4232</v>
      </c>
      <c r="AH11" s="185">
        <v>16</v>
      </c>
      <c r="AI11" s="186">
        <v>4248</v>
      </c>
      <c r="AJ11" s="184">
        <v>3634</v>
      </c>
      <c r="AK11" s="187">
        <v>14</v>
      </c>
      <c r="AL11" s="186">
        <v>3648</v>
      </c>
    </row>
    <row r="12" spans="1:38" ht="21" customHeight="1">
      <c r="A12" s="367"/>
      <c r="B12" s="269" t="s">
        <v>66</v>
      </c>
      <c r="C12" s="228">
        <f>Z12</f>
        <v>6575</v>
      </c>
      <c r="D12" s="239">
        <f>AC12</f>
        <v>3714</v>
      </c>
      <c r="E12" s="230">
        <f>D12/C12*100</f>
        <v>56.48669201520913</v>
      </c>
      <c r="F12" s="229">
        <f>AF12</f>
        <v>848</v>
      </c>
      <c r="G12" s="230">
        <f t="shared" si="4"/>
        <v>12.897338403041825</v>
      </c>
      <c r="H12" s="229">
        <f>AL12</f>
        <v>681</v>
      </c>
      <c r="I12" s="231">
        <f t="shared" si="5"/>
        <v>10.357414448669202</v>
      </c>
      <c r="J12" s="226"/>
      <c r="K12" s="232">
        <v>4</v>
      </c>
      <c r="L12" s="233" t="str">
        <f aca="true" t="shared" si="6" ref="L12:L25">VLOOKUP(K12,$C$35:$E$51,2,0)</f>
        <v>若狭町</v>
      </c>
      <c r="M12" s="231">
        <f aca="true" t="shared" si="7" ref="M12:M25">VLOOKUP(K12,$C$35:$E$51,3,0)</f>
        <v>65.38073116542112</v>
      </c>
      <c r="N12" s="226"/>
      <c r="O12" s="232">
        <v>4</v>
      </c>
      <c r="P12" s="233" t="str">
        <f t="shared" si="0"/>
        <v>小浜市</v>
      </c>
      <c r="Q12" s="231">
        <f t="shared" si="1"/>
        <v>18.92765393221182</v>
      </c>
      <c r="R12" s="226"/>
      <c r="S12" s="232">
        <v>4</v>
      </c>
      <c r="T12" s="233" t="str">
        <f t="shared" si="2"/>
        <v>南越前町</v>
      </c>
      <c r="U12" s="231">
        <f t="shared" si="3"/>
        <v>12.876304023845009</v>
      </c>
      <c r="W12" s="176" t="s">
        <v>5</v>
      </c>
      <c r="X12" s="177">
        <v>6387</v>
      </c>
      <c r="Y12" s="178">
        <v>188</v>
      </c>
      <c r="Z12" s="179">
        <v>6575</v>
      </c>
      <c r="AA12" s="177">
        <v>3692</v>
      </c>
      <c r="AB12" s="180">
        <v>22</v>
      </c>
      <c r="AC12" s="181">
        <v>3714</v>
      </c>
      <c r="AD12" s="182">
        <v>842</v>
      </c>
      <c r="AE12" s="180">
        <v>6</v>
      </c>
      <c r="AF12" s="183">
        <v>848</v>
      </c>
      <c r="AG12" s="203">
        <v>790</v>
      </c>
      <c r="AH12" s="204">
        <v>7</v>
      </c>
      <c r="AI12" s="205">
        <v>797</v>
      </c>
      <c r="AJ12" s="203">
        <v>675</v>
      </c>
      <c r="AK12" s="206">
        <v>6</v>
      </c>
      <c r="AL12" s="205">
        <v>681</v>
      </c>
    </row>
    <row r="13" spans="1:38" ht="21" customHeight="1">
      <c r="A13" s="368"/>
      <c r="B13" s="270" t="s">
        <v>191</v>
      </c>
      <c r="C13" s="271">
        <f>SUM(C9:C12)</f>
        <v>156866</v>
      </c>
      <c r="D13" s="272">
        <f>SUM(D9:D12)</f>
        <v>79766</v>
      </c>
      <c r="E13" s="236">
        <f aca="true" t="shared" si="8" ref="E13:E29">D13/C13*100</f>
        <v>50.84976986727525</v>
      </c>
      <c r="F13" s="235">
        <f>SUM(F9:F12)</f>
        <v>24119</v>
      </c>
      <c r="G13" s="236">
        <f t="shared" si="4"/>
        <v>15.375543457473256</v>
      </c>
      <c r="H13" s="235">
        <f>SUM(H9:H12)</f>
        <v>16848</v>
      </c>
      <c r="I13" s="237">
        <f t="shared" si="5"/>
        <v>10.740377137174404</v>
      </c>
      <c r="J13" s="226"/>
      <c r="K13" s="232">
        <v>5</v>
      </c>
      <c r="L13" s="233" t="str">
        <f t="shared" si="6"/>
        <v>越前町</v>
      </c>
      <c r="M13" s="231">
        <f t="shared" si="7"/>
        <v>65.15693832599119</v>
      </c>
      <c r="N13" s="226"/>
      <c r="O13" s="232">
        <v>5</v>
      </c>
      <c r="P13" s="233" t="str">
        <f t="shared" si="0"/>
        <v>敦賀市</v>
      </c>
      <c r="Q13" s="231">
        <f t="shared" si="1"/>
        <v>18.377614666253145</v>
      </c>
      <c r="R13" s="226"/>
      <c r="S13" s="232">
        <v>5</v>
      </c>
      <c r="T13" s="233" t="str">
        <f t="shared" si="2"/>
        <v>小浜市</v>
      </c>
      <c r="U13" s="231">
        <f t="shared" si="3"/>
        <v>12.76207839562443</v>
      </c>
      <c r="W13" s="134"/>
      <c r="X13" s="135"/>
      <c r="Y13" s="136"/>
      <c r="Z13" s="137"/>
      <c r="AA13" s="135"/>
      <c r="AB13" s="138"/>
      <c r="AC13" s="139"/>
      <c r="AD13" s="140"/>
      <c r="AE13" s="138"/>
      <c r="AF13" s="141"/>
      <c r="AG13" s="142"/>
      <c r="AH13" s="143"/>
      <c r="AI13" s="144"/>
      <c r="AJ13" s="142"/>
      <c r="AK13" s="145"/>
      <c r="AL13" s="144"/>
    </row>
    <row r="14" spans="1:38" ht="21" customHeight="1">
      <c r="A14" s="369" t="s">
        <v>70</v>
      </c>
      <c r="B14" s="273" t="s">
        <v>177</v>
      </c>
      <c r="C14" s="228">
        <f>Z14</f>
        <v>11578</v>
      </c>
      <c r="D14" s="229">
        <f>AC14</f>
        <v>7503</v>
      </c>
      <c r="E14" s="238">
        <f t="shared" si="8"/>
        <v>64.80393850405942</v>
      </c>
      <c r="F14" s="240">
        <f>AF14</f>
        <v>2007</v>
      </c>
      <c r="G14" s="238">
        <f t="shared" si="4"/>
        <v>17.334600103644842</v>
      </c>
      <c r="H14" s="240">
        <f>AL14</f>
        <v>1340</v>
      </c>
      <c r="I14" s="227">
        <f t="shared" si="5"/>
        <v>11.573674209708066</v>
      </c>
      <c r="J14" s="226"/>
      <c r="K14" s="232">
        <v>6</v>
      </c>
      <c r="L14" s="233" t="str">
        <f t="shared" si="6"/>
        <v>大野市</v>
      </c>
      <c r="M14" s="231">
        <f t="shared" si="7"/>
        <v>64.80393850405942</v>
      </c>
      <c r="N14" s="226"/>
      <c r="O14" s="232">
        <v>6</v>
      </c>
      <c r="P14" s="233" t="str">
        <f t="shared" si="0"/>
        <v>南越前町</v>
      </c>
      <c r="Q14" s="231">
        <f t="shared" si="1"/>
        <v>18.241430700447093</v>
      </c>
      <c r="R14" s="226"/>
      <c r="S14" s="232">
        <v>6</v>
      </c>
      <c r="T14" s="233" t="str">
        <f t="shared" si="2"/>
        <v>敦賀市</v>
      </c>
      <c r="U14" s="231">
        <f t="shared" si="3"/>
        <v>12.395327199421068</v>
      </c>
      <c r="W14" s="168" t="s">
        <v>3</v>
      </c>
      <c r="X14" s="169">
        <v>11168</v>
      </c>
      <c r="Y14" s="170">
        <v>410</v>
      </c>
      <c r="Z14" s="171">
        <v>11578</v>
      </c>
      <c r="AA14" s="169">
        <v>7469</v>
      </c>
      <c r="AB14" s="172">
        <v>34</v>
      </c>
      <c r="AC14" s="173">
        <v>7503</v>
      </c>
      <c r="AD14" s="174">
        <v>1988</v>
      </c>
      <c r="AE14" s="172">
        <v>19</v>
      </c>
      <c r="AF14" s="175">
        <v>2007</v>
      </c>
      <c r="AG14" s="164">
        <v>1559</v>
      </c>
      <c r="AH14" s="165">
        <v>6</v>
      </c>
      <c r="AI14" s="167">
        <v>1565</v>
      </c>
      <c r="AJ14" s="164">
        <v>1338</v>
      </c>
      <c r="AK14" s="166">
        <v>2</v>
      </c>
      <c r="AL14" s="167">
        <v>1340</v>
      </c>
    </row>
    <row r="15" spans="1:38" ht="21" customHeight="1">
      <c r="A15" s="367"/>
      <c r="B15" s="269" t="s">
        <v>178</v>
      </c>
      <c r="C15" s="228">
        <f>Z15</f>
        <v>7906</v>
      </c>
      <c r="D15" s="229">
        <f>AC15</f>
        <v>5384</v>
      </c>
      <c r="E15" s="230">
        <f t="shared" si="8"/>
        <v>68.1001770806982</v>
      </c>
      <c r="F15" s="229">
        <f>AF15</f>
        <v>1383</v>
      </c>
      <c r="G15" s="230">
        <f t="shared" si="4"/>
        <v>17.493043258284846</v>
      </c>
      <c r="H15" s="229">
        <f>AL15</f>
        <v>938</v>
      </c>
      <c r="I15" s="231">
        <f t="shared" si="5"/>
        <v>11.864406779661017</v>
      </c>
      <c r="J15" s="226"/>
      <c r="K15" s="232">
        <v>7</v>
      </c>
      <c r="L15" s="233" t="str">
        <f t="shared" si="6"/>
        <v>美浜町</v>
      </c>
      <c r="M15" s="231">
        <f t="shared" si="7"/>
        <v>63.13186813186813</v>
      </c>
      <c r="N15" s="226"/>
      <c r="O15" s="232">
        <v>7</v>
      </c>
      <c r="P15" s="233" t="str">
        <f t="shared" si="0"/>
        <v>おおい町</v>
      </c>
      <c r="Q15" s="231">
        <f t="shared" si="1"/>
        <v>18.223724646588813</v>
      </c>
      <c r="R15" s="226"/>
      <c r="S15" s="232">
        <v>7</v>
      </c>
      <c r="T15" s="233" t="str">
        <f t="shared" si="2"/>
        <v>高浜町</v>
      </c>
      <c r="U15" s="231">
        <f t="shared" si="3"/>
        <v>12.251578209025018</v>
      </c>
      <c r="W15" s="188" t="s">
        <v>4</v>
      </c>
      <c r="X15" s="189">
        <v>7698</v>
      </c>
      <c r="Y15" s="190">
        <v>208</v>
      </c>
      <c r="Z15" s="191">
        <v>7906</v>
      </c>
      <c r="AA15" s="189">
        <v>5370</v>
      </c>
      <c r="AB15" s="192">
        <v>14</v>
      </c>
      <c r="AC15" s="193">
        <v>5384</v>
      </c>
      <c r="AD15" s="194">
        <v>1377</v>
      </c>
      <c r="AE15" s="192">
        <v>6</v>
      </c>
      <c r="AF15" s="195">
        <v>1383</v>
      </c>
      <c r="AG15" s="184">
        <v>1091</v>
      </c>
      <c r="AH15" s="185">
        <v>4</v>
      </c>
      <c r="AI15" s="186">
        <v>1095</v>
      </c>
      <c r="AJ15" s="184">
        <v>934</v>
      </c>
      <c r="AK15" s="187">
        <v>4</v>
      </c>
      <c r="AL15" s="186">
        <v>938</v>
      </c>
    </row>
    <row r="16" spans="1:38" ht="21" customHeight="1">
      <c r="A16" s="368"/>
      <c r="B16" s="274" t="s">
        <v>191</v>
      </c>
      <c r="C16" s="234">
        <f>SUM(C14:C15)</f>
        <v>19484</v>
      </c>
      <c r="D16" s="235">
        <f>SUM(D14:D15)</f>
        <v>12887</v>
      </c>
      <c r="E16" s="236">
        <f t="shared" si="8"/>
        <v>66.14144939437487</v>
      </c>
      <c r="F16" s="235">
        <f>SUM(F14:F15)</f>
        <v>3390</v>
      </c>
      <c r="G16" s="236">
        <f t="shared" si="4"/>
        <v>17.398891398070212</v>
      </c>
      <c r="H16" s="235">
        <f>SUM(H14:H15)</f>
        <v>2278</v>
      </c>
      <c r="I16" s="237">
        <f t="shared" si="5"/>
        <v>11.691644426195854</v>
      </c>
      <c r="J16" s="226"/>
      <c r="K16" s="232">
        <v>8</v>
      </c>
      <c r="L16" s="233" t="str">
        <f t="shared" si="6"/>
        <v>あわら市</v>
      </c>
      <c r="M16" s="231">
        <f t="shared" si="7"/>
        <v>61.03168469860897</v>
      </c>
      <c r="N16" s="226"/>
      <c r="O16" s="232">
        <v>8</v>
      </c>
      <c r="P16" s="233" t="str">
        <f t="shared" si="0"/>
        <v>勝山市</v>
      </c>
      <c r="Q16" s="231">
        <f t="shared" si="1"/>
        <v>17.493043258284846</v>
      </c>
      <c r="R16" s="226"/>
      <c r="S16" s="232">
        <v>8</v>
      </c>
      <c r="T16" s="233" t="str">
        <f t="shared" si="2"/>
        <v>若狭町</v>
      </c>
      <c r="U16" s="231">
        <f t="shared" si="3"/>
        <v>11.916784487982225</v>
      </c>
      <c r="W16" s="146"/>
      <c r="X16" s="147"/>
      <c r="Y16" s="148"/>
      <c r="Z16" s="149"/>
      <c r="AA16" s="147"/>
      <c r="AB16" s="150"/>
      <c r="AC16" s="151"/>
      <c r="AD16" s="152"/>
      <c r="AE16" s="150"/>
      <c r="AF16" s="153"/>
      <c r="AG16" s="154"/>
      <c r="AH16" s="155"/>
      <c r="AI16" s="156"/>
      <c r="AJ16" s="154"/>
      <c r="AK16" s="157"/>
      <c r="AL16" s="156"/>
    </row>
    <row r="17" spans="1:38" ht="21" customHeight="1">
      <c r="A17" s="369" t="s">
        <v>71</v>
      </c>
      <c r="B17" s="273" t="s">
        <v>152</v>
      </c>
      <c r="C17" s="228">
        <f>Z17</f>
        <v>25499</v>
      </c>
      <c r="D17" s="229">
        <f>AC17</f>
        <v>12560</v>
      </c>
      <c r="E17" s="238">
        <f t="shared" si="8"/>
        <v>49.2568336013177</v>
      </c>
      <c r="F17" s="240">
        <f>AF17</f>
        <v>3132</v>
      </c>
      <c r="G17" s="238">
        <f t="shared" si="4"/>
        <v>12.282834620965529</v>
      </c>
      <c r="H17" s="240">
        <f>AL17</f>
        <v>2486</v>
      </c>
      <c r="I17" s="227">
        <f t="shared" si="5"/>
        <v>9.749401937330877</v>
      </c>
      <c r="J17" s="226"/>
      <c r="K17" s="232">
        <v>9</v>
      </c>
      <c r="L17" s="233" t="str">
        <f t="shared" si="6"/>
        <v>永平寺町</v>
      </c>
      <c r="M17" s="231">
        <f t="shared" si="7"/>
        <v>56.48669201520913</v>
      </c>
      <c r="N17" s="226"/>
      <c r="O17" s="232">
        <v>9</v>
      </c>
      <c r="P17" s="233" t="str">
        <f t="shared" si="0"/>
        <v>越前町</v>
      </c>
      <c r="Q17" s="231">
        <f t="shared" si="1"/>
        <v>17.387114537444933</v>
      </c>
      <c r="R17" s="226"/>
      <c r="S17" s="232">
        <v>9</v>
      </c>
      <c r="T17" s="233" t="str">
        <f t="shared" si="2"/>
        <v>勝山市</v>
      </c>
      <c r="U17" s="231">
        <f t="shared" si="3"/>
        <v>11.864406779661017</v>
      </c>
      <c r="W17" s="159" t="s">
        <v>152</v>
      </c>
      <c r="X17" s="196">
        <v>24789</v>
      </c>
      <c r="Y17" s="160">
        <v>710</v>
      </c>
      <c r="Z17" s="161">
        <v>25499</v>
      </c>
      <c r="AA17" s="196">
        <v>12498</v>
      </c>
      <c r="AB17" s="197">
        <v>62</v>
      </c>
      <c r="AC17" s="198">
        <v>12560</v>
      </c>
      <c r="AD17" s="162">
        <v>3110</v>
      </c>
      <c r="AE17" s="197">
        <v>22</v>
      </c>
      <c r="AF17" s="163">
        <v>3132</v>
      </c>
      <c r="AG17" s="199">
        <v>2849</v>
      </c>
      <c r="AH17" s="200">
        <v>11</v>
      </c>
      <c r="AI17" s="201">
        <v>2860</v>
      </c>
      <c r="AJ17" s="199">
        <v>2475</v>
      </c>
      <c r="AK17" s="202">
        <v>11</v>
      </c>
      <c r="AL17" s="201">
        <v>2486</v>
      </c>
    </row>
    <row r="18" spans="1:38" ht="21" customHeight="1">
      <c r="A18" s="367"/>
      <c r="B18" s="269" t="s">
        <v>67</v>
      </c>
      <c r="C18" s="275">
        <f>Z18</f>
        <v>31295</v>
      </c>
      <c r="D18" s="229">
        <f>AC18</f>
        <v>15847</v>
      </c>
      <c r="E18" s="230">
        <f t="shared" si="8"/>
        <v>50.63748202588273</v>
      </c>
      <c r="F18" s="229">
        <f>AF18</f>
        <v>4307</v>
      </c>
      <c r="G18" s="230">
        <f t="shared" si="4"/>
        <v>13.762581882089792</v>
      </c>
      <c r="H18" s="229">
        <f>AL18</f>
        <v>3283</v>
      </c>
      <c r="I18" s="231">
        <f t="shared" si="5"/>
        <v>10.490493689087714</v>
      </c>
      <c r="J18" s="226"/>
      <c r="K18" s="232">
        <v>10</v>
      </c>
      <c r="L18" s="233" t="str">
        <f t="shared" si="6"/>
        <v>おおい町</v>
      </c>
      <c r="M18" s="231">
        <f t="shared" si="7"/>
        <v>53.96435156730178</v>
      </c>
      <c r="N18" s="226"/>
      <c r="O18" s="232">
        <v>10</v>
      </c>
      <c r="P18" s="233" t="str">
        <f t="shared" si="0"/>
        <v>あわら市</v>
      </c>
      <c r="Q18" s="231">
        <f t="shared" si="1"/>
        <v>17.378284389489952</v>
      </c>
      <c r="R18" s="226"/>
      <c r="S18" s="232">
        <v>10</v>
      </c>
      <c r="T18" s="233" t="str">
        <f t="shared" si="2"/>
        <v>大野市</v>
      </c>
      <c r="U18" s="231">
        <f t="shared" si="3"/>
        <v>11.573674209708066</v>
      </c>
      <c r="W18" s="176" t="s">
        <v>80</v>
      </c>
      <c r="X18" s="177">
        <v>28595</v>
      </c>
      <c r="Y18" s="178">
        <v>2700</v>
      </c>
      <c r="Z18" s="179">
        <v>31295</v>
      </c>
      <c r="AA18" s="177">
        <v>15771</v>
      </c>
      <c r="AB18" s="180">
        <v>76</v>
      </c>
      <c r="AC18" s="181">
        <v>15847</v>
      </c>
      <c r="AD18" s="182">
        <v>4284</v>
      </c>
      <c r="AE18" s="180">
        <v>23</v>
      </c>
      <c r="AF18" s="183">
        <v>4307</v>
      </c>
      <c r="AG18" s="184">
        <v>3789</v>
      </c>
      <c r="AH18" s="185">
        <v>7</v>
      </c>
      <c r="AI18" s="186">
        <v>3796</v>
      </c>
      <c r="AJ18" s="184">
        <v>3281</v>
      </c>
      <c r="AK18" s="187">
        <v>2</v>
      </c>
      <c r="AL18" s="186">
        <v>3283</v>
      </c>
    </row>
    <row r="19" spans="1:38" ht="21" customHeight="1">
      <c r="A19" s="367"/>
      <c r="B19" s="269" t="s">
        <v>76</v>
      </c>
      <c r="C19" s="228">
        <f>Z19</f>
        <v>890</v>
      </c>
      <c r="D19" s="229">
        <f>AC19</f>
        <v>702</v>
      </c>
      <c r="E19" s="230">
        <f t="shared" si="8"/>
        <v>78.87640449438203</v>
      </c>
      <c r="F19" s="229">
        <f>AF19</f>
        <v>209</v>
      </c>
      <c r="G19" s="230">
        <f t="shared" si="4"/>
        <v>23.48314606741573</v>
      </c>
      <c r="H19" s="229">
        <f>AL19</f>
        <v>128</v>
      </c>
      <c r="I19" s="231">
        <f t="shared" si="5"/>
        <v>14.382022471910114</v>
      </c>
      <c r="J19" s="226"/>
      <c r="K19" s="232">
        <v>11</v>
      </c>
      <c r="L19" s="233" t="str">
        <f t="shared" si="6"/>
        <v>小浜市</v>
      </c>
      <c r="M19" s="231">
        <f>VLOOKUP(K19,$C$35:$E$51,3,0)</f>
        <v>53.37697853650452</v>
      </c>
      <c r="N19" s="226"/>
      <c r="O19" s="232">
        <v>11</v>
      </c>
      <c r="P19" s="233" t="str">
        <f t="shared" si="0"/>
        <v>大野市</v>
      </c>
      <c r="Q19" s="231">
        <f t="shared" si="1"/>
        <v>17.334600103644842</v>
      </c>
      <c r="R19" s="226"/>
      <c r="S19" s="232">
        <v>11</v>
      </c>
      <c r="T19" s="233" t="str">
        <f t="shared" si="2"/>
        <v>越前町</v>
      </c>
      <c r="U19" s="231">
        <f t="shared" si="3"/>
        <v>11.357378854625551</v>
      </c>
      <c r="W19" s="176" t="s">
        <v>6</v>
      </c>
      <c r="X19" s="177">
        <v>888</v>
      </c>
      <c r="Y19" s="178">
        <v>2</v>
      </c>
      <c r="Z19" s="179">
        <v>890</v>
      </c>
      <c r="AA19" s="177">
        <v>702</v>
      </c>
      <c r="AB19" s="180">
        <v>0</v>
      </c>
      <c r="AC19" s="181">
        <v>702</v>
      </c>
      <c r="AD19" s="182">
        <v>209</v>
      </c>
      <c r="AE19" s="180">
        <v>0</v>
      </c>
      <c r="AF19" s="183">
        <v>209</v>
      </c>
      <c r="AG19" s="184">
        <v>128</v>
      </c>
      <c r="AH19" s="185">
        <v>0</v>
      </c>
      <c r="AI19" s="186">
        <v>128</v>
      </c>
      <c r="AJ19" s="184">
        <v>128</v>
      </c>
      <c r="AK19" s="187">
        <v>0</v>
      </c>
      <c r="AL19" s="186">
        <v>128</v>
      </c>
    </row>
    <row r="20" spans="1:38" ht="21" customHeight="1">
      <c r="A20" s="367"/>
      <c r="B20" s="269" t="s">
        <v>77</v>
      </c>
      <c r="C20" s="228">
        <f>Z20</f>
        <v>3355</v>
      </c>
      <c r="D20" s="229">
        <f>AC20</f>
        <v>2448</v>
      </c>
      <c r="E20" s="230">
        <f t="shared" si="8"/>
        <v>72.96572280178837</v>
      </c>
      <c r="F20" s="229">
        <f>AF20</f>
        <v>612</v>
      </c>
      <c r="G20" s="230">
        <f t="shared" si="4"/>
        <v>18.241430700447093</v>
      </c>
      <c r="H20" s="229">
        <f>AL20</f>
        <v>432</v>
      </c>
      <c r="I20" s="231">
        <f t="shared" si="5"/>
        <v>12.876304023845009</v>
      </c>
      <c r="J20" s="226"/>
      <c r="K20" s="232">
        <v>12</v>
      </c>
      <c r="L20" s="233" t="str">
        <f t="shared" si="6"/>
        <v>坂井市</v>
      </c>
      <c r="M20" s="231">
        <f t="shared" si="7"/>
        <v>52.78342383884962</v>
      </c>
      <c r="N20" s="226"/>
      <c r="O20" s="232">
        <v>12</v>
      </c>
      <c r="P20" s="233" t="str">
        <f t="shared" si="0"/>
        <v>若狭町</v>
      </c>
      <c r="Q20" s="231">
        <f t="shared" si="1"/>
        <v>16.340133306402745</v>
      </c>
      <c r="R20" s="226"/>
      <c r="S20" s="232">
        <v>12</v>
      </c>
      <c r="T20" s="233" t="str">
        <f t="shared" si="2"/>
        <v>坂井市</v>
      </c>
      <c r="U20" s="231">
        <f t="shared" si="3"/>
        <v>11.066953857355216</v>
      </c>
      <c r="W20" s="176" t="s">
        <v>61</v>
      </c>
      <c r="X20" s="177">
        <v>3317</v>
      </c>
      <c r="Y20" s="178">
        <v>38</v>
      </c>
      <c r="Z20" s="179">
        <v>3355</v>
      </c>
      <c r="AA20" s="177">
        <v>2442</v>
      </c>
      <c r="AB20" s="180">
        <v>6</v>
      </c>
      <c r="AC20" s="181">
        <v>2448</v>
      </c>
      <c r="AD20" s="182">
        <v>611</v>
      </c>
      <c r="AE20" s="180">
        <v>1</v>
      </c>
      <c r="AF20" s="183">
        <v>612</v>
      </c>
      <c r="AG20" s="184">
        <v>476</v>
      </c>
      <c r="AH20" s="185">
        <v>5</v>
      </c>
      <c r="AI20" s="186">
        <v>481</v>
      </c>
      <c r="AJ20" s="184">
        <v>429</v>
      </c>
      <c r="AK20" s="187">
        <v>3</v>
      </c>
      <c r="AL20" s="186">
        <v>432</v>
      </c>
    </row>
    <row r="21" spans="1:38" ht="21" customHeight="1">
      <c r="A21" s="367"/>
      <c r="B21" s="269" t="s">
        <v>73</v>
      </c>
      <c r="C21" s="228">
        <f>Z21</f>
        <v>7264</v>
      </c>
      <c r="D21" s="229">
        <f>AC21</f>
        <v>4733</v>
      </c>
      <c r="E21" s="230">
        <f t="shared" si="8"/>
        <v>65.15693832599119</v>
      </c>
      <c r="F21" s="229">
        <f>AF21</f>
        <v>1263</v>
      </c>
      <c r="G21" s="230">
        <f t="shared" si="4"/>
        <v>17.387114537444933</v>
      </c>
      <c r="H21" s="229">
        <f>AL21</f>
        <v>825</v>
      </c>
      <c r="I21" s="231">
        <f t="shared" si="5"/>
        <v>11.357378854625551</v>
      </c>
      <c r="J21" s="226"/>
      <c r="K21" s="232">
        <v>13</v>
      </c>
      <c r="L21" s="233" t="str">
        <f t="shared" si="6"/>
        <v>高浜町</v>
      </c>
      <c r="M21" s="231">
        <f t="shared" si="7"/>
        <v>52.63034837502922</v>
      </c>
      <c r="N21" s="226"/>
      <c r="O21" s="232">
        <v>13</v>
      </c>
      <c r="P21" s="233" t="str">
        <f t="shared" si="0"/>
        <v>福井市</v>
      </c>
      <c r="Q21" s="231">
        <f t="shared" si="1"/>
        <v>16.006393957523184</v>
      </c>
      <c r="R21" s="226"/>
      <c r="S21" s="232">
        <v>13</v>
      </c>
      <c r="T21" s="233" t="str">
        <f t="shared" si="2"/>
        <v>あわら市</v>
      </c>
      <c r="U21" s="231">
        <f t="shared" si="3"/>
        <v>10.993044822256568</v>
      </c>
      <c r="W21" s="176" t="s">
        <v>7</v>
      </c>
      <c r="X21" s="177">
        <v>7066</v>
      </c>
      <c r="Y21" s="178">
        <v>198</v>
      </c>
      <c r="Z21" s="179">
        <v>7264</v>
      </c>
      <c r="AA21" s="177">
        <v>4724</v>
      </c>
      <c r="AB21" s="180">
        <v>9</v>
      </c>
      <c r="AC21" s="181">
        <v>4733</v>
      </c>
      <c r="AD21" s="182">
        <v>1258</v>
      </c>
      <c r="AE21" s="180">
        <v>5</v>
      </c>
      <c r="AF21" s="183">
        <v>1263</v>
      </c>
      <c r="AG21" s="203">
        <v>949</v>
      </c>
      <c r="AH21" s="204">
        <v>2</v>
      </c>
      <c r="AI21" s="205">
        <v>951</v>
      </c>
      <c r="AJ21" s="203">
        <v>823</v>
      </c>
      <c r="AK21" s="206">
        <v>2</v>
      </c>
      <c r="AL21" s="205">
        <v>825</v>
      </c>
    </row>
    <row r="22" spans="1:38" ht="21" customHeight="1">
      <c r="A22" s="368"/>
      <c r="B22" s="274" t="s">
        <v>191</v>
      </c>
      <c r="C22" s="234">
        <f>SUM(C17:C21)</f>
        <v>68303</v>
      </c>
      <c r="D22" s="235">
        <f>SUM(D17:D21)</f>
        <v>36290</v>
      </c>
      <c r="E22" s="236">
        <f t="shared" si="8"/>
        <v>53.13090201016061</v>
      </c>
      <c r="F22" s="235">
        <f>SUM(F17:F21)</f>
        <v>9523</v>
      </c>
      <c r="G22" s="236">
        <f t="shared" si="4"/>
        <v>13.942286575992268</v>
      </c>
      <c r="H22" s="235">
        <f>SUM(H17:H21)</f>
        <v>7154</v>
      </c>
      <c r="I22" s="237">
        <f t="shared" si="5"/>
        <v>10.473917690291788</v>
      </c>
      <c r="J22" s="226"/>
      <c r="K22" s="232">
        <v>14</v>
      </c>
      <c r="L22" s="233" t="str">
        <f t="shared" si="6"/>
        <v>越前市</v>
      </c>
      <c r="M22" s="231">
        <f t="shared" si="7"/>
        <v>50.63748202588273</v>
      </c>
      <c r="N22" s="226"/>
      <c r="O22" s="232">
        <v>14</v>
      </c>
      <c r="P22" s="233" t="str">
        <f t="shared" si="0"/>
        <v>越前市</v>
      </c>
      <c r="Q22" s="231">
        <f t="shared" si="1"/>
        <v>13.762581882089792</v>
      </c>
      <c r="R22" s="226"/>
      <c r="S22" s="232">
        <v>14</v>
      </c>
      <c r="T22" s="233" t="str">
        <f t="shared" si="2"/>
        <v>福井市</v>
      </c>
      <c r="U22" s="231">
        <f t="shared" si="3"/>
        <v>10.638834878851332</v>
      </c>
      <c r="W22" s="134"/>
      <c r="X22" s="135"/>
      <c r="Y22" s="136"/>
      <c r="Z22" s="137"/>
      <c r="AA22" s="135"/>
      <c r="AB22" s="138"/>
      <c r="AC22" s="139"/>
      <c r="AD22" s="140"/>
      <c r="AE22" s="138"/>
      <c r="AF22" s="141"/>
      <c r="AG22" s="142"/>
      <c r="AH22" s="143"/>
      <c r="AI22" s="144"/>
      <c r="AJ22" s="142"/>
      <c r="AK22" s="145"/>
      <c r="AL22" s="144"/>
    </row>
    <row r="23" spans="1:38" ht="21" customHeight="1">
      <c r="A23" s="369" t="s">
        <v>72</v>
      </c>
      <c r="B23" s="276" t="s">
        <v>174</v>
      </c>
      <c r="C23" s="228">
        <f aca="true" t="shared" si="9" ref="C23:C28">Z23</f>
        <v>29019</v>
      </c>
      <c r="D23" s="229">
        <f aca="true" t="shared" si="10" ref="D23:D28">AC23</f>
        <v>13194</v>
      </c>
      <c r="E23" s="238">
        <f t="shared" si="8"/>
        <v>45.46676315517419</v>
      </c>
      <c r="F23" s="229">
        <f aca="true" t="shared" si="11" ref="F23:F28">AF23</f>
        <v>5333</v>
      </c>
      <c r="G23" s="238">
        <f t="shared" si="4"/>
        <v>18.377614666253145</v>
      </c>
      <c r="H23" s="229">
        <f aca="true" t="shared" si="12" ref="H23:H28">AL23</f>
        <v>3597</v>
      </c>
      <c r="I23" s="227">
        <f t="shared" si="5"/>
        <v>12.395327199421068</v>
      </c>
      <c r="J23" s="226"/>
      <c r="K23" s="232">
        <v>15</v>
      </c>
      <c r="L23" s="233" t="str">
        <f t="shared" si="6"/>
        <v>鯖江市</v>
      </c>
      <c r="M23" s="231">
        <f t="shared" si="7"/>
        <v>49.2568336013177</v>
      </c>
      <c r="N23" s="226"/>
      <c r="O23" s="232">
        <v>15</v>
      </c>
      <c r="P23" s="233" t="str">
        <f t="shared" si="0"/>
        <v>坂井市</v>
      </c>
      <c r="Q23" s="231">
        <f t="shared" si="1"/>
        <v>13.19358068137002</v>
      </c>
      <c r="R23" s="226"/>
      <c r="S23" s="232">
        <v>15</v>
      </c>
      <c r="T23" s="233" t="str">
        <f t="shared" si="2"/>
        <v>越前市</v>
      </c>
      <c r="U23" s="231">
        <f t="shared" si="3"/>
        <v>10.490493689087714</v>
      </c>
      <c r="W23" s="168" t="s">
        <v>1</v>
      </c>
      <c r="X23" s="169">
        <v>28318</v>
      </c>
      <c r="Y23" s="170">
        <v>701</v>
      </c>
      <c r="Z23" s="171">
        <v>29019</v>
      </c>
      <c r="AA23" s="169">
        <v>13075</v>
      </c>
      <c r="AB23" s="172">
        <v>119</v>
      </c>
      <c r="AC23" s="173">
        <v>13194</v>
      </c>
      <c r="AD23" s="174">
        <v>5266</v>
      </c>
      <c r="AE23" s="172">
        <v>67</v>
      </c>
      <c r="AF23" s="175">
        <v>5333</v>
      </c>
      <c r="AG23" s="164">
        <v>4118</v>
      </c>
      <c r="AH23" s="165">
        <v>27</v>
      </c>
      <c r="AI23" s="167">
        <v>4145</v>
      </c>
      <c r="AJ23" s="164">
        <v>3573</v>
      </c>
      <c r="AK23" s="166">
        <v>24</v>
      </c>
      <c r="AL23" s="167">
        <v>3597</v>
      </c>
    </row>
    <row r="24" spans="1:38" ht="21" customHeight="1">
      <c r="A24" s="367"/>
      <c r="B24" s="269" t="s">
        <v>175</v>
      </c>
      <c r="C24" s="228">
        <f t="shared" si="9"/>
        <v>12067</v>
      </c>
      <c r="D24" s="229">
        <f t="shared" si="10"/>
        <v>6441</v>
      </c>
      <c r="E24" s="230">
        <f t="shared" si="8"/>
        <v>53.37697853650452</v>
      </c>
      <c r="F24" s="239">
        <f t="shared" si="11"/>
        <v>2284</v>
      </c>
      <c r="G24" s="277">
        <f t="shared" si="4"/>
        <v>18.92765393221182</v>
      </c>
      <c r="H24" s="239">
        <f t="shared" si="12"/>
        <v>1540</v>
      </c>
      <c r="I24" s="231">
        <f t="shared" si="5"/>
        <v>12.76207839562443</v>
      </c>
      <c r="J24" s="226"/>
      <c r="K24" s="232">
        <v>16</v>
      </c>
      <c r="L24" s="233" t="str">
        <f t="shared" si="6"/>
        <v>福井市</v>
      </c>
      <c r="M24" s="231">
        <f t="shared" si="7"/>
        <v>48.92218815435238</v>
      </c>
      <c r="N24" s="226"/>
      <c r="O24" s="232">
        <v>16</v>
      </c>
      <c r="P24" s="233" t="str">
        <f t="shared" si="0"/>
        <v>永平寺町</v>
      </c>
      <c r="Q24" s="231">
        <f t="shared" si="1"/>
        <v>12.897338403041825</v>
      </c>
      <c r="R24" s="226"/>
      <c r="S24" s="232">
        <v>16</v>
      </c>
      <c r="T24" s="233" t="str">
        <f t="shared" si="2"/>
        <v>永平寺町</v>
      </c>
      <c r="U24" s="231">
        <f t="shared" si="3"/>
        <v>10.357414448669202</v>
      </c>
      <c r="W24" s="176" t="s">
        <v>2</v>
      </c>
      <c r="X24" s="177">
        <v>11848</v>
      </c>
      <c r="Y24" s="178">
        <v>219</v>
      </c>
      <c r="Z24" s="179">
        <v>12067</v>
      </c>
      <c r="AA24" s="177">
        <v>6441</v>
      </c>
      <c r="AB24" s="180">
        <v>0</v>
      </c>
      <c r="AC24" s="181">
        <v>6441</v>
      </c>
      <c r="AD24" s="182">
        <v>2284</v>
      </c>
      <c r="AE24" s="180">
        <v>0</v>
      </c>
      <c r="AF24" s="183">
        <v>2284</v>
      </c>
      <c r="AG24" s="184">
        <v>1622</v>
      </c>
      <c r="AH24" s="185">
        <v>0</v>
      </c>
      <c r="AI24" s="186">
        <v>1622</v>
      </c>
      <c r="AJ24" s="184">
        <v>1540</v>
      </c>
      <c r="AK24" s="187">
        <v>0</v>
      </c>
      <c r="AL24" s="186">
        <v>1540</v>
      </c>
    </row>
    <row r="25" spans="1:38" ht="21" customHeight="1" thickBot="1">
      <c r="A25" s="367"/>
      <c r="B25" s="269" t="s">
        <v>179</v>
      </c>
      <c r="C25" s="228">
        <f t="shared" si="9"/>
        <v>3640</v>
      </c>
      <c r="D25" s="229">
        <f t="shared" si="10"/>
        <v>2298</v>
      </c>
      <c r="E25" s="230">
        <f t="shared" si="8"/>
        <v>63.13186813186813</v>
      </c>
      <c r="F25" s="229">
        <f t="shared" si="11"/>
        <v>706</v>
      </c>
      <c r="G25" s="230">
        <f t="shared" si="4"/>
        <v>19.395604395604398</v>
      </c>
      <c r="H25" s="229">
        <f t="shared" si="12"/>
        <v>527</v>
      </c>
      <c r="I25" s="231">
        <f t="shared" si="5"/>
        <v>14.47802197802198</v>
      </c>
      <c r="J25" s="226"/>
      <c r="K25" s="242">
        <v>17</v>
      </c>
      <c r="L25" s="243" t="str">
        <f t="shared" si="6"/>
        <v>敦賀市</v>
      </c>
      <c r="M25" s="244">
        <f t="shared" si="7"/>
        <v>45.46676315517419</v>
      </c>
      <c r="N25" s="241"/>
      <c r="O25" s="242">
        <v>17</v>
      </c>
      <c r="P25" s="243" t="str">
        <f t="shared" si="0"/>
        <v>鯖江市</v>
      </c>
      <c r="Q25" s="244">
        <f t="shared" si="1"/>
        <v>12.282834620965529</v>
      </c>
      <c r="R25" s="241"/>
      <c r="S25" s="242">
        <v>17</v>
      </c>
      <c r="T25" s="243" t="str">
        <f t="shared" si="2"/>
        <v>鯖江市</v>
      </c>
      <c r="U25" s="244">
        <f t="shared" si="3"/>
        <v>9.749401937330877</v>
      </c>
      <c r="W25" s="176" t="s">
        <v>39</v>
      </c>
      <c r="X25" s="177">
        <v>3596</v>
      </c>
      <c r="Y25" s="178">
        <v>44</v>
      </c>
      <c r="Z25" s="179">
        <v>3640</v>
      </c>
      <c r="AA25" s="177">
        <v>2296</v>
      </c>
      <c r="AB25" s="180">
        <v>2</v>
      </c>
      <c r="AC25" s="181">
        <v>2298</v>
      </c>
      <c r="AD25" s="182">
        <v>705</v>
      </c>
      <c r="AE25" s="180">
        <v>1</v>
      </c>
      <c r="AF25" s="183">
        <v>706</v>
      </c>
      <c r="AG25" s="184">
        <v>589</v>
      </c>
      <c r="AH25" s="185">
        <v>0</v>
      </c>
      <c r="AI25" s="186">
        <v>589</v>
      </c>
      <c r="AJ25" s="184">
        <v>527</v>
      </c>
      <c r="AK25" s="187">
        <v>0</v>
      </c>
      <c r="AL25" s="186">
        <v>527</v>
      </c>
    </row>
    <row r="26" spans="1:38" ht="21" customHeight="1">
      <c r="A26" s="367"/>
      <c r="B26" s="269" t="s">
        <v>74</v>
      </c>
      <c r="C26" s="228">
        <f t="shared" si="9"/>
        <v>4277</v>
      </c>
      <c r="D26" s="229">
        <f t="shared" si="10"/>
        <v>2251</v>
      </c>
      <c r="E26" s="230">
        <f t="shared" si="8"/>
        <v>52.63034837502922</v>
      </c>
      <c r="F26" s="239">
        <f t="shared" si="11"/>
        <v>834</v>
      </c>
      <c r="G26" s="230">
        <f t="shared" si="4"/>
        <v>19.49964928688333</v>
      </c>
      <c r="H26" s="229">
        <f>AL26</f>
        <v>524</v>
      </c>
      <c r="I26" s="231">
        <f t="shared" si="5"/>
        <v>12.251578209025018</v>
      </c>
      <c r="J26" s="226"/>
      <c r="K26" s="247"/>
      <c r="L26" s="247"/>
      <c r="M26" s="248"/>
      <c r="N26" s="245"/>
      <c r="O26" s="247"/>
      <c r="P26" s="247"/>
      <c r="Q26" s="248"/>
      <c r="R26" s="245"/>
      <c r="S26" s="247"/>
      <c r="T26" s="247"/>
      <c r="U26" s="248"/>
      <c r="W26" s="176" t="s">
        <v>38</v>
      </c>
      <c r="X26" s="177">
        <v>4193</v>
      </c>
      <c r="Y26" s="178">
        <v>84</v>
      </c>
      <c r="Z26" s="179">
        <v>4277</v>
      </c>
      <c r="AA26" s="177">
        <v>2233</v>
      </c>
      <c r="AB26" s="180">
        <v>18</v>
      </c>
      <c r="AC26" s="181">
        <v>2251</v>
      </c>
      <c r="AD26" s="182">
        <v>827</v>
      </c>
      <c r="AE26" s="180">
        <v>7</v>
      </c>
      <c r="AF26" s="183">
        <v>834</v>
      </c>
      <c r="AG26" s="184" t="s">
        <v>205</v>
      </c>
      <c r="AH26" s="185">
        <v>4</v>
      </c>
      <c r="AI26" s="186">
        <v>4</v>
      </c>
      <c r="AJ26" s="184">
        <v>523</v>
      </c>
      <c r="AK26" s="187">
        <v>1</v>
      </c>
      <c r="AL26" s="186">
        <v>524</v>
      </c>
    </row>
    <row r="27" spans="1:38" ht="21" customHeight="1">
      <c r="A27" s="367"/>
      <c r="B27" s="269" t="s">
        <v>68</v>
      </c>
      <c r="C27" s="228">
        <f t="shared" si="9"/>
        <v>3254</v>
      </c>
      <c r="D27" s="229">
        <f t="shared" si="10"/>
        <v>1756</v>
      </c>
      <c r="E27" s="230">
        <f t="shared" si="8"/>
        <v>53.96435156730178</v>
      </c>
      <c r="F27" s="229">
        <f t="shared" si="11"/>
        <v>593</v>
      </c>
      <c r="G27" s="230">
        <f t="shared" si="4"/>
        <v>18.223724646588813</v>
      </c>
      <c r="H27" s="229">
        <f t="shared" si="12"/>
        <v>424</v>
      </c>
      <c r="I27" s="231">
        <f t="shared" si="5"/>
        <v>13.030116779348495</v>
      </c>
      <c r="J27" s="226"/>
      <c r="K27" s="245"/>
      <c r="L27" s="245"/>
      <c r="M27" s="246"/>
      <c r="N27" s="245"/>
      <c r="O27" s="245"/>
      <c r="P27" s="245"/>
      <c r="Q27" s="246"/>
      <c r="R27" s="245"/>
      <c r="S27" s="245"/>
      <c r="T27" s="245"/>
      <c r="U27" s="246"/>
      <c r="W27" s="188" t="s">
        <v>138</v>
      </c>
      <c r="X27" s="189">
        <v>3206</v>
      </c>
      <c r="Y27" s="190">
        <v>48</v>
      </c>
      <c r="Z27" s="191">
        <v>3254</v>
      </c>
      <c r="AA27" s="189">
        <v>1752</v>
      </c>
      <c r="AB27" s="192">
        <v>4</v>
      </c>
      <c r="AC27" s="193">
        <v>1756</v>
      </c>
      <c r="AD27" s="194">
        <v>592</v>
      </c>
      <c r="AE27" s="192">
        <v>1</v>
      </c>
      <c r="AF27" s="195">
        <v>593</v>
      </c>
      <c r="AG27" s="203">
        <v>508</v>
      </c>
      <c r="AH27" s="204">
        <v>0</v>
      </c>
      <c r="AI27" s="205">
        <v>508</v>
      </c>
      <c r="AJ27" s="203">
        <v>424</v>
      </c>
      <c r="AK27" s="206">
        <v>0</v>
      </c>
      <c r="AL27" s="205">
        <v>424</v>
      </c>
    </row>
    <row r="28" spans="1:38" ht="21" customHeight="1">
      <c r="A28" s="367"/>
      <c r="B28" s="269" t="s">
        <v>75</v>
      </c>
      <c r="C28" s="228">
        <f t="shared" si="9"/>
        <v>4951</v>
      </c>
      <c r="D28" s="229">
        <f t="shared" si="10"/>
        <v>3237</v>
      </c>
      <c r="E28" s="230">
        <f t="shared" si="8"/>
        <v>65.38073116542112</v>
      </c>
      <c r="F28" s="229">
        <f t="shared" si="11"/>
        <v>809</v>
      </c>
      <c r="G28" s="230">
        <f t="shared" si="4"/>
        <v>16.340133306402745</v>
      </c>
      <c r="H28" s="229">
        <f t="shared" si="12"/>
        <v>590</v>
      </c>
      <c r="I28" s="231">
        <f t="shared" si="5"/>
        <v>11.916784487982225</v>
      </c>
      <c r="J28" s="226"/>
      <c r="K28" s="245"/>
      <c r="L28" s="245"/>
      <c r="M28" s="246"/>
      <c r="N28" s="245"/>
      <c r="O28" s="245"/>
      <c r="P28" s="245"/>
      <c r="Q28" s="246"/>
      <c r="R28" s="245"/>
      <c r="S28" s="245"/>
      <c r="T28" s="245"/>
      <c r="U28" s="246"/>
      <c r="W28" s="208" t="s">
        <v>62</v>
      </c>
      <c r="X28" s="209">
        <v>4890</v>
      </c>
      <c r="Y28" s="210">
        <v>61</v>
      </c>
      <c r="Z28" s="211">
        <v>4951</v>
      </c>
      <c r="AA28" s="209">
        <v>3236</v>
      </c>
      <c r="AB28" s="210">
        <v>1</v>
      </c>
      <c r="AC28" s="211">
        <v>3237</v>
      </c>
      <c r="AD28" s="209">
        <v>809</v>
      </c>
      <c r="AE28" s="210">
        <v>0</v>
      </c>
      <c r="AF28" s="211">
        <v>809</v>
      </c>
      <c r="AG28" s="209">
        <v>696</v>
      </c>
      <c r="AH28" s="210">
        <v>0</v>
      </c>
      <c r="AI28" s="212">
        <v>696</v>
      </c>
      <c r="AJ28" s="209">
        <v>590</v>
      </c>
      <c r="AK28" s="210">
        <v>0</v>
      </c>
      <c r="AL28" s="211">
        <v>590</v>
      </c>
    </row>
    <row r="29" spans="1:38" ht="21" customHeight="1" thickBot="1">
      <c r="A29" s="370"/>
      <c r="B29" s="278" t="s">
        <v>191</v>
      </c>
      <c r="C29" s="249">
        <f>SUM(C23:C28)</f>
        <v>57208</v>
      </c>
      <c r="D29" s="250">
        <f>SUM(D23:D28)</f>
        <v>29177</v>
      </c>
      <c r="E29" s="251">
        <f t="shared" si="8"/>
        <v>51.00160816668997</v>
      </c>
      <c r="F29" s="250">
        <f>SUM(F23:F28)</f>
        <v>10559</v>
      </c>
      <c r="G29" s="251">
        <f t="shared" si="4"/>
        <v>18.457208781988534</v>
      </c>
      <c r="H29" s="250">
        <f>SUM(H23:H28)</f>
        <v>7202</v>
      </c>
      <c r="I29" s="252">
        <f t="shared" si="5"/>
        <v>12.589148370857222</v>
      </c>
      <c r="J29" s="226"/>
      <c r="K29" s="279"/>
      <c r="L29" s="280"/>
      <c r="M29" s="280"/>
      <c r="N29" s="280"/>
      <c r="O29" s="280"/>
      <c r="P29" s="280"/>
      <c r="Q29" s="280"/>
      <c r="R29" s="280"/>
      <c r="S29" s="280"/>
      <c r="T29" s="280"/>
      <c r="U29" s="280"/>
      <c r="W29" s="207"/>
      <c r="X29" s="213"/>
      <c r="Y29" s="214"/>
      <c r="Z29" s="215"/>
      <c r="AA29" s="213"/>
      <c r="AB29" s="216"/>
      <c r="AC29" s="215"/>
      <c r="AD29" s="213"/>
      <c r="AE29" s="216"/>
      <c r="AF29" s="217"/>
      <c r="AG29" s="213"/>
      <c r="AH29" s="216"/>
      <c r="AI29" s="217"/>
      <c r="AJ29" s="213"/>
      <c r="AK29" s="214"/>
      <c r="AL29" s="217"/>
    </row>
    <row r="30" spans="1:21" ht="21" customHeight="1" thickBot="1" thickTop="1">
      <c r="A30" s="364" t="s">
        <v>192</v>
      </c>
      <c r="B30" s="365"/>
      <c r="C30" s="281">
        <f>SUM(C29,C22,C16,C13)</f>
        <v>301861</v>
      </c>
      <c r="D30" s="282">
        <f>SUM(D29,D22,D16,D13)</f>
        <v>158120</v>
      </c>
      <c r="E30" s="254">
        <f>D30/C30*100</f>
        <v>52.381725363660756</v>
      </c>
      <c r="F30" s="253">
        <f>SUM(F29,F22,F16,F13)</f>
        <v>47591</v>
      </c>
      <c r="G30" s="254">
        <f>F30/C30*100</f>
        <v>15.765865746154686</v>
      </c>
      <c r="H30" s="253">
        <f>SUM(H29,H22,H16,H13)</f>
        <v>33482</v>
      </c>
      <c r="I30" s="255">
        <f>H30/C30*100</f>
        <v>11.091860160802488</v>
      </c>
      <c r="J30" s="226"/>
      <c r="K30" s="245"/>
      <c r="L30" s="280"/>
      <c r="M30" s="280"/>
      <c r="N30" s="280"/>
      <c r="O30" s="280"/>
      <c r="P30" s="280"/>
      <c r="Q30" s="280"/>
      <c r="R30" s="280"/>
      <c r="S30" s="280"/>
      <c r="T30" s="280"/>
      <c r="U30" s="280"/>
    </row>
    <row r="31" spans="1:21" ht="15" customHeight="1">
      <c r="A31" s="226"/>
      <c r="B31" s="283" t="s">
        <v>150</v>
      </c>
      <c r="C31" s="226"/>
      <c r="D31" s="226"/>
      <c r="E31" s="226"/>
      <c r="F31" s="226"/>
      <c r="G31" s="226"/>
      <c r="H31" s="226"/>
      <c r="I31" s="226"/>
      <c r="J31" s="226"/>
      <c r="K31" s="226"/>
      <c r="L31" s="226"/>
      <c r="M31" s="280"/>
      <c r="N31" s="280"/>
      <c r="O31" s="280"/>
      <c r="P31" s="280"/>
      <c r="Q31" s="280"/>
      <c r="R31" s="280"/>
      <c r="S31" s="280"/>
      <c r="T31" s="280"/>
      <c r="U31" s="280"/>
    </row>
    <row r="32" spans="1:21" ht="15" customHeight="1">
      <c r="A32" s="226"/>
      <c r="B32" s="226"/>
      <c r="C32" s="226"/>
      <c r="D32" s="226"/>
      <c r="E32" s="226"/>
      <c r="F32" s="226"/>
      <c r="G32" s="226"/>
      <c r="H32" s="226"/>
      <c r="I32" s="226"/>
      <c r="J32" s="226"/>
      <c r="K32" s="245"/>
      <c r="L32" s="280"/>
      <c r="M32" s="280"/>
      <c r="N32" s="280"/>
      <c r="O32" s="280"/>
      <c r="P32" s="280"/>
      <c r="Q32" s="280"/>
      <c r="R32" s="280"/>
      <c r="S32" s="280"/>
      <c r="T32" s="280"/>
      <c r="U32" s="280"/>
    </row>
    <row r="33" spans="11:21" ht="15" customHeight="1">
      <c r="K33" s="123"/>
      <c r="L33" s="124"/>
      <c r="M33" s="124"/>
      <c r="N33" s="124"/>
      <c r="O33" s="124"/>
      <c r="P33" s="124"/>
      <c r="Q33" s="124"/>
      <c r="R33" s="124"/>
      <c r="S33" s="124"/>
      <c r="T33" s="124"/>
      <c r="U33" s="124"/>
    </row>
    <row r="34" spans="4:21" ht="15" customHeight="1">
      <c r="D34" s="119" t="s">
        <v>140</v>
      </c>
      <c r="K34" s="123"/>
      <c r="L34" s="124"/>
      <c r="M34" s="124"/>
      <c r="N34" s="124"/>
      <c r="O34" s="124"/>
      <c r="P34" s="124"/>
      <c r="Q34" s="124"/>
      <c r="R34" s="124"/>
      <c r="S34" s="124"/>
      <c r="T34" s="124"/>
      <c r="U34" s="124"/>
    </row>
    <row r="35" spans="3:21" ht="15" customHeight="1">
      <c r="C35" s="119">
        <f>RANK(E35,$E$35:$E$51,0)</f>
        <v>16</v>
      </c>
      <c r="D35" s="158" t="s">
        <v>0</v>
      </c>
      <c r="E35" s="158">
        <f>E9</f>
        <v>48.92218815435238</v>
      </c>
      <c r="K35" s="123"/>
      <c r="L35" s="124"/>
      <c r="M35" s="124"/>
      <c r="N35" s="124"/>
      <c r="O35" s="124"/>
      <c r="P35" s="124"/>
      <c r="Q35" s="124"/>
      <c r="R35" s="124"/>
      <c r="S35" s="124"/>
      <c r="T35" s="124"/>
      <c r="U35" s="124"/>
    </row>
    <row r="36" spans="3:21" ht="15" customHeight="1">
      <c r="C36" s="119">
        <f aca="true" t="shared" si="13" ref="C36:C51">RANK(E36,$E$35:$E$51,0)</f>
        <v>8</v>
      </c>
      <c r="D36" s="158" t="s">
        <v>37</v>
      </c>
      <c r="E36" s="158">
        <f>E10</f>
        <v>61.03168469860897</v>
      </c>
      <c r="R36" s="124"/>
      <c r="S36" s="124"/>
      <c r="T36" s="124"/>
      <c r="U36" s="124"/>
    </row>
    <row r="37" spans="3:5" ht="15" customHeight="1">
      <c r="C37" s="119">
        <f t="shared" si="13"/>
        <v>12</v>
      </c>
      <c r="D37" s="158" t="s">
        <v>139</v>
      </c>
      <c r="E37" s="158">
        <f>E11</f>
        <v>52.78342383884962</v>
      </c>
    </row>
    <row r="38" spans="3:5" ht="15" customHeight="1">
      <c r="C38" s="119">
        <f>RANK(E38,$E$35:$E$51,0)</f>
        <v>9</v>
      </c>
      <c r="D38" s="158" t="s">
        <v>5</v>
      </c>
      <c r="E38" s="158">
        <f>E12</f>
        <v>56.48669201520913</v>
      </c>
    </row>
    <row r="39" spans="3:5" ht="15" customHeight="1">
      <c r="C39" s="119">
        <f t="shared" si="13"/>
        <v>6</v>
      </c>
      <c r="D39" s="158" t="s">
        <v>3</v>
      </c>
      <c r="E39" s="158">
        <f>E14</f>
        <v>64.80393850405942</v>
      </c>
    </row>
    <row r="40" spans="3:5" ht="15" customHeight="1">
      <c r="C40" s="119">
        <f t="shared" si="13"/>
        <v>3</v>
      </c>
      <c r="D40" s="158" t="s">
        <v>4</v>
      </c>
      <c r="E40" s="158">
        <f>E15</f>
        <v>68.1001770806982</v>
      </c>
    </row>
    <row r="41" spans="3:5" ht="15" customHeight="1">
      <c r="C41" s="119">
        <f t="shared" si="13"/>
        <v>15</v>
      </c>
      <c r="D41" s="158" t="s">
        <v>152</v>
      </c>
      <c r="E41" s="158">
        <f>E17</f>
        <v>49.2568336013177</v>
      </c>
    </row>
    <row r="42" spans="3:5" ht="15" customHeight="1">
      <c r="C42" s="119">
        <f t="shared" si="13"/>
        <v>14</v>
      </c>
      <c r="D42" s="158" t="s">
        <v>80</v>
      </c>
      <c r="E42" s="158">
        <f>E18</f>
        <v>50.63748202588273</v>
      </c>
    </row>
    <row r="43" spans="3:5" ht="15" customHeight="1">
      <c r="C43" s="119">
        <f>RANK(E43,$E$35:$E$51,0)</f>
        <v>1</v>
      </c>
      <c r="D43" s="158" t="s">
        <v>6</v>
      </c>
      <c r="E43" s="158">
        <f>E19</f>
        <v>78.87640449438203</v>
      </c>
    </row>
    <row r="44" spans="3:5" ht="14.25" customHeight="1">
      <c r="C44" s="119">
        <f t="shared" si="13"/>
        <v>2</v>
      </c>
      <c r="D44" s="158" t="s">
        <v>61</v>
      </c>
      <c r="E44" s="158">
        <f>E20</f>
        <v>72.96572280178837</v>
      </c>
    </row>
    <row r="45" spans="3:5" ht="13.5">
      <c r="C45" s="119">
        <f t="shared" si="13"/>
        <v>5</v>
      </c>
      <c r="D45" s="158" t="s">
        <v>7</v>
      </c>
      <c r="E45" s="158">
        <f>E21</f>
        <v>65.15693832599119</v>
      </c>
    </row>
    <row r="46" spans="3:5" ht="13.5">
      <c r="C46" s="119">
        <f t="shared" si="13"/>
        <v>17</v>
      </c>
      <c r="D46" s="158" t="s">
        <v>1</v>
      </c>
      <c r="E46" s="158">
        <f aca="true" t="shared" si="14" ref="E46:E51">E23</f>
        <v>45.46676315517419</v>
      </c>
    </row>
    <row r="47" spans="3:5" ht="13.5">
      <c r="C47" s="119">
        <f t="shared" si="13"/>
        <v>11</v>
      </c>
      <c r="D47" s="158" t="s">
        <v>2</v>
      </c>
      <c r="E47" s="158">
        <f t="shared" si="14"/>
        <v>53.37697853650452</v>
      </c>
    </row>
    <row r="48" spans="3:5" ht="13.5">
      <c r="C48" s="119">
        <f t="shared" si="13"/>
        <v>7</v>
      </c>
      <c r="D48" s="158" t="s">
        <v>39</v>
      </c>
      <c r="E48" s="158">
        <f t="shared" si="14"/>
        <v>63.13186813186813</v>
      </c>
    </row>
    <row r="49" spans="3:5" ht="13.5">
      <c r="C49" s="119">
        <f t="shared" si="13"/>
        <v>13</v>
      </c>
      <c r="D49" s="158" t="s">
        <v>38</v>
      </c>
      <c r="E49" s="158">
        <f t="shared" si="14"/>
        <v>52.63034837502922</v>
      </c>
    </row>
    <row r="50" spans="3:5" ht="13.5">
      <c r="C50" s="119">
        <f t="shared" si="13"/>
        <v>10</v>
      </c>
      <c r="D50" s="158" t="s">
        <v>138</v>
      </c>
      <c r="E50" s="158">
        <f t="shared" si="14"/>
        <v>53.96435156730178</v>
      </c>
    </row>
    <row r="51" spans="3:5" ht="13.5">
      <c r="C51" s="119">
        <f t="shared" si="13"/>
        <v>4</v>
      </c>
      <c r="D51" s="158" t="s">
        <v>62</v>
      </c>
      <c r="E51" s="158">
        <f t="shared" si="14"/>
        <v>65.38073116542112</v>
      </c>
    </row>
    <row r="54" ht="13.5">
      <c r="D54" s="158" t="s">
        <v>141</v>
      </c>
    </row>
    <row r="55" spans="3:5" ht="13.5">
      <c r="C55" s="119">
        <f>RANK(E55,$E$55:$E$71,0)</f>
        <v>13</v>
      </c>
      <c r="D55" s="158" t="s">
        <v>0</v>
      </c>
      <c r="E55" s="158">
        <f>G9</f>
        <v>16.006393957523184</v>
      </c>
    </row>
    <row r="56" spans="3:5" ht="13.5">
      <c r="C56" s="119">
        <f aca="true" t="shared" si="15" ref="C56:C71">RANK(E56,$E$55:$E$71,0)</f>
        <v>10</v>
      </c>
      <c r="D56" s="158" t="s">
        <v>37</v>
      </c>
      <c r="E56" s="158">
        <f>G10</f>
        <v>17.378284389489952</v>
      </c>
    </row>
    <row r="57" spans="3:5" ht="13.5">
      <c r="C57" s="119">
        <f t="shared" si="15"/>
        <v>15</v>
      </c>
      <c r="D57" s="158" t="s">
        <v>139</v>
      </c>
      <c r="E57" s="158">
        <f>G11</f>
        <v>13.19358068137002</v>
      </c>
    </row>
    <row r="58" spans="3:5" ht="13.5">
      <c r="C58" s="119">
        <f t="shared" si="15"/>
        <v>16</v>
      </c>
      <c r="D58" s="158" t="s">
        <v>5</v>
      </c>
      <c r="E58" s="158">
        <f>G12</f>
        <v>12.897338403041825</v>
      </c>
    </row>
    <row r="59" spans="3:5" ht="13.5">
      <c r="C59" s="119">
        <f t="shared" si="15"/>
        <v>11</v>
      </c>
      <c r="D59" s="158" t="s">
        <v>3</v>
      </c>
      <c r="E59" s="158">
        <f>G14</f>
        <v>17.334600103644842</v>
      </c>
    </row>
    <row r="60" spans="3:5" ht="13.5">
      <c r="C60" s="119">
        <f t="shared" si="15"/>
        <v>8</v>
      </c>
      <c r="D60" s="158" t="s">
        <v>4</v>
      </c>
      <c r="E60" s="158">
        <f>G15</f>
        <v>17.493043258284846</v>
      </c>
    </row>
    <row r="61" spans="3:5" ht="13.5">
      <c r="C61" s="119">
        <f t="shared" si="15"/>
        <v>17</v>
      </c>
      <c r="D61" s="158" t="s">
        <v>152</v>
      </c>
      <c r="E61" s="158">
        <f>G17</f>
        <v>12.282834620965529</v>
      </c>
    </row>
    <row r="62" spans="3:5" ht="13.5">
      <c r="C62" s="119">
        <f t="shared" si="15"/>
        <v>14</v>
      </c>
      <c r="D62" s="158" t="s">
        <v>80</v>
      </c>
      <c r="E62" s="158">
        <f>G18</f>
        <v>13.762581882089792</v>
      </c>
    </row>
    <row r="63" spans="3:5" ht="13.5">
      <c r="C63" s="119">
        <f t="shared" si="15"/>
        <v>1</v>
      </c>
      <c r="D63" s="158" t="s">
        <v>6</v>
      </c>
      <c r="E63" s="158">
        <f>G19</f>
        <v>23.48314606741573</v>
      </c>
    </row>
    <row r="64" spans="3:5" ht="13.5">
      <c r="C64" s="119">
        <f t="shared" si="15"/>
        <v>6</v>
      </c>
      <c r="D64" s="158" t="s">
        <v>61</v>
      </c>
      <c r="E64" s="158">
        <f>G20</f>
        <v>18.241430700447093</v>
      </c>
    </row>
    <row r="65" spans="3:5" ht="13.5">
      <c r="C65" s="119">
        <f t="shared" si="15"/>
        <v>9</v>
      </c>
      <c r="D65" s="158" t="s">
        <v>7</v>
      </c>
      <c r="E65" s="158">
        <f>G21</f>
        <v>17.387114537444933</v>
      </c>
    </row>
    <row r="66" spans="3:5" ht="13.5">
      <c r="C66" s="119">
        <f t="shared" si="15"/>
        <v>5</v>
      </c>
      <c r="D66" s="158" t="s">
        <v>1</v>
      </c>
      <c r="E66" s="158">
        <f aca="true" t="shared" si="16" ref="E66:E71">G23</f>
        <v>18.377614666253145</v>
      </c>
    </row>
    <row r="67" spans="3:5" ht="13.5">
      <c r="C67" s="119">
        <f t="shared" si="15"/>
        <v>4</v>
      </c>
      <c r="D67" s="158" t="s">
        <v>2</v>
      </c>
      <c r="E67" s="158">
        <f t="shared" si="16"/>
        <v>18.92765393221182</v>
      </c>
    </row>
    <row r="68" spans="3:5" ht="13.5">
      <c r="C68" s="119">
        <f t="shared" si="15"/>
        <v>3</v>
      </c>
      <c r="D68" s="158" t="s">
        <v>39</v>
      </c>
      <c r="E68" s="158">
        <f t="shared" si="16"/>
        <v>19.395604395604398</v>
      </c>
    </row>
    <row r="69" spans="3:5" ht="13.5">
      <c r="C69" s="119">
        <f t="shared" si="15"/>
        <v>2</v>
      </c>
      <c r="D69" s="158" t="s">
        <v>38</v>
      </c>
      <c r="E69" s="158">
        <f t="shared" si="16"/>
        <v>19.49964928688333</v>
      </c>
    </row>
    <row r="70" spans="3:5" ht="13.5">
      <c r="C70" s="119">
        <f t="shared" si="15"/>
        <v>7</v>
      </c>
      <c r="D70" s="158" t="s">
        <v>138</v>
      </c>
      <c r="E70" s="158">
        <f t="shared" si="16"/>
        <v>18.223724646588813</v>
      </c>
    </row>
    <row r="71" spans="3:5" ht="13.5">
      <c r="C71" s="119">
        <f t="shared" si="15"/>
        <v>12</v>
      </c>
      <c r="D71" s="158" t="s">
        <v>62</v>
      </c>
      <c r="E71" s="158">
        <f t="shared" si="16"/>
        <v>16.340133306402745</v>
      </c>
    </row>
    <row r="74" ht="13.5">
      <c r="D74" s="158" t="s">
        <v>142</v>
      </c>
    </row>
    <row r="75" spans="3:5" ht="13.5">
      <c r="C75" s="119">
        <f>RANK(E75,$E$75:$E$91,0)</f>
        <v>14</v>
      </c>
      <c r="D75" s="158" t="s">
        <v>0</v>
      </c>
      <c r="E75" s="158">
        <f>I9</f>
        <v>10.638834878851332</v>
      </c>
    </row>
    <row r="76" spans="3:5" ht="13.5">
      <c r="C76" s="119">
        <f aca="true" t="shared" si="17" ref="C76:C91">RANK(E76,$E$75:$E$91,0)</f>
        <v>13</v>
      </c>
      <c r="D76" s="158" t="s">
        <v>37</v>
      </c>
      <c r="E76" s="158">
        <f>I10</f>
        <v>10.993044822256568</v>
      </c>
    </row>
    <row r="77" spans="3:5" ht="13.5">
      <c r="C77" s="119">
        <f t="shared" si="17"/>
        <v>12</v>
      </c>
      <c r="D77" s="158" t="s">
        <v>139</v>
      </c>
      <c r="E77" s="158">
        <f>I11</f>
        <v>11.066953857355216</v>
      </c>
    </row>
    <row r="78" spans="3:5" ht="13.5">
      <c r="C78" s="119">
        <f t="shared" si="17"/>
        <v>16</v>
      </c>
      <c r="D78" s="158" t="s">
        <v>5</v>
      </c>
      <c r="E78" s="158">
        <f>I12</f>
        <v>10.357414448669202</v>
      </c>
    </row>
    <row r="79" spans="3:5" ht="13.5">
      <c r="C79" s="119">
        <f t="shared" si="17"/>
        <v>10</v>
      </c>
      <c r="D79" s="158" t="s">
        <v>3</v>
      </c>
      <c r="E79" s="158">
        <f>I14</f>
        <v>11.573674209708066</v>
      </c>
    </row>
    <row r="80" spans="3:5" ht="13.5">
      <c r="C80" s="119">
        <f t="shared" si="17"/>
        <v>9</v>
      </c>
      <c r="D80" s="158" t="s">
        <v>4</v>
      </c>
      <c r="E80" s="158">
        <f>I15</f>
        <v>11.864406779661017</v>
      </c>
    </row>
    <row r="81" spans="3:5" ht="13.5">
      <c r="C81" s="119">
        <f t="shared" si="17"/>
        <v>17</v>
      </c>
      <c r="D81" s="158" t="s">
        <v>152</v>
      </c>
      <c r="E81" s="158">
        <f>I17</f>
        <v>9.749401937330877</v>
      </c>
    </row>
    <row r="82" spans="3:5" ht="13.5">
      <c r="C82" s="119">
        <f t="shared" si="17"/>
        <v>15</v>
      </c>
      <c r="D82" s="158" t="s">
        <v>80</v>
      </c>
      <c r="E82" s="158">
        <f>I18</f>
        <v>10.490493689087714</v>
      </c>
    </row>
    <row r="83" spans="3:5" ht="13.5">
      <c r="C83" s="119">
        <f t="shared" si="17"/>
        <v>2</v>
      </c>
      <c r="D83" s="158" t="s">
        <v>6</v>
      </c>
      <c r="E83" s="158">
        <f>I19</f>
        <v>14.382022471910114</v>
      </c>
    </row>
    <row r="84" spans="3:5" ht="13.5">
      <c r="C84" s="119">
        <f t="shared" si="17"/>
        <v>4</v>
      </c>
      <c r="D84" s="158" t="s">
        <v>61</v>
      </c>
      <c r="E84" s="158">
        <f>I20</f>
        <v>12.876304023845009</v>
      </c>
    </row>
    <row r="85" spans="3:5" ht="13.5">
      <c r="C85" s="119">
        <f t="shared" si="17"/>
        <v>11</v>
      </c>
      <c r="D85" s="158" t="s">
        <v>7</v>
      </c>
      <c r="E85" s="158">
        <f>I21</f>
        <v>11.357378854625551</v>
      </c>
    </row>
    <row r="86" spans="3:5" ht="13.5">
      <c r="C86" s="119">
        <f t="shared" si="17"/>
        <v>6</v>
      </c>
      <c r="D86" s="158" t="s">
        <v>1</v>
      </c>
      <c r="E86" s="158">
        <f aca="true" t="shared" si="18" ref="E86:E91">I23</f>
        <v>12.395327199421068</v>
      </c>
    </row>
    <row r="87" spans="3:5" ht="13.5">
      <c r="C87" s="119">
        <f t="shared" si="17"/>
        <v>5</v>
      </c>
      <c r="D87" s="158" t="s">
        <v>2</v>
      </c>
      <c r="E87" s="158">
        <f t="shared" si="18"/>
        <v>12.76207839562443</v>
      </c>
    </row>
    <row r="88" spans="3:5" ht="13.5">
      <c r="C88" s="119">
        <f t="shared" si="17"/>
        <v>1</v>
      </c>
      <c r="D88" s="158" t="s">
        <v>39</v>
      </c>
      <c r="E88" s="158">
        <f t="shared" si="18"/>
        <v>14.47802197802198</v>
      </c>
    </row>
    <row r="89" spans="3:5" ht="13.5">
      <c r="C89" s="119">
        <f t="shared" si="17"/>
        <v>7</v>
      </c>
      <c r="D89" s="158" t="s">
        <v>38</v>
      </c>
      <c r="E89" s="158">
        <f t="shared" si="18"/>
        <v>12.251578209025018</v>
      </c>
    </row>
    <row r="90" spans="3:5" ht="13.5">
      <c r="C90" s="119">
        <f t="shared" si="17"/>
        <v>3</v>
      </c>
      <c r="D90" s="158" t="s">
        <v>138</v>
      </c>
      <c r="E90" s="158">
        <f t="shared" si="18"/>
        <v>13.030116779348495</v>
      </c>
    </row>
    <row r="91" spans="3:5" ht="13.5">
      <c r="C91" s="119">
        <f t="shared" si="17"/>
        <v>8</v>
      </c>
      <c r="D91" s="158" t="s">
        <v>62</v>
      </c>
      <c r="E91" s="158">
        <f t="shared" si="18"/>
        <v>11.916784487982225</v>
      </c>
    </row>
  </sheetData>
  <sheetProtection/>
  <mergeCells count="24">
    <mergeCell ref="C6:C8"/>
    <mergeCell ref="A6:A8"/>
    <mergeCell ref="A2:U3"/>
    <mergeCell ref="U6:U7"/>
    <mergeCell ref="S6:S8"/>
    <mergeCell ref="O6:O8"/>
    <mergeCell ref="K6:K8"/>
    <mergeCell ref="H7:I7"/>
    <mergeCell ref="M6:M7"/>
    <mergeCell ref="Q6:Q7"/>
    <mergeCell ref="B6:B8"/>
    <mergeCell ref="A30:B30"/>
    <mergeCell ref="A9:A13"/>
    <mergeCell ref="A14:A16"/>
    <mergeCell ref="A17:A22"/>
    <mergeCell ref="A23:A29"/>
    <mergeCell ref="D6:E7"/>
    <mergeCell ref="AJ7:AL7"/>
    <mergeCell ref="W6:W8"/>
    <mergeCell ref="X6:Z7"/>
    <mergeCell ref="AA6:AC7"/>
    <mergeCell ref="AD7:AF7"/>
    <mergeCell ref="AG7:AI7"/>
    <mergeCell ref="F7:G7"/>
  </mergeCells>
  <printOptions/>
  <pageMargins left="0.5905511811023623" right="0.3937007874015748" top="0.984251968503937" bottom="0.7874015748031497" header="0.5118110236220472" footer="0.5118110236220472"/>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T52"/>
  <sheetViews>
    <sheetView tabSelected="1" view="pageBreakPreview" zoomScaleNormal="75" zoomScaleSheetLayoutView="100" zoomScalePageLayoutView="0" workbookViewId="0" topLeftCell="A1">
      <selection activeCell="L15" sqref="L15"/>
    </sheetView>
  </sheetViews>
  <sheetFormatPr defaultColWidth="9.00390625" defaultRowHeight="13.5"/>
  <cols>
    <col min="1" max="1" width="13.625" style="0" customWidth="1"/>
    <col min="2" max="2" width="19.625" style="0" customWidth="1"/>
    <col min="3" max="3" width="18.125" style="0" customWidth="1"/>
    <col min="4" max="4" width="18.625" style="0" customWidth="1"/>
    <col min="5" max="6" width="10.625" style="0" customWidth="1"/>
    <col min="7" max="7" width="9.625" style="0" customWidth="1"/>
    <col min="8" max="8" width="11.75390625" style="0" customWidth="1"/>
    <col min="9" max="9" width="8.625" style="0" customWidth="1"/>
    <col min="10" max="10" width="9.875" style="0" bestFit="1" customWidth="1"/>
    <col min="11" max="12" width="16.50390625" style="0" bestFit="1" customWidth="1"/>
    <col min="13" max="13" width="9.375" style="0" bestFit="1" customWidth="1"/>
  </cols>
  <sheetData>
    <row r="1" spans="1:20" ht="19.5" customHeight="1">
      <c r="A1" s="15" t="s">
        <v>86</v>
      </c>
      <c r="H1" s="26"/>
      <c r="I1" s="16"/>
      <c r="J1" s="17"/>
      <c r="K1" s="17"/>
      <c r="L1" s="17"/>
      <c r="M1" s="17"/>
      <c r="N1" s="17"/>
      <c r="O1" s="17"/>
      <c r="P1" s="17"/>
      <c r="Q1" s="17"/>
      <c r="R1" s="17"/>
      <c r="S1" s="17"/>
      <c r="T1" s="17"/>
    </row>
    <row r="2" spans="6:20" ht="14.25" thickBot="1">
      <c r="F2" s="4" t="s">
        <v>87</v>
      </c>
      <c r="I2" s="17"/>
      <c r="J2" s="17"/>
      <c r="K2" s="17"/>
      <c r="L2" s="17"/>
      <c r="M2" s="17"/>
      <c r="N2" s="17"/>
      <c r="O2" s="17"/>
      <c r="P2" s="17"/>
      <c r="Q2" s="17"/>
      <c r="R2" s="18"/>
      <c r="S2" s="400"/>
      <c r="T2" s="400"/>
    </row>
    <row r="3" spans="1:20" ht="19.5" customHeight="1">
      <c r="A3" s="7"/>
      <c r="B3" s="99" t="s">
        <v>162</v>
      </c>
      <c r="C3" s="98" t="s">
        <v>161</v>
      </c>
      <c r="D3" s="50" t="s">
        <v>122</v>
      </c>
      <c r="E3" s="389" t="s">
        <v>88</v>
      </c>
      <c r="F3" s="401" t="s">
        <v>89</v>
      </c>
      <c r="I3" s="17"/>
      <c r="J3" s="17"/>
      <c r="K3" s="18"/>
      <c r="L3" s="18"/>
      <c r="M3" s="394"/>
      <c r="N3" s="17"/>
      <c r="O3" s="17"/>
      <c r="P3" s="17"/>
      <c r="Q3" s="17"/>
      <c r="R3" s="17"/>
      <c r="S3" s="17"/>
      <c r="T3" s="17"/>
    </row>
    <row r="4" spans="1:20" ht="19.5" customHeight="1">
      <c r="A4" s="8" t="s">
        <v>90</v>
      </c>
      <c r="B4" s="51" t="s">
        <v>163</v>
      </c>
      <c r="C4" s="51" t="s">
        <v>164</v>
      </c>
      <c r="D4" s="51" t="s">
        <v>91</v>
      </c>
      <c r="E4" s="390"/>
      <c r="F4" s="402"/>
      <c r="I4" s="17"/>
      <c r="J4" s="18"/>
      <c r="K4" s="18"/>
      <c r="L4" s="18"/>
      <c r="M4" s="394"/>
      <c r="N4" s="17"/>
      <c r="O4" s="17"/>
      <c r="P4" s="17"/>
      <c r="Q4" s="17"/>
      <c r="R4" s="17"/>
      <c r="S4" s="17"/>
      <c r="T4" s="17"/>
    </row>
    <row r="5" spans="1:20" ht="19.5" customHeight="1">
      <c r="A5" s="10" t="s">
        <v>145</v>
      </c>
      <c r="B5" s="52">
        <f>'月報'!$I$30</f>
        <v>21098</v>
      </c>
      <c r="C5" s="53">
        <f>'日常生活自立度'!$X$17</f>
        <v>20831</v>
      </c>
      <c r="D5" s="54">
        <f>'日常生活自立度'!X11+'日常生活自立度'!X12+'日常生活自立度'!X13+'日常生活自立度'!X14+'日常生活自立度'!X15+'日常生活自立度'!X16</f>
        <v>14339</v>
      </c>
      <c r="E5" s="85">
        <f>D5/B5</f>
        <v>0.6796378803678074</v>
      </c>
      <c r="F5" s="55">
        <f>D5/C5</f>
        <v>0.688349095098651</v>
      </c>
      <c r="I5" s="19"/>
      <c r="J5" s="18"/>
      <c r="K5" s="351"/>
      <c r="L5" s="351"/>
      <c r="M5" s="352"/>
      <c r="N5" s="19"/>
      <c r="O5" s="19"/>
      <c r="P5" s="19"/>
      <c r="Q5" s="19"/>
      <c r="R5" s="19"/>
      <c r="S5" s="19"/>
      <c r="T5" s="19"/>
    </row>
    <row r="6" spans="1:20" ht="19.5" customHeight="1">
      <c r="A6" s="11" t="s">
        <v>92</v>
      </c>
      <c r="B6" s="56">
        <f>'月報'!$I$31</f>
        <v>3610</v>
      </c>
      <c r="C6" s="57">
        <f>'日常生活自立度'!$AJ$17</f>
        <v>3604</v>
      </c>
      <c r="D6" s="58">
        <f>'日常生活自立度'!AJ11+'日常生活自立度'!AJ12+'日常生活自立度'!AJ13+'日常生活自立度'!AJ14+'日常生活自立度'!AJ15+'日常生活自立度'!AJ16</f>
        <v>2607</v>
      </c>
      <c r="E6" s="86">
        <f>D6/B6</f>
        <v>0.7221606648199446</v>
      </c>
      <c r="F6" s="59">
        <f>D6/C6</f>
        <v>0.7233629300776915</v>
      </c>
      <c r="I6" s="19"/>
      <c r="J6" s="18"/>
      <c r="K6" s="351"/>
      <c r="L6" s="351"/>
      <c r="M6" s="352"/>
      <c r="N6" s="19"/>
      <c r="O6" s="19"/>
      <c r="P6" s="19"/>
      <c r="Q6" s="19"/>
      <c r="R6" s="19"/>
      <c r="S6" s="19"/>
      <c r="T6" s="19"/>
    </row>
    <row r="7" spans="1:20" ht="19.5" customHeight="1">
      <c r="A7" s="11" t="s">
        <v>93</v>
      </c>
      <c r="B7" s="56">
        <f>'月報'!$I$32</f>
        <v>8772</v>
      </c>
      <c r="C7" s="57">
        <f>'日常生活自立度'!$AV$17</f>
        <v>8739</v>
      </c>
      <c r="D7" s="58">
        <f>'日常生活自立度'!AV11+'日常生活自立度'!AV12+'日常生活自立度'!AV13+'日常生活自立度'!AV14+'日常生活自立度'!AV15+'日常生活自立度'!AV16</f>
        <v>6680</v>
      </c>
      <c r="E7" s="86">
        <f>D7/B7</f>
        <v>0.7615139078887369</v>
      </c>
      <c r="F7" s="59">
        <f>D7/C7</f>
        <v>0.7643895182515162</v>
      </c>
      <c r="I7" s="19"/>
      <c r="J7" s="18"/>
      <c r="K7" s="351"/>
      <c r="L7" s="351"/>
      <c r="M7" s="352"/>
      <c r="N7" s="20"/>
      <c r="O7" s="20"/>
      <c r="P7" s="20"/>
      <c r="Q7" s="20"/>
      <c r="R7" s="20"/>
      <c r="S7" s="20"/>
      <c r="T7" s="20"/>
    </row>
    <row r="8" spans="1:20" ht="19.5" customHeight="1">
      <c r="A8" s="60" t="s">
        <v>94</v>
      </c>
      <c r="B8" s="61">
        <f>'月報'!$I$33</f>
        <v>7707</v>
      </c>
      <c r="C8" s="62">
        <f>'日常生活自立度'!$BH$17</f>
        <v>7737</v>
      </c>
      <c r="D8" s="63">
        <f>'日常生活自立度'!BH11+'日常生活自立度'!BH12+'日常生活自立度'!BH13+'日常生活自立度'!BH14+'日常生活自立度'!BH15+'日常生活自立度'!BH16</f>
        <v>5099</v>
      </c>
      <c r="E8" s="87">
        <f>D8/B8</f>
        <v>0.6616063319060594</v>
      </c>
      <c r="F8" s="64">
        <f>D8/C8</f>
        <v>0.6590409719529533</v>
      </c>
      <c r="I8" s="19"/>
      <c r="J8" s="18"/>
      <c r="K8" s="351"/>
      <c r="L8" s="351"/>
      <c r="M8" s="352"/>
      <c r="N8" s="20"/>
      <c r="O8" s="20"/>
      <c r="P8" s="20"/>
      <c r="Q8" s="20"/>
      <c r="R8" s="20"/>
      <c r="S8" s="20"/>
      <c r="T8" s="20"/>
    </row>
    <row r="9" spans="1:20" ht="19.5" customHeight="1" thickBot="1">
      <c r="A9" s="65" t="s">
        <v>95</v>
      </c>
      <c r="B9" s="66">
        <f>SUM(B5:B8)</f>
        <v>41187</v>
      </c>
      <c r="C9" s="66">
        <f>SUM(C5:C8)</f>
        <v>40911</v>
      </c>
      <c r="D9" s="67">
        <f>SUM(D5:D8)</f>
        <v>28725</v>
      </c>
      <c r="E9" s="88">
        <f>D9/B9</f>
        <v>0.6974288003496248</v>
      </c>
      <c r="F9" s="68">
        <f>D9/C9</f>
        <v>0.7021339004179805</v>
      </c>
      <c r="I9" s="19"/>
      <c r="J9" s="18"/>
      <c r="K9" s="351"/>
      <c r="L9" s="351"/>
      <c r="M9" s="352"/>
      <c r="N9" s="20"/>
      <c r="O9" s="20"/>
      <c r="P9" s="20"/>
      <c r="Q9" s="20"/>
      <c r="R9" s="20"/>
      <c r="S9" s="20"/>
      <c r="T9" s="20"/>
    </row>
    <row r="10" spans="1:20" ht="19.5" customHeight="1">
      <c r="A10" s="392" t="s">
        <v>169</v>
      </c>
      <c r="B10" s="392"/>
      <c r="C10" s="392"/>
      <c r="D10" s="392"/>
      <c r="E10" s="392"/>
      <c r="F10" s="392"/>
      <c r="I10" s="19"/>
      <c r="J10" s="19"/>
      <c r="L10" s="20"/>
      <c r="M10" s="20"/>
      <c r="N10" s="20"/>
      <c r="O10" s="20"/>
      <c r="P10" s="20"/>
      <c r="Q10" s="20"/>
      <c r="R10" s="20"/>
      <c r="S10" s="20"/>
      <c r="T10" s="20"/>
    </row>
    <row r="11" spans="1:20" ht="19.5" customHeight="1">
      <c r="A11" s="393"/>
      <c r="B11" s="393"/>
      <c r="C11" s="393"/>
      <c r="D11" s="393"/>
      <c r="E11" s="393"/>
      <c r="F11" s="393"/>
      <c r="G11" s="80"/>
      <c r="H11" s="80"/>
      <c r="I11" s="19"/>
      <c r="J11" s="19"/>
      <c r="L11" s="20"/>
      <c r="M11" s="20"/>
      <c r="N11" s="20"/>
      <c r="O11" s="20"/>
      <c r="P11" s="20"/>
      <c r="Q11" s="20"/>
      <c r="R11" s="20"/>
      <c r="S11" s="20"/>
      <c r="T11" s="20"/>
    </row>
    <row r="12" spans="1:20" ht="19.5" customHeight="1">
      <c r="A12" s="5" t="s">
        <v>96</v>
      </c>
      <c r="B12" t="s">
        <v>171</v>
      </c>
      <c r="I12" s="19"/>
      <c r="J12" s="19"/>
      <c r="K12" s="20"/>
      <c r="L12" s="20"/>
      <c r="M12" s="20"/>
      <c r="N12" s="20"/>
      <c r="O12" s="20"/>
      <c r="P12" s="20"/>
      <c r="Q12" s="20"/>
      <c r="R12" s="20"/>
      <c r="S12" s="20"/>
      <c r="T12" s="20"/>
    </row>
    <row r="13" spans="1:20" ht="19.5" customHeight="1">
      <c r="A13" s="9" t="s">
        <v>97</v>
      </c>
      <c r="B13" s="391" t="s">
        <v>98</v>
      </c>
      <c r="C13" s="391"/>
      <c r="D13" s="391"/>
      <c r="E13" s="391" t="s">
        <v>99</v>
      </c>
      <c r="F13" s="391"/>
      <c r="G13" s="391"/>
      <c r="H13" s="391"/>
      <c r="I13" s="19"/>
      <c r="J13" s="19"/>
      <c r="K13" s="20"/>
      <c r="L13" s="20"/>
      <c r="M13" s="20"/>
      <c r="N13" s="20"/>
      <c r="O13" s="20"/>
      <c r="P13" s="20"/>
      <c r="Q13" s="20"/>
      <c r="R13" s="20"/>
      <c r="S13" s="20"/>
      <c r="T13" s="20"/>
    </row>
    <row r="14" spans="1:20" ht="19.5" customHeight="1">
      <c r="A14" s="395" t="s">
        <v>155</v>
      </c>
      <c r="B14" s="396" t="s">
        <v>157</v>
      </c>
      <c r="C14" s="396"/>
      <c r="D14" s="396"/>
      <c r="E14" s="396" t="s">
        <v>158</v>
      </c>
      <c r="F14" s="396"/>
      <c r="G14" s="396"/>
      <c r="H14" s="396"/>
      <c r="I14" s="19"/>
      <c r="J14" s="19"/>
      <c r="K14" s="20"/>
      <c r="L14" s="20"/>
      <c r="M14" s="20"/>
      <c r="N14" s="20"/>
      <c r="O14" s="20"/>
      <c r="P14" s="20"/>
      <c r="Q14" s="20"/>
      <c r="R14" s="20"/>
      <c r="S14" s="20"/>
      <c r="T14" s="20"/>
    </row>
    <row r="15" spans="1:20" ht="19.5" customHeight="1">
      <c r="A15" s="395"/>
      <c r="B15" s="396"/>
      <c r="C15" s="396"/>
      <c r="D15" s="396"/>
      <c r="E15" s="396"/>
      <c r="F15" s="396"/>
      <c r="G15" s="396"/>
      <c r="H15" s="396"/>
      <c r="I15" s="19"/>
      <c r="J15" s="19"/>
      <c r="K15" s="20"/>
      <c r="L15" s="20"/>
      <c r="M15" s="20"/>
      <c r="N15" s="20"/>
      <c r="O15" s="20"/>
      <c r="P15" s="20"/>
      <c r="Q15" s="20"/>
      <c r="R15" s="20"/>
      <c r="S15" s="20"/>
      <c r="T15" s="20"/>
    </row>
    <row r="16" spans="1:20" ht="19.5" customHeight="1">
      <c r="A16" s="395" t="s">
        <v>156</v>
      </c>
      <c r="B16" s="396" t="s">
        <v>160</v>
      </c>
      <c r="C16" s="396"/>
      <c r="D16" s="396"/>
      <c r="E16" s="396" t="s">
        <v>159</v>
      </c>
      <c r="F16" s="396"/>
      <c r="G16" s="396"/>
      <c r="H16" s="396"/>
      <c r="I16" s="22"/>
      <c r="J16" s="23"/>
      <c r="K16" s="20"/>
      <c r="L16" s="20"/>
      <c r="M16" s="20"/>
      <c r="N16" s="20"/>
      <c r="O16" s="20"/>
      <c r="P16" s="20"/>
      <c r="Q16" s="20"/>
      <c r="R16" s="20"/>
      <c r="S16" s="20"/>
      <c r="T16" s="20"/>
    </row>
    <row r="17" spans="1:20" ht="19.5" customHeight="1">
      <c r="A17" s="395"/>
      <c r="B17" s="396"/>
      <c r="C17" s="396"/>
      <c r="D17" s="396"/>
      <c r="E17" s="396"/>
      <c r="F17" s="396"/>
      <c r="G17" s="396"/>
      <c r="H17" s="396"/>
      <c r="I17" s="24"/>
      <c r="J17" s="20"/>
      <c r="K17" s="20"/>
      <c r="L17" s="20"/>
      <c r="M17" s="20"/>
      <c r="N17" s="20"/>
      <c r="O17" s="20"/>
      <c r="P17" s="20"/>
      <c r="Q17" s="20"/>
      <c r="R17" s="20"/>
      <c r="S17" s="20"/>
      <c r="T17" s="20"/>
    </row>
    <row r="18" spans="1:20" ht="19.5" customHeight="1">
      <c r="A18" s="395" t="s">
        <v>100</v>
      </c>
      <c r="B18" s="396" t="s">
        <v>101</v>
      </c>
      <c r="C18" s="396"/>
      <c r="D18" s="396"/>
      <c r="E18" s="396" t="s">
        <v>102</v>
      </c>
      <c r="F18" s="396"/>
      <c r="G18" s="396"/>
      <c r="H18" s="396"/>
      <c r="I18" s="22"/>
      <c r="J18" s="23"/>
      <c r="K18" s="20"/>
      <c r="L18" s="20"/>
      <c r="M18" s="20"/>
      <c r="N18" s="20"/>
      <c r="O18" s="20"/>
      <c r="P18" s="20"/>
      <c r="Q18" s="20"/>
      <c r="R18" s="20"/>
      <c r="S18" s="20"/>
      <c r="T18" s="20"/>
    </row>
    <row r="19" spans="1:20" ht="19.5" customHeight="1">
      <c r="A19" s="395"/>
      <c r="B19" s="396"/>
      <c r="C19" s="396"/>
      <c r="D19" s="396"/>
      <c r="E19" s="396"/>
      <c r="F19" s="396"/>
      <c r="G19" s="396"/>
      <c r="H19" s="396"/>
      <c r="I19" s="24"/>
      <c r="J19" s="20"/>
      <c r="K19" s="20"/>
      <c r="L19" s="20"/>
      <c r="M19" s="20"/>
      <c r="N19" s="20"/>
      <c r="O19" s="20"/>
      <c r="P19" s="20"/>
      <c r="Q19" s="20"/>
      <c r="R19" s="20"/>
      <c r="S19" s="20"/>
      <c r="T19" s="20"/>
    </row>
    <row r="20" spans="1:20" ht="19.5" customHeight="1">
      <c r="A20" s="395"/>
      <c r="B20" s="396"/>
      <c r="C20" s="396"/>
      <c r="D20" s="396"/>
      <c r="E20" s="396"/>
      <c r="F20" s="396"/>
      <c r="G20" s="396"/>
      <c r="H20" s="396"/>
      <c r="I20" s="24"/>
      <c r="J20" s="20"/>
      <c r="K20" s="20"/>
      <c r="L20" s="20"/>
      <c r="M20" s="20"/>
      <c r="N20" s="20"/>
      <c r="O20" s="20"/>
      <c r="P20" s="20"/>
      <c r="Q20" s="20"/>
      <c r="R20" s="20"/>
      <c r="S20" s="20"/>
      <c r="T20" s="20"/>
    </row>
    <row r="21" spans="1:20" ht="19.5" customHeight="1">
      <c r="A21" s="395" t="s">
        <v>103</v>
      </c>
      <c r="B21" s="396" t="s">
        <v>104</v>
      </c>
      <c r="C21" s="396"/>
      <c r="D21" s="396"/>
      <c r="E21" s="397" t="s">
        <v>105</v>
      </c>
      <c r="F21" s="397"/>
      <c r="G21" s="397"/>
      <c r="H21" s="397"/>
      <c r="I21" s="19"/>
      <c r="J21" s="19"/>
      <c r="K21" s="19"/>
      <c r="L21" s="19"/>
      <c r="M21" s="19"/>
      <c r="N21" s="19"/>
      <c r="O21" s="19"/>
      <c r="P21" s="19"/>
      <c r="Q21" s="19"/>
      <c r="R21" s="19"/>
      <c r="S21" s="19"/>
      <c r="T21" s="19"/>
    </row>
    <row r="22" spans="1:20" ht="19.5" customHeight="1">
      <c r="A22" s="395"/>
      <c r="B22" s="396"/>
      <c r="C22" s="396"/>
      <c r="D22" s="396"/>
      <c r="E22" s="397"/>
      <c r="F22" s="397"/>
      <c r="G22" s="397"/>
      <c r="H22" s="397"/>
      <c r="I22" s="19"/>
      <c r="J22" s="19"/>
      <c r="K22" s="19"/>
      <c r="L22" s="19"/>
      <c r="M22" s="19"/>
      <c r="N22" s="19"/>
      <c r="O22" s="19"/>
      <c r="P22" s="19"/>
      <c r="Q22" s="19"/>
      <c r="R22" s="19"/>
      <c r="S22" s="19"/>
      <c r="T22" s="19"/>
    </row>
    <row r="23" spans="1:20" ht="19.5" customHeight="1">
      <c r="A23" s="395" t="s">
        <v>123</v>
      </c>
      <c r="B23" s="396" t="s">
        <v>106</v>
      </c>
      <c r="C23" s="396"/>
      <c r="D23" s="396"/>
      <c r="E23" s="397" t="s">
        <v>105</v>
      </c>
      <c r="F23" s="397"/>
      <c r="G23" s="397"/>
      <c r="H23" s="397"/>
      <c r="I23" s="19"/>
      <c r="J23" s="19"/>
      <c r="K23" s="21"/>
      <c r="L23" s="21"/>
      <c r="M23" s="21"/>
      <c r="N23" s="21"/>
      <c r="O23" s="21"/>
      <c r="P23" s="21"/>
      <c r="Q23" s="21"/>
      <c r="R23" s="21"/>
      <c r="S23" s="21"/>
      <c r="T23" s="20"/>
    </row>
    <row r="24" spans="1:20" ht="19.5" customHeight="1">
      <c r="A24" s="395"/>
      <c r="B24" s="396"/>
      <c r="C24" s="396"/>
      <c r="D24" s="396"/>
      <c r="E24" s="397"/>
      <c r="F24" s="397"/>
      <c r="G24" s="397"/>
      <c r="H24" s="397"/>
      <c r="I24" s="19"/>
      <c r="J24" s="19"/>
      <c r="K24" s="21"/>
      <c r="L24" s="21"/>
      <c r="M24" s="21"/>
      <c r="N24" s="21"/>
      <c r="O24" s="21"/>
      <c r="P24" s="21"/>
      <c r="Q24" s="21"/>
      <c r="R24" s="21"/>
      <c r="S24" s="21"/>
      <c r="T24" s="20"/>
    </row>
    <row r="25" spans="1:20" ht="19.5" customHeight="1">
      <c r="A25" s="395" t="s">
        <v>124</v>
      </c>
      <c r="B25" s="396" t="s">
        <v>107</v>
      </c>
      <c r="C25" s="396"/>
      <c r="D25" s="396"/>
      <c r="E25" s="396" t="s">
        <v>108</v>
      </c>
      <c r="F25" s="396"/>
      <c r="G25" s="396"/>
      <c r="H25" s="396"/>
      <c r="I25" s="19"/>
      <c r="J25" s="19"/>
      <c r="K25" s="21"/>
      <c r="L25" s="21"/>
      <c r="M25" s="21"/>
      <c r="N25" s="21"/>
      <c r="O25" s="21"/>
      <c r="P25" s="21"/>
      <c r="Q25" s="21"/>
      <c r="R25" s="21"/>
      <c r="S25" s="21"/>
      <c r="T25" s="20"/>
    </row>
    <row r="26" spans="1:20" ht="19.5" customHeight="1">
      <c r="A26" s="395"/>
      <c r="B26" s="396"/>
      <c r="C26" s="396"/>
      <c r="D26" s="396"/>
      <c r="E26" s="396"/>
      <c r="F26" s="396"/>
      <c r="G26" s="396"/>
      <c r="H26" s="396"/>
      <c r="I26" s="19"/>
      <c r="J26" s="19"/>
      <c r="K26" s="21"/>
      <c r="L26" s="21"/>
      <c r="M26" s="21"/>
      <c r="N26" s="21"/>
      <c r="O26" s="21"/>
      <c r="P26" s="21"/>
      <c r="Q26" s="21"/>
      <c r="R26" s="21"/>
      <c r="S26" s="21"/>
      <c r="T26" s="20"/>
    </row>
    <row r="27" spans="9:20" ht="14.25" customHeight="1">
      <c r="I27" s="19"/>
      <c r="J27" s="19"/>
      <c r="K27" s="21"/>
      <c r="L27" s="21"/>
      <c r="M27" s="21"/>
      <c r="N27" s="21"/>
      <c r="O27" s="21"/>
      <c r="P27" s="21"/>
      <c r="Q27" s="21"/>
      <c r="R27" s="21"/>
      <c r="S27" s="21"/>
      <c r="T27" s="20"/>
    </row>
    <row r="28" spans="1:20" ht="4.5" customHeight="1">
      <c r="A28" s="83"/>
      <c r="B28" s="83"/>
      <c r="C28" s="83"/>
      <c r="D28" s="83"/>
      <c r="E28" s="83"/>
      <c r="F28" s="83"/>
      <c r="G28" s="83"/>
      <c r="H28" s="83"/>
      <c r="I28" s="19"/>
      <c r="J28" s="19"/>
      <c r="K28" s="21"/>
      <c r="L28" s="21"/>
      <c r="M28" s="21"/>
      <c r="N28" s="21"/>
      <c r="O28" s="21"/>
      <c r="P28" s="21"/>
      <c r="Q28" s="21"/>
      <c r="R28" s="21"/>
      <c r="S28" s="21"/>
      <c r="T28" s="20"/>
    </row>
    <row r="29" spans="9:20" ht="14.25" customHeight="1">
      <c r="I29" s="19"/>
      <c r="J29" s="19"/>
      <c r="K29" s="20"/>
      <c r="L29" s="20"/>
      <c r="M29" s="20"/>
      <c r="N29" s="20"/>
      <c r="O29" s="20"/>
      <c r="P29" s="20"/>
      <c r="Q29" s="20"/>
      <c r="R29" s="20"/>
      <c r="S29" s="20"/>
      <c r="T29" s="20"/>
    </row>
    <row r="30" spans="1:20" ht="19.5" customHeight="1">
      <c r="A30" s="15" t="s">
        <v>109</v>
      </c>
      <c r="I30" s="22"/>
      <c r="J30" s="23"/>
      <c r="K30" s="20"/>
      <c r="L30" s="20"/>
      <c r="M30" s="20"/>
      <c r="N30" s="20"/>
      <c r="O30" s="20"/>
      <c r="P30" s="20"/>
      <c r="Q30" s="20"/>
      <c r="R30" s="20"/>
      <c r="S30" s="20"/>
      <c r="T30" s="20"/>
    </row>
    <row r="31" spans="6:20" ht="14.25" thickBot="1">
      <c r="F31" t="s">
        <v>110</v>
      </c>
      <c r="I31" s="22"/>
      <c r="J31" s="22"/>
      <c r="K31" s="24"/>
      <c r="L31" s="24"/>
      <c r="M31" s="24"/>
      <c r="N31" s="24"/>
      <c r="O31" s="24"/>
      <c r="P31" s="24"/>
      <c r="Q31" s="24"/>
      <c r="R31" s="24"/>
      <c r="S31" s="24"/>
      <c r="T31" s="24"/>
    </row>
    <row r="32" spans="1:20" ht="19.5" customHeight="1">
      <c r="A32" s="7"/>
      <c r="B32" s="99" t="s">
        <v>162</v>
      </c>
      <c r="C32" s="98" t="s">
        <v>161</v>
      </c>
      <c r="D32" s="50" t="s">
        <v>111</v>
      </c>
      <c r="E32" s="389" t="s">
        <v>112</v>
      </c>
      <c r="F32" s="398" t="s">
        <v>113</v>
      </c>
      <c r="I32" s="24"/>
      <c r="J32" s="17"/>
      <c r="K32" s="18"/>
      <c r="L32" s="18"/>
      <c r="M32" s="394"/>
      <c r="N32" s="24"/>
      <c r="O32" s="24"/>
      <c r="P32" s="24"/>
      <c r="Q32" s="24"/>
      <c r="R32" s="24"/>
      <c r="S32" s="24"/>
      <c r="T32" s="24"/>
    </row>
    <row r="33" spans="1:20" ht="19.5" customHeight="1">
      <c r="A33" s="8" t="s">
        <v>90</v>
      </c>
      <c r="B33" s="51" t="s">
        <v>163</v>
      </c>
      <c r="C33" s="51" t="s">
        <v>164</v>
      </c>
      <c r="D33" s="51" t="s">
        <v>91</v>
      </c>
      <c r="E33" s="390"/>
      <c r="F33" s="399"/>
      <c r="I33" s="24"/>
      <c r="J33" s="18"/>
      <c r="K33" s="18"/>
      <c r="L33" s="18"/>
      <c r="M33" s="394"/>
      <c r="N33" s="24"/>
      <c r="O33" s="24"/>
      <c r="P33" s="24"/>
      <c r="Q33" s="24"/>
      <c r="R33" s="24"/>
      <c r="S33" s="24"/>
      <c r="T33" s="24"/>
    </row>
    <row r="34" spans="1:20" ht="19.5" customHeight="1">
      <c r="A34" s="12" t="s">
        <v>69</v>
      </c>
      <c r="B34" s="52">
        <f>'月報'!$I$30</f>
        <v>21098</v>
      </c>
      <c r="C34" s="69">
        <f>'日常生活自立度'!$X$17</f>
        <v>20831</v>
      </c>
      <c r="D34" s="70">
        <f>'日常生活自立度'!T17+'日常生活自立度'!U17+'日常生活自立度'!V17+'日常生活自立度'!W17</f>
        <v>6791</v>
      </c>
      <c r="E34" s="89">
        <f>D34/B34</f>
        <v>0.3218788510759314</v>
      </c>
      <c r="F34" s="71">
        <f>D34/C34</f>
        <v>0.3260045125054006</v>
      </c>
      <c r="I34" s="19"/>
      <c r="J34" s="18"/>
      <c r="K34" s="351"/>
      <c r="L34" s="351"/>
      <c r="M34" s="352"/>
      <c r="N34" s="19"/>
      <c r="O34" s="19"/>
      <c r="P34" s="19"/>
      <c r="Q34" s="19"/>
      <c r="R34" s="19"/>
      <c r="S34" s="19"/>
      <c r="T34" s="19"/>
    </row>
    <row r="35" spans="1:20" ht="19.5" customHeight="1">
      <c r="A35" s="11" t="s">
        <v>92</v>
      </c>
      <c r="B35" s="56">
        <f>'月報'!$I$31</f>
        <v>3610</v>
      </c>
      <c r="C35" s="57">
        <f>'日常生活自立度'!$AJ$17</f>
        <v>3604</v>
      </c>
      <c r="D35" s="49">
        <f>'日常生活自立度'!AF17+'日常生活自立度'!AG17+'日常生活自立度'!AH17+'日常生活自立度'!AI17</f>
        <v>1127</v>
      </c>
      <c r="E35" s="86">
        <f>D35/B35</f>
        <v>0.3121883656509695</v>
      </c>
      <c r="F35" s="72">
        <f>D35/C35</f>
        <v>0.31270810210876804</v>
      </c>
      <c r="I35" s="19"/>
      <c r="J35" s="18"/>
      <c r="K35" s="351"/>
      <c r="L35" s="351"/>
      <c r="M35" s="352"/>
      <c r="N35" s="19"/>
      <c r="O35" s="19"/>
      <c r="P35" s="19"/>
      <c r="Q35" s="19"/>
      <c r="R35" s="19"/>
      <c r="S35" s="19"/>
      <c r="T35" s="19"/>
    </row>
    <row r="36" spans="1:20" ht="19.5" customHeight="1">
      <c r="A36" s="11" t="s">
        <v>93</v>
      </c>
      <c r="B36" s="56">
        <f>'月報'!$I$32</f>
        <v>8772</v>
      </c>
      <c r="C36" s="57">
        <f>'日常生活自立度'!$AV$17</f>
        <v>8739</v>
      </c>
      <c r="D36" s="49">
        <f>'日常生活自立度'!AR17+'日常生活自立度'!AS17+'日常生活自立度'!AT17+'日常生活自立度'!AU17</f>
        <v>3250</v>
      </c>
      <c r="E36" s="86">
        <f>D36/B36</f>
        <v>0.3704970360237118</v>
      </c>
      <c r="F36" s="72">
        <f>D36/C36</f>
        <v>0.37189609795171075</v>
      </c>
      <c r="I36" s="19"/>
      <c r="J36" s="18"/>
      <c r="K36" s="351"/>
      <c r="L36" s="351"/>
      <c r="M36" s="352"/>
      <c r="N36" s="21"/>
      <c r="O36" s="21"/>
      <c r="P36" s="21"/>
      <c r="Q36" s="21"/>
      <c r="R36" s="21"/>
      <c r="S36" s="21"/>
      <c r="T36" s="20"/>
    </row>
    <row r="37" spans="1:20" ht="19.5" customHeight="1">
      <c r="A37" s="60" t="s">
        <v>94</v>
      </c>
      <c r="B37" s="61">
        <f>'月報'!$I$33</f>
        <v>7707</v>
      </c>
      <c r="C37" s="73">
        <f>'日常生活自立度'!$BH$17</f>
        <v>7737</v>
      </c>
      <c r="D37" s="74">
        <f>'日常生活自立度'!BD17+'日常生活自立度'!BE17+'日常生活自立度'!BF17+'日常生活自立度'!BG17</f>
        <v>2749</v>
      </c>
      <c r="E37" s="87">
        <f>D37/B37</f>
        <v>0.356688724536136</v>
      </c>
      <c r="F37" s="75">
        <f>D37/C37</f>
        <v>0.35530567403386326</v>
      </c>
      <c r="I37" s="19"/>
      <c r="J37" s="18"/>
      <c r="K37" s="351"/>
      <c r="L37" s="351"/>
      <c r="M37" s="352"/>
      <c r="N37" s="21"/>
      <c r="O37" s="21"/>
      <c r="P37" s="21"/>
      <c r="Q37" s="21"/>
      <c r="R37" s="21"/>
      <c r="S37" s="21"/>
      <c r="T37" s="20"/>
    </row>
    <row r="38" spans="1:20" ht="19.5" customHeight="1" thickBot="1">
      <c r="A38" s="65" t="s">
        <v>95</v>
      </c>
      <c r="B38" s="66">
        <f>SUM(B34:B37)</f>
        <v>41187</v>
      </c>
      <c r="C38" s="66">
        <f>SUM(C34:C37)</f>
        <v>40911</v>
      </c>
      <c r="D38" s="76">
        <f>SUM(D34:D37)</f>
        <v>13917</v>
      </c>
      <c r="E38" s="88">
        <f>D38/B38</f>
        <v>0.3378978803991551</v>
      </c>
      <c r="F38" s="77">
        <f>D38/C38</f>
        <v>0.34017745838527536</v>
      </c>
      <c r="I38" s="19"/>
      <c r="J38" s="18"/>
      <c r="K38" s="351"/>
      <c r="L38" s="351"/>
      <c r="M38" s="352"/>
      <c r="N38" s="21"/>
      <c r="O38" s="21"/>
      <c r="P38" s="21"/>
      <c r="Q38" s="21"/>
      <c r="R38" s="21"/>
      <c r="S38" s="21"/>
      <c r="T38" s="20"/>
    </row>
    <row r="39" spans="1:20" ht="15" customHeight="1">
      <c r="A39" s="392" t="s">
        <v>170</v>
      </c>
      <c r="B39" s="392"/>
      <c r="C39" s="392"/>
      <c r="D39" s="392"/>
      <c r="E39" s="392"/>
      <c r="F39" s="392"/>
      <c r="I39" s="19"/>
      <c r="J39" s="19"/>
      <c r="K39" s="21"/>
      <c r="L39" s="21"/>
      <c r="M39" s="21"/>
      <c r="N39" s="21"/>
      <c r="O39" s="21"/>
      <c r="P39" s="21"/>
      <c r="Q39" s="21"/>
      <c r="R39" s="21"/>
      <c r="S39" s="21"/>
      <c r="T39" s="20"/>
    </row>
    <row r="40" spans="1:20" ht="15" customHeight="1">
      <c r="A40" s="393"/>
      <c r="B40" s="393"/>
      <c r="C40" s="393"/>
      <c r="D40" s="393"/>
      <c r="E40" s="393"/>
      <c r="F40" s="393"/>
      <c r="G40" s="80"/>
      <c r="H40" s="80"/>
      <c r="I40" s="19"/>
      <c r="J40" s="19"/>
      <c r="K40" s="21"/>
      <c r="L40" s="21"/>
      <c r="M40" s="21"/>
      <c r="N40" s="21"/>
      <c r="O40" s="21"/>
      <c r="P40" s="21"/>
      <c r="Q40" s="21"/>
      <c r="R40" s="21"/>
      <c r="S40" s="21"/>
      <c r="T40" s="20"/>
    </row>
    <row r="41" spans="1:20" ht="19.5" customHeight="1">
      <c r="A41" s="5" t="s">
        <v>96</v>
      </c>
      <c r="B41" t="s">
        <v>172</v>
      </c>
      <c r="I41" s="19"/>
      <c r="J41" s="19"/>
      <c r="K41" s="21"/>
      <c r="L41" s="21"/>
      <c r="M41" s="21"/>
      <c r="N41" s="21"/>
      <c r="O41" s="21"/>
      <c r="P41" s="21"/>
      <c r="Q41" s="21"/>
      <c r="R41" s="21"/>
      <c r="S41" s="21"/>
      <c r="T41" s="20"/>
    </row>
    <row r="42" spans="1:20" ht="19.5" customHeight="1">
      <c r="A42" s="9" t="s">
        <v>114</v>
      </c>
      <c r="B42" s="391" t="s">
        <v>99</v>
      </c>
      <c r="C42" s="391"/>
      <c r="D42" s="391"/>
      <c r="E42" s="391"/>
      <c r="F42" s="391"/>
      <c r="G42" s="391"/>
      <c r="H42" s="391"/>
      <c r="I42" s="19"/>
      <c r="J42" s="19"/>
      <c r="K42" s="20"/>
      <c r="L42" s="20"/>
      <c r="M42" s="20"/>
      <c r="N42" s="20"/>
      <c r="O42" s="20"/>
      <c r="P42" s="20"/>
      <c r="Q42" s="20"/>
      <c r="R42" s="20"/>
      <c r="S42" s="20"/>
      <c r="T42" s="20"/>
    </row>
    <row r="43" spans="1:20" ht="19.5" customHeight="1">
      <c r="A43" s="386" t="s">
        <v>115</v>
      </c>
      <c r="B43" s="81" t="s">
        <v>154</v>
      </c>
      <c r="C43" s="82"/>
      <c r="D43" s="82"/>
      <c r="E43" s="82"/>
      <c r="F43" s="6"/>
      <c r="G43" s="6"/>
      <c r="H43" s="79"/>
      <c r="I43" s="22"/>
      <c r="J43" s="23"/>
      <c r="K43" s="20"/>
      <c r="L43" s="20"/>
      <c r="M43" s="20"/>
      <c r="N43" s="20"/>
      <c r="O43" s="20"/>
      <c r="P43" s="20"/>
      <c r="Q43" s="20"/>
      <c r="R43" s="20"/>
      <c r="S43" s="20"/>
      <c r="T43" s="20"/>
    </row>
    <row r="44" spans="1:20" ht="19.5" customHeight="1">
      <c r="A44" s="387"/>
      <c r="B44" s="27" t="s">
        <v>116</v>
      </c>
      <c r="C44" s="6"/>
      <c r="D44" s="6"/>
      <c r="E44" s="6"/>
      <c r="F44" s="6"/>
      <c r="G44" s="6"/>
      <c r="H44" s="13"/>
      <c r="I44" s="24"/>
      <c r="J44" s="24"/>
      <c r="K44" s="24"/>
      <c r="L44" s="24"/>
      <c r="M44" s="24"/>
      <c r="N44" s="24"/>
      <c r="O44" s="24"/>
      <c r="P44" s="24"/>
      <c r="Q44" s="24"/>
      <c r="R44" s="24"/>
      <c r="S44" s="24"/>
      <c r="T44" s="24"/>
    </row>
    <row r="45" spans="1:20" ht="19.5" customHeight="1">
      <c r="A45" s="388"/>
      <c r="B45" s="84" t="s">
        <v>117</v>
      </c>
      <c r="C45" s="14"/>
      <c r="D45" s="14"/>
      <c r="E45" s="14"/>
      <c r="F45" s="14"/>
      <c r="G45" s="14"/>
      <c r="H45" s="2"/>
      <c r="I45" s="24"/>
      <c r="J45" s="24"/>
      <c r="K45" s="24"/>
      <c r="L45" s="24"/>
      <c r="M45" s="24"/>
      <c r="N45" s="24"/>
      <c r="O45" s="24"/>
      <c r="P45" s="24"/>
      <c r="Q45" s="24"/>
      <c r="R45" s="24"/>
      <c r="S45" s="24"/>
      <c r="T45" s="24"/>
    </row>
    <row r="46" spans="1:20" ht="19.5" customHeight="1">
      <c r="A46" s="383" t="s">
        <v>118</v>
      </c>
      <c r="B46" s="382" t="s">
        <v>119</v>
      </c>
      <c r="C46" s="382"/>
      <c r="D46" s="382"/>
      <c r="E46" s="382"/>
      <c r="F46" s="78"/>
      <c r="G46" s="78"/>
      <c r="H46" s="13"/>
      <c r="I46" s="25"/>
      <c r="J46" s="25"/>
      <c r="K46" s="25"/>
      <c r="L46" s="25"/>
      <c r="M46" s="25"/>
      <c r="N46" s="25"/>
      <c r="O46" s="25"/>
      <c r="P46" s="25"/>
      <c r="Q46" s="25"/>
      <c r="R46" s="25"/>
      <c r="S46" s="25"/>
      <c r="T46" s="25"/>
    </row>
    <row r="47" spans="1:20" ht="19.5" customHeight="1">
      <c r="A47" s="384"/>
      <c r="B47" s="27" t="s">
        <v>120</v>
      </c>
      <c r="C47" s="6"/>
      <c r="D47" s="6"/>
      <c r="E47" s="6"/>
      <c r="F47" s="6"/>
      <c r="G47" s="6"/>
      <c r="H47" s="13"/>
      <c r="I47" s="25"/>
      <c r="J47" s="25"/>
      <c r="K47" s="25"/>
      <c r="L47" s="25"/>
      <c r="M47" s="25"/>
      <c r="N47" s="25"/>
      <c r="O47" s="25"/>
      <c r="P47" s="25"/>
      <c r="Q47" s="25"/>
      <c r="R47" s="25"/>
      <c r="S47" s="25"/>
      <c r="T47" s="25"/>
    </row>
    <row r="48" spans="1:8" ht="19.5" customHeight="1">
      <c r="A48" s="385"/>
      <c r="B48" s="84" t="s">
        <v>121</v>
      </c>
      <c r="C48" s="14"/>
      <c r="D48" s="14"/>
      <c r="E48" s="14"/>
      <c r="F48" s="14"/>
      <c r="G48" s="14"/>
      <c r="H48" s="2"/>
    </row>
    <row r="49" spans="1:3" ht="15" customHeight="1">
      <c r="A49" s="3" t="s">
        <v>200</v>
      </c>
      <c r="B49" s="4"/>
      <c r="C49" s="4"/>
    </row>
    <row r="50" spans="1:3" ht="15" customHeight="1">
      <c r="A50" s="3" t="s">
        <v>201</v>
      </c>
      <c r="B50" s="4"/>
      <c r="C50" s="4"/>
    </row>
    <row r="51" spans="1:3" ht="15" customHeight="1">
      <c r="A51" s="3" t="s">
        <v>202</v>
      </c>
      <c r="B51" s="4"/>
      <c r="C51" s="4"/>
    </row>
    <row r="52" ht="15" customHeight="1">
      <c r="A52" s="3" t="s">
        <v>203</v>
      </c>
    </row>
  </sheetData>
  <sheetProtection/>
  <mergeCells count="33">
    <mergeCell ref="B13:D13"/>
    <mergeCell ref="A10:F11"/>
    <mergeCell ref="E13:H13"/>
    <mergeCell ref="A16:A17"/>
    <mergeCell ref="B16:D17"/>
    <mergeCell ref="E16:H17"/>
    <mergeCell ref="A14:A15"/>
    <mergeCell ref="B14:D15"/>
    <mergeCell ref="E14:H15"/>
    <mergeCell ref="A18:A20"/>
    <mergeCell ref="B21:D22"/>
    <mergeCell ref="A21:A22"/>
    <mergeCell ref="B18:D20"/>
    <mergeCell ref="E21:H22"/>
    <mergeCell ref="S2:T2"/>
    <mergeCell ref="E3:E4"/>
    <mergeCell ref="M3:M4"/>
    <mergeCell ref="E18:H20"/>
    <mergeCell ref="F3:F4"/>
    <mergeCell ref="M32:M33"/>
    <mergeCell ref="A25:A26"/>
    <mergeCell ref="B23:D24"/>
    <mergeCell ref="A23:A24"/>
    <mergeCell ref="E23:H24"/>
    <mergeCell ref="B25:D26"/>
    <mergeCell ref="E25:H26"/>
    <mergeCell ref="F32:F33"/>
    <mergeCell ref="B46:E46"/>
    <mergeCell ref="A46:A48"/>
    <mergeCell ref="A43:A45"/>
    <mergeCell ref="E32:E33"/>
    <mergeCell ref="B42:H42"/>
    <mergeCell ref="A39:F40"/>
  </mergeCells>
  <printOptions/>
  <pageMargins left="0.71" right="0.41" top="0.7874015748031497" bottom="0.5905511811023623" header="0.5118110236220472" footer="0.5118110236220472"/>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BH50"/>
  <sheetViews>
    <sheetView view="pageBreakPreview" zoomScale="75" zoomScaleNormal="75" zoomScaleSheetLayoutView="75" zoomScalePageLayoutView="0" workbookViewId="0" topLeftCell="A1">
      <selection activeCell="K14" sqref="K14"/>
    </sheetView>
  </sheetViews>
  <sheetFormatPr defaultColWidth="9.00390625" defaultRowHeight="13.5"/>
  <cols>
    <col min="1" max="1" width="3.75390625" style="1" customWidth="1"/>
    <col min="2" max="12" width="9.00390625" style="1" customWidth="1"/>
    <col min="13" max="13" width="3.75390625" style="1" customWidth="1"/>
    <col min="14" max="24" width="9.00390625" style="1" customWidth="1"/>
    <col min="25" max="25" width="3.75390625" style="1" customWidth="1"/>
    <col min="26" max="36" width="9.00390625" style="1" customWidth="1"/>
    <col min="37" max="37" width="3.75390625" style="1" customWidth="1"/>
    <col min="38" max="48" width="9.00390625" style="1" customWidth="1"/>
    <col min="49" max="49" width="3.75390625" style="1" customWidth="1"/>
    <col min="50" max="16384" width="9.00390625" style="1" customWidth="1"/>
  </cols>
  <sheetData>
    <row r="1" spans="1:13" ht="30" customHeight="1">
      <c r="A1" s="1" t="s">
        <v>143</v>
      </c>
      <c r="M1" s="100"/>
    </row>
    <row r="2" spans="1:49" ht="17.25">
      <c r="A2" s="29" t="s">
        <v>8</v>
      </c>
      <c r="L2" s="30"/>
      <c r="M2" s="29" t="s">
        <v>8</v>
      </c>
      <c r="Y2" s="29" t="s">
        <v>8</v>
      </c>
      <c r="AK2" s="29" t="s">
        <v>8</v>
      </c>
      <c r="AW2" s="29" t="s">
        <v>8</v>
      </c>
    </row>
    <row r="3" spans="10:60" ht="18.75" customHeight="1">
      <c r="J3" s="31" t="s">
        <v>63</v>
      </c>
      <c r="K3" s="411" t="s">
        <v>36</v>
      </c>
      <c r="L3" s="411"/>
      <c r="V3" s="31" t="s">
        <v>64</v>
      </c>
      <c r="W3" s="411" t="s">
        <v>165</v>
      </c>
      <c r="X3" s="411"/>
      <c r="AH3" s="31" t="s">
        <v>64</v>
      </c>
      <c r="AI3" s="411" t="s">
        <v>166</v>
      </c>
      <c r="AJ3" s="411"/>
      <c r="AT3" s="31" t="s">
        <v>64</v>
      </c>
      <c r="AU3" s="411" t="s">
        <v>167</v>
      </c>
      <c r="AV3" s="411"/>
      <c r="BF3" s="31" t="s">
        <v>64</v>
      </c>
      <c r="BG3" s="411" t="s">
        <v>168</v>
      </c>
      <c r="BH3" s="411"/>
    </row>
    <row r="4" spans="10:60" ht="13.5">
      <c r="J4" s="32"/>
      <c r="K4" s="33"/>
      <c r="L4" s="33"/>
      <c r="V4" s="32"/>
      <c r="W4" s="33"/>
      <c r="X4" s="33"/>
      <c r="AH4" s="32"/>
      <c r="AI4" s="33"/>
      <c r="AJ4" s="33"/>
      <c r="AT4" s="32"/>
      <c r="AU4" s="33"/>
      <c r="AV4" s="33"/>
      <c r="BF4" s="32"/>
      <c r="BG4" s="33"/>
      <c r="BH4" s="33"/>
    </row>
    <row r="5" spans="10:60" ht="13.5">
      <c r="J5" s="28"/>
      <c r="K5" s="28"/>
      <c r="L5" s="28"/>
      <c r="V5" s="28"/>
      <c r="W5" s="28"/>
      <c r="X5" s="28"/>
      <c r="AH5" s="28"/>
      <c r="AI5" s="28"/>
      <c r="AJ5" s="28"/>
      <c r="AT5" s="28"/>
      <c r="AU5" s="28"/>
      <c r="AV5" s="28"/>
      <c r="BF5" s="28"/>
      <c r="BG5" s="28"/>
      <c r="BH5" s="28"/>
    </row>
    <row r="6" spans="1:59" ht="13.5">
      <c r="A6" s="1" t="s">
        <v>9</v>
      </c>
      <c r="K6" s="1" t="s">
        <v>10</v>
      </c>
      <c r="M6" s="1" t="s">
        <v>9</v>
      </c>
      <c r="W6" s="1" t="s">
        <v>10</v>
      </c>
      <c r="Y6" s="1" t="s">
        <v>9</v>
      </c>
      <c r="AI6" s="1" t="s">
        <v>10</v>
      </c>
      <c r="AK6" s="1" t="s">
        <v>9</v>
      </c>
      <c r="AU6" s="1" t="s">
        <v>10</v>
      </c>
      <c r="AW6" s="1" t="s">
        <v>9</v>
      </c>
      <c r="BG6" s="1" t="s">
        <v>10</v>
      </c>
    </row>
    <row r="7" spans="1:60" ht="21" customHeight="1">
      <c r="A7" s="403" t="s">
        <v>11</v>
      </c>
      <c r="B7" s="403"/>
      <c r="C7" s="403" t="s">
        <v>146</v>
      </c>
      <c r="D7" s="403"/>
      <c r="E7" s="403"/>
      <c r="F7" s="403"/>
      <c r="G7" s="403"/>
      <c r="H7" s="403"/>
      <c r="I7" s="403"/>
      <c r="J7" s="403"/>
      <c r="K7" s="403"/>
      <c r="L7" s="403"/>
      <c r="M7" s="403" t="s">
        <v>11</v>
      </c>
      <c r="N7" s="403"/>
      <c r="O7" s="403" t="s">
        <v>146</v>
      </c>
      <c r="P7" s="403"/>
      <c r="Q7" s="403"/>
      <c r="R7" s="403"/>
      <c r="S7" s="403"/>
      <c r="T7" s="403"/>
      <c r="U7" s="403"/>
      <c r="V7" s="403"/>
      <c r="W7" s="403"/>
      <c r="X7" s="403"/>
      <c r="Y7" s="403" t="s">
        <v>11</v>
      </c>
      <c r="Z7" s="403"/>
      <c r="AA7" s="403" t="s">
        <v>146</v>
      </c>
      <c r="AB7" s="403"/>
      <c r="AC7" s="403"/>
      <c r="AD7" s="403"/>
      <c r="AE7" s="403"/>
      <c r="AF7" s="403"/>
      <c r="AG7" s="403"/>
      <c r="AH7" s="403"/>
      <c r="AI7" s="403"/>
      <c r="AJ7" s="403"/>
      <c r="AK7" s="403" t="s">
        <v>11</v>
      </c>
      <c r="AL7" s="403"/>
      <c r="AM7" s="403" t="s">
        <v>146</v>
      </c>
      <c r="AN7" s="403"/>
      <c r="AO7" s="403"/>
      <c r="AP7" s="403"/>
      <c r="AQ7" s="403"/>
      <c r="AR7" s="403"/>
      <c r="AS7" s="403"/>
      <c r="AT7" s="403"/>
      <c r="AU7" s="403"/>
      <c r="AV7" s="403"/>
      <c r="AW7" s="403" t="s">
        <v>11</v>
      </c>
      <c r="AX7" s="403"/>
      <c r="AY7" s="403" t="s">
        <v>146</v>
      </c>
      <c r="AZ7" s="403"/>
      <c r="BA7" s="403"/>
      <c r="BB7" s="403"/>
      <c r="BC7" s="403"/>
      <c r="BD7" s="403"/>
      <c r="BE7" s="403"/>
      <c r="BF7" s="403"/>
      <c r="BG7" s="403"/>
      <c r="BH7" s="403"/>
    </row>
    <row r="8" spans="1:60" ht="21" customHeight="1" thickBot="1">
      <c r="A8" s="404"/>
      <c r="B8" s="404"/>
      <c r="C8" s="34" t="s">
        <v>12</v>
      </c>
      <c r="D8" s="34" t="s">
        <v>13</v>
      </c>
      <c r="E8" s="34" t="s">
        <v>14</v>
      </c>
      <c r="F8" s="34" t="s">
        <v>15</v>
      </c>
      <c r="G8" s="34" t="s">
        <v>16</v>
      </c>
      <c r="H8" s="34" t="s">
        <v>17</v>
      </c>
      <c r="I8" s="34" t="s">
        <v>18</v>
      </c>
      <c r="J8" s="34" t="s">
        <v>19</v>
      </c>
      <c r="K8" s="35" t="s">
        <v>20</v>
      </c>
      <c r="L8" s="36" t="s">
        <v>21</v>
      </c>
      <c r="M8" s="404"/>
      <c r="N8" s="404"/>
      <c r="O8" s="34" t="s">
        <v>12</v>
      </c>
      <c r="P8" s="34" t="s">
        <v>13</v>
      </c>
      <c r="Q8" s="34" t="s">
        <v>14</v>
      </c>
      <c r="R8" s="34" t="s">
        <v>15</v>
      </c>
      <c r="S8" s="34" t="s">
        <v>16</v>
      </c>
      <c r="T8" s="34" t="s">
        <v>17</v>
      </c>
      <c r="U8" s="34" t="s">
        <v>18</v>
      </c>
      <c r="V8" s="34" t="s">
        <v>19</v>
      </c>
      <c r="W8" s="35" t="s">
        <v>20</v>
      </c>
      <c r="X8" s="36" t="s">
        <v>21</v>
      </c>
      <c r="Y8" s="404"/>
      <c r="Z8" s="404"/>
      <c r="AA8" s="34" t="s">
        <v>12</v>
      </c>
      <c r="AB8" s="34" t="s">
        <v>13</v>
      </c>
      <c r="AC8" s="34" t="s">
        <v>14</v>
      </c>
      <c r="AD8" s="34" t="s">
        <v>15</v>
      </c>
      <c r="AE8" s="34" t="s">
        <v>16</v>
      </c>
      <c r="AF8" s="34" t="s">
        <v>17</v>
      </c>
      <c r="AG8" s="34" t="s">
        <v>18</v>
      </c>
      <c r="AH8" s="34" t="s">
        <v>19</v>
      </c>
      <c r="AI8" s="35" t="s">
        <v>20</v>
      </c>
      <c r="AJ8" s="36" t="s">
        <v>21</v>
      </c>
      <c r="AK8" s="404"/>
      <c r="AL8" s="404"/>
      <c r="AM8" s="34" t="s">
        <v>12</v>
      </c>
      <c r="AN8" s="34" t="s">
        <v>13</v>
      </c>
      <c r="AO8" s="34" t="s">
        <v>14</v>
      </c>
      <c r="AP8" s="34" t="s">
        <v>15</v>
      </c>
      <c r="AQ8" s="34" t="s">
        <v>16</v>
      </c>
      <c r="AR8" s="34" t="s">
        <v>17</v>
      </c>
      <c r="AS8" s="34" t="s">
        <v>18</v>
      </c>
      <c r="AT8" s="34" t="s">
        <v>19</v>
      </c>
      <c r="AU8" s="35" t="s">
        <v>20</v>
      </c>
      <c r="AV8" s="36" t="s">
        <v>21</v>
      </c>
      <c r="AW8" s="404"/>
      <c r="AX8" s="404"/>
      <c r="AY8" s="34" t="s">
        <v>12</v>
      </c>
      <c r="AZ8" s="34" t="s">
        <v>13</v>
      </c>
      <c r="BA8" s="34" t="s">
        <v>14</v>
      </c>
      <c r="BB8" s="34" t="s">
        <v>15</v>
      </c>
      <c r="BC8" s="34" t="s">
        <v>16</v>
      </c>
      <c r="BD8" s="34" t="s">
        <v>17</v>
      </c>
      <c r="BE8" s="34" t="s">
        <v>18</v>
      </c>
      <c r="BF8" s="34" t="s">
        <v>19</v>
      </c>
      <c r="BG8" s="35" t="s">
        <v>20</v>
      </c>
      <c r="BH8" s="36" t="s">
        <v>21</v>
      </c>
    </row>
    <row r="9" spans="1:60" ht="21" customHeight="1" thickTop="1">
      <c r="A9" s="405" t="s">
        <v>149</v>
      </c>
      <c r="B9" s="37" t="s">
        <v>22</v>
      </c>
      <c r="C9" s="90">
        <f>C24+C40</f>
        <v>120</v>
      </c>
      <c r="D9" s="90">
        <f aca="true" t="shared" si="0" ref="D9:K9">D24+D40</f>
        <v>305</v>
      </c>
      <c r="E9" s="90">
        <f t="shared" si="0"/>
        <v>1506</v>
      </c>
      <c r="F9" s="90">
        <f t="shared" si="0"/>
        <v>1182</v>
      </c>
      <c r="G9" s="90">
        <f t="shared" si="0"/>
        <v>1245</v>
      </c>
      <c r="H9" s="90">
        <f t="shared" si="0"/>
        <v>425</v>
      </c>
      <c r="I9" s="90">
        <f t="shared" si="0"/>
        <v>288</v>
      </c>
      <c r="J9" s="90">
        <f t="shared" si="0"/>
        <v>70</v>
      </c>
      <c r="K9" s="90">
        <f t="shared" si="0"/>
        <v>87</v>
      </c>
      <c r="L9" s="91">
        <f>SUM(C9:K9)</f>
        <v>5228</v>
      </c>
      <c r="M9" s="405" t="s">
        <v>148</v>
      </c>
      <c r="N9" s="37" t="s">
        <v>22</v>
      </c>
      <c r="O9" s="90">
        <f>O24+O40</f>
        <v>110</v>
      </c>
      <c r="P9" s="90">
        <f aca="true" t="shared" si="1" ref="P9:W9">P24+P40</f>
        <v>161</v>
      </c>
      <c r="Q9" s="90">
        <f t="shared" si="1"/>
        <v>982</v>
      </c>
      <c r="R9" s="90">
        <f t="shared" si="1"/>
        <v>583</v>
      </c>
      <c r="S9" s="90">
        <f t="shared" si="1"/>
        <v>662</v>
      </c>
      <c r="T9" s="90">
        <f t="shared" si="1"/>
        <v>224</v>
      </c>
      <c r="U9" s="90">
        <f t="shared" si="1"/>
        <v>134</v>
      </c>
      <c r="V9" s="90">
        <f t="shared" si="1"/>
        <v>39</v>
      </c>
      <c r="W9" s="90">
        <f t="shared" si="1"/>
        <v>34</v>
      </c>
      <c r="X9" s="91">
        <f>SUM(O9:W9)</f>
        <v>2929</v>
      </c>
      <c r="Y9" s="405" t="s">
        <v>147</v>
      </c>
      <c r="Z9" s="37" t="s">
        <v>22</v>
      </c>
      <c r="AA9" s="90">
        <f>AA24+AA40</f>
        <v>7</v>
      </c>
      <c r="AB9" s="90">
        <f aca="true" t="shared" si="2" ref="AB9:AI9">AB24+AB40</f>
        <v>18</v>
      </c>
      <c r="AC9" s="90">
        <f t="shared" si="2"/>
        <v>89</v>
      </c>
      <c r="AD9" s="90">
        <f t="shared" si="2"/>
        <v>83</v>
      </c>
      <c r="AE9" s="90">
        <f t="shared" si="2"/>
        <v>81</v>
      </c>
      <c r="AF9" s="90">
        <f t="shared" si="2"/>
        <v>20</v>
      </c>
      <c r="AG9" s="90">
        <f t="shared" si="2"/>
        <v>14</v>
      </c>
      <c r="AH9" s="90">
        <f t="shared" si="2"/>
        <v>1</v>
      </c>
      <c r="AI9" s="90">
        <f t="shared" si="2"/>
        <v>6</v>
      </c>
      <c r="AJ9" s="91">
        <f>SUM(AA9:AI9)</f>
        <v>319</v>
      </c>
      <c r="AK9" s="405" t="s">
        <v>147</v>
      </c>
      <c r="AL9" s="37" t="s">
        <v>22</v>
      </c>
      <c r="AM9" s="90">
        <f>AM24+AM40</f>
        <v>3</v>
      </c>
      <c r="AN9" s="90">
        <f aca="true" t="shared" si="3" ref="AN9:AU9">AN24+AN40</f>
        <v>35</v>
      </c>
      <c r="AO9" s="90">
        <f t="shared" si="3"/>
        <v>117</v>
      </c>
      <c r="AP9" s="90">
        <f t="shared" si="3"/>
        <v>160</v>
      </c>
      <c r="AQ9" s="90">
        <f t="shared" si="3"/>
        <v>241</v>
      </c>
      <c r="AR9" s="90">
        <f t="shared" si="3"/>
        <v>78</v>
      </c>
      <c r="AS9" s="90">
        <f t="shared" si="3"/>
        <v>58</v>
      </c>
      <c r="AT9" s="90">
        <f t="shared" si="3"/>
        <v>10</v>
      </c>
      <c r="AU9" s="90">
        <f t="shared" si="3"/>
        <v>23</v>
      </c>
      <c r="AV9" s="91">
        <f>SUM(AM9:AU9)</f>
        <v>725</v>
      </c>
      <c r="AW9" s="405" t="s">
        <v>147</v>
      </c>
      <c r="AX9" s="37" t="s">
        <v>22</v>
      </c>
      <c r="AY9" s="90">
        <f>AY24+AY40</f>
        <v>0</v>
      </c>
      <c r="AZ9" s="90">
        <f aca="true" t="shared" si="4" ref="AZ9:BG9">AZ24+AZ40</f>
        <v>91</v>
      </c>
      <c r="BA9" s="90">
        <f t="shared" si="4"/>
        <v>318</v>
      </c>
      <c r="BB9" s="90">
        <f t="shared" si="4"/>
        <v>356</v>
      </c>
      <c r="BC9" s="90">
        <f t="shared" si="4"/>
        <v>261</v>
      </c>
      <c r="BD9" s="90">
        <f t="shared" si="4"/>
        <v>103</v>
      </c>
      <c r="BE9" s="90">
        <f t="shared" si="4"/>
        <v>82</v>
      </c>
      <c r="BF9" s="90">
        <f t="shared" si="4"/>
        <v>20</v>
      </c>
      <c r="BG9" s="90">
        <f t="shared" si="4"/>
        <v>24</v>
      </c>
      <c r="BH9" s="91">
        <f>SUM(AY9:BG9)</f>
        <v>1255</v>
      </c>
    </row>
    <row r="10" spans="1:60" ht="21" customHeight="1">
      <c r="A10" s="406"/>
      <c r="B10" s="40" t="s">
        <v>23</v>
      </c>
      <c r="C10" s="90">
        <f aca="true" t="shared" si="5" ref="C10:K16">C25+C41</f>
        <v>47</v>
      </c>
      <c r="D10" s="90">
        <f t="shared" si="5"/>
        <v>292</v>
      </c>
      <c r="E10" s="90">
        <f t="shared" si="5"/>
        <v>1607</v>
      </c>
      <c r="F10" s="90">
        <f t="shared" si="5"/>
        <v>1625</v>
      </c>
      <c r="G10" s="90">
        <f t="shared" si="5"/>
        <v>2070</v>
      </c>
      <c r="H10" s="90">
        <f t="shared" si="5"/>
        <v>642</v>
      </c>
      <c r="I10" s="90">
        <f t="shared" si="5"/>
        <v>486</v>
      </c>
      <c r="J10" s="90">
        <f t="shared" si="5"/>
        <v>111</v>
      </c>
      <c r="K10" s="90">
        <f t="shared" si="5"/>
        <v>78</v>
      </c>
      <c r="L10" s="91">
        <f aca="true" t="shared" si="6" ref="L10:L16">SUM(C10:K10)</f>
        <v>6958</v>
      </c>
      <c r="M10" s="406"/>
      <c r="N10" s="40" t="s">
        <v>23</v>
      </c>
      <c r="O10" s="90">
        <f aca="true" t="shared" si="7" ref="O10:W10">O25+O41</f>
        <v>40</v>
      </c>
      <c r="P10" s="90">
        <f t="shared" si="7"/>
        <v>165</v>
      </c>
      <c r="Q10" s="90">
        <f t="shared" si="7"/>
        <v>895</v>
      </c>
      <c r="R10" s="90">
        <f t="shared" si="7"/>
        <v>749</v>
      </c>
      <c r="S10" s="90">
        <f t="shared" si="7"/>
        <v>1095</v>
      </c>
      <c r="T10" s="90">
        <f t="shared" si="7"/>
        <v>309</v>
      </c>
      <c r="U10" s="90">
        <f t="shared" si="7"/>
        <v>234</v>
      </c>
      <c r="V10" s="90">
        <f t="shared" si="7"/>
        <v>51</v>
      </c>
      <c r="W10" s="90">
        <f t="shared" si="7"/>
        <v>25</v>
      </c>
      <c r="X10" s="91">
        <f aca="true" t="shared" si="8" ref="X10:X16">SUM(O10:W10)</f>
        <v>3563</v>
      </c>
      <c r="Y10" s="406"/>
      <c r="Z10" s="40" t="s">
        <v>23</v>
      </c>
      <c r="AA10" s="90">
        <f aca="true" t="shared" si="9" ref="AA10:AI10">AA25+AA41</f>
        <v>3</v>
      </c>
      <c r="AB10" s="90">
        <f t="shared" si="9"/>
        <v>18</v>
      </c>
      <c r="AC10" s="90">
        <f t="shared" si="9"/>
        <v>192</v>
      </c>
      <c r="AD10" s="90">
        <f t="shared" si="9"/>
        <v>177</v>
      </c>
      <c r="AE10" s="90">
        <f t="shared" si="9"/>
        <v>158</v>
      </c>
      <c r="AF10" s="90">
        <f t="shared" si="9"/>
        <v>60</v>
      </c>
      <c r="AG10" s="90">
        <f t="shared" si="9"/>
        <v>49</v>
      </c>
      <c r="AH10" s="90">
        <f t="shared" si="9"/>
        <v>13</v>
      </c>
      <c r="AI10" s="90">
        <f t="shared" si="9"/>
        <v>8</v>
      </c>
      <c r="AJ10" s="91">
        <f aca="true" t="shared" si="10" ref="AJ10:AJ16">SUM(AA10:AI10)</f>
        <v>678</v>
      </c>
      <c r="AK10" s="406"/>
      <c r="AL10" s="40" t="s">
        <v>23</v>
      </c>
      <c r="AM10" s="90">
        <f aca="true" t="shared" si="11" ref="AM10:AU10">AM25+AM41</f>
        <v>1</v>
      </c>
      <c r="AN10" s="90">
        <f t="shared" si="11"/>
        <v>37</v>
      </c>
      <c r="AO10" s="90">
        <f t="shared" si="11"/>
        <v>226</v>
      </c>
      <c r="AP10" s="90">
        <f t="shared" si="11"/>
        <v>300</v>
      </c>
      <c r="AQ10" s="90">
        <f t="shared" si="11"/>
        <v>520</v>
      </c>
      <c r="AR10" s="90">
        <f t="shared" si="11"/>
        <v>123</v>
      </c>
      <c r="AS10" s="90">
        <f t="shared" si="11"/>
        <v>90</v>
      </c>
      <c r="AT10" s="90">
        <f t="shared" si="11"/>
        <v>19</v>
      </c>
      <c r="AU10" s="90">
        <f t="shared" si="11"/>
        <v>18</v>
      </c>
      <c r="AV10" s="91">
        <f aca="true" t="shared" si="12" ref="AV10:AV16">SUM(AM10:AU10)</f>
        <v>1334</v>
      </c>
      <c r="AW10" s="406"/>
      <c r="AX10" s="40" t="s">
        <v>23</v>
      </c>
      <c r="AY10" s="90">
        <f aca="true" t="shared" si="13" ref="AY10:BG10">AY25+AY41</f>
        <v>3</v>
      </c>
      <c r="AZ10" s="90">
        <f t="shared" si="13"/>
        <v>72</v>
      </c>
      <c r="BA10" s="90">
        <f t="shared" si="13"/>
        <v>294</v>
      </c>
      <c r="BB10" s="90">
        <f t="shared" si="13"/>
        <v>399</v>
      </c>
      <c r="BC10" s="90">
        <f t="shared" si="13"/>
        <v>297</v>
      </c>
      <c r="BD10" s="90">
        <f t="shared" si="13"/>
        <v>150</v>
      </c>
      <c r="BE10" s="90">
        <f t="shared" si="13"/>
        <v>113</v>
      </c>
      <c r="BF10" s="90">
        <f t="shared" si="13"/>
        <v>28</v>
      </c>
      <c r="BG10" s="90">
        <f t="shared" si="13"/>
        <v>27</v>
      </c>
      <c r="BH10" s="91">
        <f aca="true" t="shared" si="14" ref="BH10:BH16">SUM(AY10:BG10)</f>
        <v>1383</v>
      </c>
    </row>
    <row r="11" spans="1:60" ht="21" customHeight="1">
      <c r="A11" s="406"/>
      <c r="B11" s="40" t="s">
        <v>24</v>
      </c>
      <c r="C11" s="90">
        <f t="shared" si="5"/>
        <v>17</v>
      </c>
      <c r="D11" s="90">
        <f t="shared" si="5"/>
        <v>96</v>
      </c>
      <c r="E11" s="90">
        <f t="shared" si="5"/>
        <v>909</v>
      </c>
      <c r="F11" s="90">
        <f t="shared" si="5"/>
        <v>1001</v>
      </c>
      <c r="G11" s="90">
        <f t="shared" si="5"/>
        <v>1564</v>
      </c>
      <c r="H11" s="90">
        <f t="shared" si="5"/>
        <v>407</v>
      </c>
      <c r="I11" s="90">
        <f t="shared" si="5"/>
        <v>330</v>
      </c>
      <c r="J11" s="90">
        <f t="shared" si="5"/>
        <v>54</v>
      </c>
      <c r="K11" s="90">
        <f t="shared" si="5"/>
        <v>50</v>
      </c>
      <c r="L11" s="91">
        <f t="shared" si="6"/>
        <v>4428</v>
      </c>
      <c r="M11" s="406"/>
      <c r="N11" s="40" t="s">
        <v>24</v>
      </c>
      <c r="O11" s="90">
        <f aca="true" t="shared" si="15" ref="O11:W11">O26+O42</f>
        <v>14</v>
      </c>
      <c r="P11" s="90">
        <f t="shared" si="15"/>
        <v>68</v>
      </c>
      <c r="Q11" s="90">
        <f t="shared" si="15"/>
        <v>620</v>
      </c>
      <c r="R11" s="90">
        <f t="shared" si="15"/>
        <v>594</v>
      </c>
      <c r="S11" s="90">
        <f t="shared" si="15"/>
        <v>988</v>
      </c>
      <c r="T11" s="90">
        <f t="shared" si="15"/>
        <v>262</v>
      </c>
      <c r="U11" s="90">
        <f t="shared" si="15"/>
        <v>199</v>
      </c>
      <c r="V11" s="90">
        <f t="shared" si="15"/>
        <v>38</v>
      </c>
      <c r="W11" s="90">
        <f t="shared" si="15"/>
        <v>30</v>
      </c>
      <c r="X11" s="91">
        <f>SUM(O11:W11)</f>
        <v>2813</v>
      </c>
      <c r="Y11" s="406"/>
      <c r="Z11" s="40" t="s">
        <v>24</v>
      </c>
      <c r="AA11" s="90">
        <f aca="true" t="shared" si="16" ref="AA11:AI11">AA26+AA42</f>
        <v>1</v>
      </c>
      <c r="AB11" s="90">
        <f t="shared" si="16"/>
        <v>5</v>
      </c>
      <c r="AC11" s="90">
        <f t="shared" si="16"/>
        <v>84</v>
      </c>
      <c r="AD11" s="90">
        <f t="shared" si="16"/>
        <v>94</v>
      </c>
      <c r="AE11" s="90">
        <f t="shared" si="16"/>
        <v>101</v>
      </c>
      <c r="AF11" s="90">
        <f t="shared" si="16"/>
        <v>30</v>
      </c>
      <c r="AG11" s="90">
        <f t="shared" si="16"/>
        <v>34</v>
      </c>
      <c r="AH11" s="90">
        <f t="shared" si="16"/>
        <v>5</v>
      </c>
      <c r="AI11" s="90">
        <f t="shared" si="16"/>
        <v>2</v>
      </c>
      <c r="AJ11" s="91">
        <f t="shared" si="10"/>
        <v>356</v>
      </c>
      <c r="AK11" s="406"/>
      <c r="AL11" s="40" t="s">
        <v>24</v>
      </c>
      <c r="AM11" s="90">
        <f aca="true" t="shared" si="17" ref="AM11:AU11">AM26+AM42</f>
        <v>0</v>
      </c>
      <c r="AN11" s="90">
        <f t="shared" si="17"/>
        <v>15</v>
      </c>
      <c r="AO11" s="90">
        <f t="shared" si="17"/>
        <v>111</v>
      </c>
      <c r="AP11" s="90">
        <f t="shared" si="17"/>
        <v>168</v>
      </c>
      <c r="AQ11" s="90">
        <f t="shared" si="17"/>
        <v>323</v>
      </c>
      <c r="AR11" s="90">
        <f t="shared" si="17"/>
        <v>75</v>
      </c>
      <c r="AS11" s="90">
        <f t="shared" si="17"/>
        <v>52</v>
      </c>
      <c r="AT11" s="90">
        <f t="shared" si="17"/>
        <v>5</v>
      </c>
      <c r="AU11" s="90">
        <f t="shared" si="17"/>
        <v>7</v>
      </c>
      <c r="AV11" s="91">
        <f t="shared" si="12"/>
        <v>756</v>
      </c>
      <c r="AW11" s="406"/>
      <c r="AX11" s="40" t="s">
        <v>24</v>
      </c>
      <c r="AY11" s="90">
        <f aca="true" t="shared" si="18" ref="AY11:BG11">AY26+AY42</f>
        <v>2</v>
      </c>
      <c r="AZ11" s="90">
        <f t="shared" si="18"/>
        <v>8</v>
      </c>
      <c r="BA11" s="90">
        <f t="shared" si="18"/>
        <v>94</v>
      </c>
      <c r="BB11" s="90">
        <f t="shared" si="18"/>
        <v>145</v>
      </c>
      <c r="BC11" s="90">
        <f t="shared" si="18"/>
        <v>152</v>
      </c>
      <c r="BD11" s="90">
        <f t="shared" si="18"/>
        <v>40</v>
      </c>
      <c r="BE11" s="90">
        <f t="shared" si="18"/>
        <v>45</v>
      </c>
      <c r="BF11" s="90">
        <f t="shared" si="18"/>
        <v>6</v>
      </c>
      <c r="BG11" s="90">
        <f t="shared" si="18"/>
        <v>11</v>
      </c>
      <c r="BH11" s="91">
        <f t="shared" si="14"/>
        <v>503</v>
      </c>
    </row>
    <row r="12" spans="1:60" ht="21" customHeight="1">
      <c r="A12" s="406"/>
      <c r="B12" s="40" t="s">
        <v>25</v>
      </c>
      <c r="C12" s="90">
        <f t="shared" si="5"/>
        <v>42</v>
      </c>
      <c r="D12" s="90">
        <f t="shared" si="5"/>
        <v>133</v>
      </c>
      <c r="E12" s="90">
        <f t="shared" si="5"/>
        <v>1700</v>
      </c>
      <c r="F12" s="90">
        <f t="shared" si="5"/>
        <v>2614</v>
      </c>
      <c r="G12" s="90">
        <f t="shared" si="5"/>
        <v>3898</v>
      </c>
      <c r="H12" s="90">
        <f t="shared" si="5"/>
        <v>1191</v>
      </c>
      <c r="I12" s="90">
        <f t="shared" si="5"/>
        <v>1279</v>
      </c>
      <c r="J12" s="90">
        <f t="shared" si="5"/>
        <v>156</v>
      </c>
      <c r="K12" s="90">
        <f t="shared" si="5"/>
        <v>167</v>
      </c>
      <c r="L12" s="91">
        <f t="shared" si="6"/>
        <v>11180</v>
      </c>
      <c r="M12" s="406"/>
      <c r="N12" s="40" t="s">
        <v>25</v>
      </c>
      <c r="O12" s="90">
        <f aca="true" t="shared" si="19" ref="O12:W12">O27+O43</f>
        <v>30</v>
      </c>
      <c r="P12" s="90">
        <f t="shared" si="19"/>
        <v>65</v>
      </c>
      <c r="Q12" s="90">
        <f t="shared" si="19"/>
        <v>823</v>
      </c>
      <c r="R12" s="90">
        <f t="shared" si="19"/>
        <v>1179</v>
      </c>
      <c r="S12" s="90">
        <f t="shared" si="19"/>
        <v>1836</v>
      </c>
      <c r="T12" s="90">
        <f t="shared" si="19"/>
        <v>541</v>
      </c>
      <c r="U12" s="90">
        <f t="shared" si="19"/>
        <v>560</v>
      </c>
      <c r="V12" s="90">
        <f t="shared" si="19"/>
        <v>72</v>
      </c>
      <c r="W12" s="90">
        <f t="shared" si="19"/>
        <v>58</v>
      </c>
      <c r="X12" s="91">
        <f t="shared" si="8"/>
        <v>5164</v>
      </c>
      <c r="Y12" s="406"/>
      <c r="Z12" s="40" t="s">
        <v>25</v>
      </c>
      <c r="AA12" s="90">
        <f aca="true" t="shared" si="20" ref="AA12:AI12">AA27+AA43</f>
        <v>5</v>
      </c>
      <c r="AB12" s="90">
        <f t="shared" si="20"/>
        <v>10</v>
      </c>
      <c r="AC12" s="90">
        <f t="shared" si="20"/>
        <v>220</v>
      </c>
      <c r="AD12" s="90">
        <f t="shared" si="20"/>
        <v>253</v>
      </c>
      <c r="AE12" s="90">
        <f t="shared" si="20"/>
        <v>347</v>
      </c>
      <c r="AF12" s="90">
        <f t="shared" si="20"/>
        <v>86</v>
      </c>
      <c r="AG12" s="90">
        <f t="shared" si="20"/>
        <v>103</v>
      </c>
      <c r="AH12" s="90">
        <f t="shared" si="20"/>
        <v>7</v>
      </c>
      <c r="AI12" s="90">
        <f t="shared" si="20"/>
        <v>12</v>
      </c>
      <c r="AJ12" s="91">
        <f t="shared" si="10"/>
        <v>1043</v>
      </c>
      <c r="AK12" s="406"/>
      <c r="AL12" s="40" t="s">
        <v>25</v>
      </c>
      <c r="AM12" s="90">
        <f aca="true" t="shared" si="21" ref="AM12:AU12">AM27+AM43</f>
        <v>3</v>
      </c>
      <c r="AN12" s="90">
        <f t="shared" si="21"/>
        <v>26</v>
      </c>
      <c r="AO12" s="90">
        <f t="shared" si="21"/>
        <v>318</v>
      </c>
      <c r="AP12" s="90">
        <f t="shared" si="21"/>
        <v>553</v>
      </c>
      <c r="AQ12" s="90">
        <f t="shared" si="21"/>
        <v>1131</v>
      </c>
      <c r="AR12" s="90">
        <f t="shared" si="21"/>
        <v>313</v>
      </c>
      <c r="AS12" s="90">
        <f t="shared" si="21"/>
        <v>273</v>
      </c>
      <c r="AT12" s="90">
        <f t="shared" si="21"/>
        <v>38</v>
      </c>
      <c r="AU12" s="90">
        <f t="shared" si="21"/>
        <v>40</v>
      </c>
      <c r="AV12" s="91">
        <f t="shared" si="12"/>
        <v>2695</v>
      </c>
      <c r="AW12" s="406"/>
      <c r="AX12" s="40" t="s">
        <v>25</v>
      </c>
      <c r="AY12" s="90">
        <f aca="true" t="shared" si="22" ref="AY12:BG12">AY27+AY43</f>
        <v>4</v>
      </c>
      <c r="AZ12" s="90">
        <f t="shared" si="22"/>
        <v>32</v>
      </c>
      <c r="BA12" s="90">
        <f t="shared" si="22"/>
        <v>339</v>
      </c>
      <c r="BB12" s="90">
        <f t="shared" si="22"/>
        <v>629</v>
      </c>
      <c r="BC12" s="90">
        <f t="shared" si="22"/>
        <v>584</v>
      </c>
      <c r="BD12" s="90">
        <f t="shared" si="22"/>
        <v>251</v>
      </c>
      <c r="BE12" s="90">
        <f t="shared" si="22"/>
        <v>343</v>
      </c>
      <c r="BF12" s="90">
        <f t="shared" si="22"/>
        <v>39</v>
      </c>
      <c r="BG12" s="90">
        <f t="shared" si="22"/>
        <v>57</v>
      </c>
      <c r="BH12" s="91">
        <f t="shared" si="14"/>
        <v>2278</v>
      </c>
    </row>
    <row r="13" spans="1:60" ht="21" customHeight="1">
      <c r="A13" s="406"/>
      <c r="B13" s="40" t="s">
        <v>26</v>
      </c>
      <c r="C13" s="90">
        <f t="shared" si="5"/>
        <v>14</v>
      </c>
      <c r="D13" s="90">
        <f t="shared" si="5"/>
        <v>31</v>
      </c>
      <c r="E13" s="90">
        <f t="shared" si="5"/>
        <v>420</v>
      </c>
      <c r="F13" s="90">
        <f t="shared" si="5"/>
        <v>1176</v>
      </c>
      <c r="G13" s="90">
        <f t="shared" si="5"/>
        <v>2148</v>
      </c>
      <c r="H13" s="90">
        <f t="shared" si="5"/>
        <v>1021</v>
      </c>
      <c r="I13" s="90">
        <f t="shared" si="5"/>
        <v>2581</v>
      </c>
      <c r="J13" s="90">
        <f t="shared" si="5"/>
        <v>316</v>
      </c>
      <c r="K13" s="90">
        <f t="shared" si="5"/>
        <v>609</v>
      </c>
      <c r="L13" s="91">
        <f t="shared" si="6"/>
        <v>8316</v>
      </c>
      <c r="M13" s="406"/>
      <c r="N13" s="40" t="s">
        <v>26</v>
      </c>
      <c r="O13" s="90">
        <f aca="true" t="shared" si="23" ref="O13:W13">O28+O44</f>
        <v>9</v>
      </c>
      <c r="P13" s="90">
        <f t="shared" si="23"/>
        <v>17</v>
      </c>
      <c r="Q13" s="90">
        <f t="shared" si="23"/>
        <v>175</v>
      </c>
      <c r="R13" s="90">
        <f t="shared" si="23"/>
        <v>555</v>
      </c>
      <c r="S13" s="90">
        <f t="shared" si="23"/>
        <v>1013</v>
      </c>
      <c r="T13" s="90">
        <f t="shared" si="23"/>
        <v>483</v>
      </c>
      <c r="U13" s="90">
        <f t="shared" si="23"/>
        <v>1201</v>
      </c>
      <c r="V13" s="90">
        <f t="shared" si="23"/>
        <v>145</v>
      </c>
      <c r="W13" s="90">
        <f t="shared" si="23"/>
        <v>259</v>
      </c>
      <c r="X13" s="91">
        <f t="shared" si="8"/>
        <v>3857</v>
      </c>
      <c r="Y13" s="406"/>
      <c r="Z13" s="40" t="s">
        <v>26</v>
      </c>
      <c r="AA13" s="90">
        <f aca="true" t="shared" si="24" ref="AA13:AI13">AA28+AA44</f>
        <v>2</v>
      </c>
      <c r="AB13" s="90">
        <f t="shared" si="24"/>
        <v>4</v>
      </c>
      <c r="AC13" s="90">
        <f t="shared" si="24"/>
        <v>68</v>
      </c>
      <c r="AD13" s="90">
        <f t="shared" si="24"/>
        <v>139</v>
      </c>
      <c r="AE13" s="90">
        <f t="shared" si="24"/>
        <v>174</v>
      </c>
      <c r="AF13" s="90">
        <f t="shared" si="24"/>
        <v>78</v>
      </c>
      <c r="AG13" s="90">
        <f t="shared" si="24"/>
        <v>211</v>
      </c>
      <c r="AH13" s="90">
        <f t="shared" si="24"/>
        <v>32</v>
      </c>
      <c r="AI13" s="90">
        <f t="shared" si="24"/>
        <v>43</v>
      </c>
      <c r="AJ13" s="91">
        <f t="shared" si="10"/>
        <v>751</v>
      </c>
      <c r="AK13" s="406"/>
      <c r="AL13" s="40" t="s">
        <v>26</v>
      </c>
      <c r="AM13" s="90">
        <f aca="true" t="shared" si="25" ref="AM13:AU13">AM28+AM44</f>
        <v>0</v>
      </c>
      <c r="AN13" s="90">
        <f t="shared" si="25"/>
        <v>1</v>
      </c>
      <c r="AO13" s="90">
        <f t="shared" si="25"/>
        <v>89</v>
      </c>
      <c r="AP13" s="90">
        <f t="shared" si="25"/>
        <v>251</v>
      </c>
      <c r="AQ13" s="90">
        <f t="shared" si="25"/>
        <v>610</v>
      </c>
      <c r="AR13" s="90">
        <f t="shared" si="25"/>
        <v>293</v>
      </c>
      <c r="AS13" s="90">
        <f t="shared" si="25"/>
        <v>626</v>
      </c>
      <c r="AT13" s="90">
        <f t="shared" si="25"/>
        <v>86</v>
      </c>
      <c r="AU13" s="90">
        <f t="shared" si="25"/>
        <v>164</v>
      </c>
      <c r="AV13" s="91">
        <f t="shared" si="12"/>
        <v>2120</v>
      </c>
      <c r="AW13" s="406"/>
      <c r="AX13" s="40" t="s">
        <v>26</v>
      </c>
      <c r="AY13" s="90">
        <f aca="true" t="shared" si="26" ref="AY13:BG13">AY28+AY44</f>
        <v>3</v>
      </c>
      <c r="AZ13" s="90">
        <f t="shared" si="26"/>
        <v>9</v>
      </c>
      <c r="BA13" s="90">
        <f t="shared" si="26"/>
        <v>88</v>
      </c>
      <c r="BB13" s="90">
        <f t="shared" si="26"/>
        <v>231</v>
      </c>
      <c r="BC13" s="90">
        <f t="shared" si="26"/>
        <v>351</v>
      </c>
      <c r="BD13" s="90">
        <f t="shared" si="26"/>
        <v>167</v>
      </c>
      <c r="BE13" s="90">
        <f t="shared" si="26"/>
        <v>543</v>
      </c>
      <c r="BF13" s="90">
        <f t="shared" si="26"/>
        <v>53</v>
      </c>
      <c r="BG13" s="90">
        <f t="shared" si="26"/>
        <v>143</v>
      </c>
      <c r="BH13" s="91">
        <f t="shared" si="14"/>
        <v>1588</v>
      </c>
    </row>
    <row r="14" spans="1:60" ht="21" customHeight="1">
      <c r="A14" s="406"/>
      <c r="B14" s="40" t="s">
        <v>27</v>
      </c>
      <c r="C14" s="90">
        <f t="shared" si="5"/>
        <v>1</v>
      </c>
      <c r="D14" s="90">
        <f t="shared" si="5"/>
        <v>8</v>
      </c>
      <c r="E14" s="90">
        <f t="shared" si="5"/>
        <v>90</v>
      </c>
      <c r="F14" s="90">
        <f t="shared" si="5"/>
        <v>230</v>
      </c>
      <c r="G14" s="90">
        <f t="shared" si="5"/>
        <v>466</v>
      </c>
      <c r="H14" s="90">
        <f t="shared" si="5"/>
        <v>282</v>
      </c>
      <c r="I14" s="90">
        <f t="shared" si="5"/>
        <v>660</v>
      </c>
      <c r="J14" s="90">
        <f t="shared" si="5"/>
        <v>89</v>
      </c>
      <c r="K14" s="90">
        <f t="shared" si="5"/>
        <v>176</v>
      </c>
      <c r="L14" s="91">
        <f t="shared" si="6"/>
        <v>2002</v>
      </c>
      <c r="M14" s="406"/>
      <c r="N14" s="40" t="s">
        <v>27</v>
      </c>
      <c r="O14" s="90">
        <f aca="true" t="shared" si="27" ref="O14:W14">O29+O45</f>
        <v>1</v>
      </c>
      <c r="P14" s="90">
        <f t="shared" si="27"/>
        <v>3</v>
      </c>
      <c r="Q14" s="90">
        <f t="shared" si="27"/>
        <v>34</v>
      </c>
      <c r="R14" s="90">
        <f t="shared" si="27"/>
        <v>108</v>
      </c>
      <c r="S14" s="90">
        <f t="shared" si="27"/>
        <v>241</v>
      </c>
      <c r="T14" s="90">
        <f t="shared" si="27"/>
        <v>153</v>
      </c>
      <c r="U14" s="90">
        <f t="shared" si="27"/>
        <v>361</v>
      </c>
      <c r="V14" s="90">
        <f t="shared" si="27"/>
        <v>59</v>
      </c>
      <c r="W14" s="90">
        <f t="shared" si="27"/>
        <v>83</v>
      </c>
      <c r="X14" s="91">
        <f t="shared" si="8"/>
        <v>1043</v>
      </c>
      <c r="Y14" s="406"/>
      <c r="Z14" s="40" t="s">
        <v>27</v>
      </c>
      <c r="AA14" s="90">
        <f aca="true" t="shared" si="28" ref="AA14:AI14">AA29+AA45</f>
        <v>0</v>
      </c>
      <c r="AB14" s="90">
        <f t="shared" si="28"/>
        <v>0</v>
      </c>
      <c r="AC14" s="90">
        <f t="shared" si="28"/>
        <v>22</v>
      </c>
      <c r="AD14" s="90">
        <f t="shared" si="28"/>
        <v>34</v>
      </c>
      <c r="AE14" s="90">
        <f t="shared" si="28"/>
        <v>40</v>
      </c>
      <c r="AF14" s="90">
        <f t="shared" si="28"/>
        <v>19</v>
      </c>
      <c r="AG14" s="90">
        <f t="shared" si="28"/>
        <v>55</v>
      </c>
      <c r="AH14" s="90">
        <f t="shared" si="28"/>
        <v>5</v>
      </c>
      <c r="AI14" s="90">
        <f t="shared" si="28"/>
        <v>18</v>
      </c>
      <c r="AJ14" s="91">
        <f t="shared" si="10"/>
        <v>193</v>
      </c>
      <c r="AK14" s="406"/>
      <c r="AL14" s="40" t="s">
        <v>27</v>
      </c>
      <c r="AM14" s="90">
        <f aca="true" t="shared" si="29" ref="AM14:AU14">AM29+AM45</f>
        <v>0</v>
      </c>
      <c r="AN14" s="90">
        <f t="shared" si="29"/>
        <v>0</v>
      </c>
      <c r="AO14" s="90">
        <f t="shared" si="29"/>
        <v>12</v>
      </c>
      <c r="AP14" s="90">
        <f t="shared" si="29"/>
        <v>34</v>
      </c>
      <c r="AQ14" s="90">
        <f t="shared" si="29"/>
        <v>104</v>
      </c>
      <c r="AR14" s="90">
        <f t="shared" si="29"/>
        <v>60</v>
      </c>
      <c r="AS14" s="90">
        <f t="shared" si="29"/>
        <v>132</v>
      </c>
      <c r="AT14" s="90">
        <f t="shared" si="29"/>
        <v>10</v>
      </c>
      <c r="AU14" s="90">
        <f t="shared" si="29"/>
        <v>45</v>
      </c>
      <c r="AV14" s="91">
        <f t="shared" si="12"/>
        <v>397</v>
      </c>
      <c r="AW14" s="406"/>
      <c r="AX14" s="40" t="s">
        <v>27</v>
      </c>
      <c r="AY14" s="90">
        <f aca="true" t="shared" si="30" ref="AY14:BG14">AY29+AY45</f>
        <v>0</v>
      </c>
      <c r="AZ14" s="90">
        <f t="shared" si="30"/>
        <v>5</v>
      </c>
      <c r="BA14" s="90">
        <f t="shared" si="30"/>
        <v>22</v>
      </c>
      <c r="BB14" s="90">
        <f t="shared" si="30"/>
        <v>54</v>
      </c>
      <c r="BC14" s="90">
        <f t="shared" si="30"/>
        <v>81</v>
      </c>
      <c r="BD14" s="90">
        <f t="shared" si="30"/>
        <v>50</v>
      </c>
      <c r="BE14" s="90">
        <f t="shared" si="30"/>
        <v>112</v>
      </c>
      <c r="BF14" s="90">
        <f t="shared" si="30"/>
        <v>15</v>
      </c>
      <c r="BG14" s="90">
        <f t="shared" si="30"/>
        <v>30</v>
      </c>
      <c r="BH14" s="91">
        <f t="shared" si="14"/>
        <v>369</v>
      </c>
    </row>
    <row r="15" spans="1:60" ht="21" customHeight="1">
      <c r="A15" s="406"/>
      <c r="B15" s="40" t="s">
        <v>28</v>
      </c>
      <c r="C15" s="90">
        <f t="shared" si="5"/>
        <v>3</v>
      </c>
      <c r="D15" s="90">
        <f t="shared" si="5"/>
        <v>4</v>
      </c>
      <c r="E15" s="90">
        <f t="shared" si="5"/>
        <v>39</v>
      </c>
      <c r="F15" s="90">
        <f t="shared" si="5"/>
        <v>129</v>
      </c>
      <c r="G15" s="90">
        <f t="shared" si="5"/>
        <v>217</v>
      </c>
      <c r="H15" s="90">
        <f t="shared" si="5"/>
        <v>147</v>
      </c>
      <c r="I15" s="90">
        <f t="shared" si="5"/>
        <v>736</v>
      </c>
      <c r="J15" s="90">
        <f t="shared" si="5"/>
        <v>216</v>
      </c>
      <c r="K15" s="90">
        <f t="shared" si="5"/>
        <v>1158</v>
      </c>
      <c r="L15" s="91">
        <f t="shared" si="6"/>
        <v>2649</v>
      </c>
      <c r="M15" s="406"/>
      <c r="N15" s="40" t="s">
        <v>28</v>
      </c>
      <c r="O15" s="90">
        <f aca="true" t="shared" si="31" ref="O15:W15">O30+O46</f>
        <v>3</v>
      </c>
      <c r="P15" s="90">
        <f t="shared" si="31"/>
        <v>4</v>
      </c>
      <c r="Q15" s="90">
        <f t="shared" si="31"/>
        <v>20</v>
      </c>
      <c r="R15" s="90">
        <f t="shared" si="31"/>
        <v>51</v>
      </c>
      <c r="S15" s="90">
        <f t="shared" si="31"/>
        <v>114</v>
      </c>
      <c r="T15" s="90">
        <f t="shared" si="31"/>
        <v>65</v>
      </c>
      <c r="U15" s="90">
        <f t="shared" si="31"/>
        <v>342</v>
      </c>
      <c r="V15" s="90">
        <f t="shared" si="31"/>
        <v>142</v>
      </c>
      <c r="W15" s="90">
        <f t="shared" si="31"/>
        <v>634</v>
      </c>
      <c r="X15" s="91">
        <f t="shared" si="8"/>
        <v>1375</v>
      </c>
      <c r="Y15" s="406"/>
      <c r="Z15" s="40" t="s">
        <v>28</v>
      </c>
      <c r="AA15" s="90">
        <f aca="true" t="shared" si="32" ref="AA15:AI15">AA30+AA46</f>
        <v>0</v>
      </c>
      <c r="AB15" s="90">
        <f t="shared" si="32"/>
        <v>0</v>
      </c>
      <c r="AC15" s="90">
        <f t="shared" si="32"/>
        <v>8</v>
      </c>
      <c r="AD15" s="90">
        <f t="shared" si="32"/>
        <v>16</v>
      </c>
      <c r="AE15" s="90">
        <f t="shared" si="32"/>
        <v>22</v>
      </c>
      <c r="AF15" s="90">
        <f t="shared" si="32"/>
        <v>7</v>
      </c>
      <c r="AG15" s="90">
        <f t="shared" si="32"/>
        <v>65</v>
      </c>
      <c r="AH15" s="90">
        <f t="shared" si="32"/>
        <v>17</v>
      </c>
      <c r="AI15" s="90">
        <f t="shared" si="32"/>
        <v>117</v>
      </c>
      <c r="AJ15" s="91">
        <f t="shared" si="10"/>
        <v>252</v>
      </c>
      <c r="AK15" s="406"/>
      <c r="AL15" s="40" t="s">
        <v>28</v>
      </c>
      <c r="AM15" s="90">
        <f aca="true" t="shared" si="33" ref="AM15:AU15">AM30+AM46</f>
        <v>0</v>
      </c>
      <c r="AN15" s="90">
        <f t="shared" si="33"/>
        <v>0</v>
      </c>
      <c r="AO15" s="90">
        <f t="shared" si="33"/>
        <v>5</v>
      </c>
      <c r="AP15" s="90">
        <f t="shared" si="33"/>
        <v>36</v>
      </c>
      <c r="AQ15" s="90">
        <f t="shared" si="33"/>
        <v>51</v>
      </c>
      <c r="AR15" s="90">
        <f t="shared" si="33"/>
        <v>55</v>
      </c>
      <c r="AS15" s="90">
        <f t="shared" si="33"/>
        <v>224</v>
      </c>
      <c r="AT15" s="90">
        <f t="shared" si="33"/>
        <v>37</v>
      </c>
      <c r="AU15" s="90">
        <f t="shared" si="33"/>
        <v>279</v>
      </c>
      <c r="AV15" s="91">
        <f t="shared" si="12"/>
        <v>687</v>
      </c>
      <c r="AW15" s="406"/>
      <c r="AX15" s="40" t="s">
        <v>28</v>
      </c>
      <c r="AY15" s="90">
        <f aca="true" t="shared" si="34" ref="AY15:BG15">AY30+AY46</f>
        <v>0</v>
      </c>
      <c r="AZ15" s="90">
        <f t="shared" si="34"/>
        <v>0</v>
      </c>
      <c r="BA15" s="90">
        <f t="shared" si="34"/>
        <v>6</v>
      </c>
      <c r="BB15" s="90">
        <f t="shared" si="34"/>
        <v>26</v>
      </c>
      <c r="BC15" s="90">
        <f t="shared" si="34"/>
        <v>30</v>
      </c>
      <c r="BD15" s="90">
        <f t="shared" si="34"/>
        <v>20</v>
      </c>
      <c r="BE15" s="90">
        <f t="shared" si="34"/>
        <v>105</v>
      </c>
      <c r="BF15" s="90">
        <f t="shared" si="34"/>
        <v>20</v>
      </c>
      <c r="BG15" s="90">
        <f t="shared" si="34"/>
        <v>128</v>
      </c>
      <c r="BH15" s="91">
        <f t="shared" si="14"/>
        <v>335</v>
      </c>
    </row>
    <row r="16" spans="1:60" ht="21" customHeight="1" thickBot="1">
      <c r="A16" s="406"/>
      <c r="B16" s="41" t="s">
        <v>29</v>
      </c>
      <c r="C16" s="92">
        <f t="shared" si="5"/>
        <v>0</v>
      </c>
      <c r="D16" s="92">
        <f t="shared" si="5"/>
        <v>2</v>
      </c>
      <c r="E16" s="92">
        <f t="shared" si="5"/>
        <v>7</v>
      </c>
      <c r="F16" s="92">
        <f t="shared" si="5"/>
        <v>17</v>
      </c>
      <c r="G16" s="92">
        <f t="shared" si="5"/>
        <v>19</v>
      </c>
      <c r="H16" s="92">
        <f t="shared" si="5"/>
        <v>11</v>
      </c>
      <c r="I16" s="92">
        <f t="shared" si="5"/>
        <v>30</v>
      </c>
      <c r="J16" s="92">
        <f t="shared" si="5"/>
        <v>8</v>
      </c>
      <c r="K16" s="92">
        <f t="shared" si="5"/>
        <v>56</v>
      </c>
      <c r="L16" s="93">
        <f t="shared" si="6"/>
        <v>150</v>
      </c>
      <c r="M16" s="406"/>
      <c r="N16" s="41" t="s">
        <v>29</v>
      </c>
      <c r="O16" s="92">
        <f aca="true" t="shared" si="35" ref="O16:W16">O31+O47</f>
        <v>0</v>
      </c>
      <c r="P16" s="92">
        <f t="shared" si="35"/>
        <v>2</v>
      </c>
      <c r="Q16" s="92">
        <f t="shared" si="35"/>
        <v>6</v>
      </c>
      <c r="R16" s="92">
        <f t="shared" si="35"/>
        <v>12</v>
      </c>
      <c r="S16" s="92">
        <f t="shared" si="35"/>
        <v>13</v>
      </c>
      <c r="T16" s="92">
        <f t="shared" si="35"/>
        <v>7</v>
      </c>
      <c r="U16" s="92">
        <f t="shared" si="35"/>
        <v>17</v>
      </c>
      <c r="V16" s="92">
        <f t="shared" si="35"/>
        <v>4</v>
      </c>
      <c r="W16" s="92">
        <f t="shared" si="35"/>
        <v>26</v>
      </c>
      <c r="X16" s="93">
        <f t="shared" si="8"/>
        <v>87</v>
      </c>
      <c r="Y16" s="406"/>
      <c r="Z16" s="41" t="s">
        <v>29</v>
      </c>
      <c r="AA16" s="92">
        <f aca="true" t="shared" si="36" ref="AA16:AI16">AA31+AA47</f>
        <v>0</v>
      </c>
      <c r="AB16" s="92">
        <f t="shared" si="36"/>
        <v>0</v>
      </c>
      <c r="AC16" s="92">
        <f t="shared" si="36"/>
        <v>0</v>
      </c>
      <c r="AD16" s="92">
        <f t="shared" si="36"/>
        <v>1</v>
      </c>
      <c r="AE16" s="92">
        <f t="shared" si="36"/>
        <v>1</v>
      </c>
      <c r="AF16" s="92">
        <f t="shared" si="36"/>
        <v>1</v>
      </c>
      <c r="AG16" s="92">
        <f t="shared" si="36"/>
        <v>3</v>
      </c>
      <c r="AH16" s="92">
        <f t="shared" si="36"/>
        <v>1</v>
      </c>
      <c r="AI16" s="92">
        <f t="shared" si="36"/>
        <v>5</v>
      </c>
      <c r="AJ16" s="93">
        <f t="shared" si="10"/>
        <v>12</v>
      </c>
      <c r="AK16" s="406"/>
      <c r="AL16" s="41" t="s">
        <v>29</v>
      </c>
      <c r="AM16" s="92">
        <f aca="true" t="shared" si="37" ref="AM16:AU16">AM31+AM47</f>
        <v>0</v>
      </c>
      <c r="AN16" s="92">
        <f t="shared" si="37"/>
        <v>0</v>
      </c>
      <c r="AO16" s="92">
        <f t="shared" si="37"/>
        <v>1</v>
      </c>
      <c r="AP16" s="92">
        <f t="shared" si="37"/>
        <v>2</v>
      </c>
      <c r="AQ16" s="92">
        <f t="shared" si="37"/>
        <v>5</v>
      </c>
      <c r="AR16" s="92">
        <f t="shared" si="37"/>
        <v>1</v>
      </c>
      <c r="AS16" s="92">
        <f t="shared" si="37"/>
        <v>7</v>
      </c>
      <c r="AT16" s="92">
        <f t="shared" si="37"/>
        <v>3</v>
      </c>
      <c r="AU16" s="92">
        <f t="shared" si="37"/>
        <v>6</v>
      </c>
      <c r="AV16" s="93">
        <f t="shared" si="12"/>
        <v>25</v>
      </c>
      <c r="AW16" s="406"/>
      <c r="AX16" s="41" t="s">
        <v>29</v>
      </c>
      <c r="AY16" s="92">
        <f aca="true" t="shared" si="38" ref="AY16:BG16">AY31+AY47</f>
        <v>0</v>
      </c>
      <c r="AZ16" s="92">
        <f t="shared" si="38"/>
        <v>0</v>
      </c>
      <c r="BA16" s="92">
        <f t="shared" si="38"/>
        <v>0</v>
      </c>
      <c r="BB16" s="92">
        <f t="shared" si="38"/>
        <v>2</v>
      </c>
      <c r="BC16" s="92">
        <f t="shared" si="38"/>
        <v>0</v>
      </c>
      <c r="BD16" s="92">
        <f t="shared" si="38"/>
        <v>2</v>
      </c>
      <c r="BE16" s="92">
        <f t="shared" si="38"/>
        <v>3</v>
      </c>
      <c r="BF16" s="92">
        <f t="shared" si="38"/>
        <v>0</v>
      </c>
      <c r="BG16" s="92">
        <f t="shared" si="38"/>
        <v>19</v>
      </c>
      <c r="BH16" s="93">
        <f t="shared" si="14"/>
        <v>26</v>
      </c>
    </row>
    <row r="17" spans="1:60" ht="21" customHeight="1">
      <c r="A17" s="407"/>
      <c r="B17" s="37" t="s">
        <v>21</v>
      </c>
      <c r="C17" s="90">
        <f>SUM(C9:C16)</f>
        <v>244</v>
      </c>
      <c r="D17" s="90">
        <f aca="true" t="shared" si="39" ref="D17:K17">SUM(D9:D16)</f>
        <v>871</v>
      </c>
      <c r="E17" s="90">
        <f t="shared" si="39"/>
        <v>6278</v>
      </c>
      <c r="F17" s="90">
        <f t="shared" si="39"/>
        <v>7974</v>
      </c>
      <c r="G17" s="90">
        <f t="shared" si="39"/>
        <v>11627</v>
      </c>
      <c r="H17" s="90">
        <f t="shared" si="39"/>
        <v>4126</v>
      </c>
      <c r="I17" s="90">
        <f t="shared" si="39"/>
        <v>6390</v>
      </c>
      <c r="J17" s="90">
        <f t="shared" si="39"/>
        <v>1020</v>
      </c>
      <c r="K17" s="94">
        <f t="shared" si="39"/>
        <v>2381</v>
      </c>
      <c r="L17" s="95">
        <f>IF(L9+L10+L11+L12+L13+L14+L15+L16=C17+D17+E17+F17+G17+H17+I17+J17+K17,L9+L10+L11+L12+L13+L14+L15+L16,"‘間違っています’")</f>
        <v>40911</v>
      </c>
      <c r="M17" s="407"/>
      <c r="N17" s="37" t="s">
        <v>21</v>
      </c>
      <c r="O17" s="90">
        <f aca="true" t="shared" si="40" ref="O17:W17">SUM(O9:O16)</f>
        <v>207</v>
      </c>
      <c r="P17" s="90">
        <f t="shared" si="40"/>
        <v>485</v>
      </c>
      <c r="Q17" s="90">
        <f t="shared" si="40"/>
        <v>3555</v>
      </c>
      <c r="R17" s="90">
        <f t="shared" si="40"/>
        <v>3831</v>
      </c>
      <c r="S17" s="90">
        <f t="shared" si="40"/>
        <v>5962</v>
      </c>
      <c r="T17" s="90">
        <f>SUM(T9:T16)</f>
        <v>2044</v>
      </c>
      <c r="U17" s="90">
        <f t="shared" si="40"/>
        <v>3048</v>
      </c>
      <c r="V17" s="90">
        <f t="shared" si="40"/>
        <v>550</v>
      </c>
      <c r="W17" s="94">
        <f t="shared" si="40"/>
        <v>1149</v>
      </c>
      <c r="X17" s="95">
        <f>IF(X9+X10+X11+X12+X13+X14+X15+X16=O17+P17+Q17+R17+S17+T17+U17+V17+W17,X9+X10+X11+X12+X13+X14+X15+X16,"‘間違っています’")</f>
        <v>20831</v>
      </c>
      <c r="Y17" s="407"/>
      <c r="Z17" s="37" t="s">
        <v>21</v>
      </c>
      <c r="AA17" s="90">
        <f aca="true" t="shared" si="41" ref="AA17:AI17">SUM(AA9:AA16)</f>
        <v>18</v>
      </c>
      <c r="AB17" s="90">
        <f t="shared" si="41"/>
        <v>55</v>
      </c>
      <c r="AC17" s="90">
        <f t="shared" si="41"/>
        <v>683</v>
      </c>
      <c r="AD17" s="90">
        <f t="shared" si="41"/>
        <v>797</v>
      </c>
      <c r="AE17" s="90">
        <f t="shared" si="41"/>
        <v>924</v>
      </c>
      <c r="AF17" s="90">
        <f t="shared" si="41"/>
        <v>301</v>
      </c>
      <c r="AG17" s="90">
        <f t="shared" si="41"/>
        <v>534</v>
      </c>
      <c r="AH17" s="90">
        <f t="shared" si="41"/>
        <v>81</v>
      </c>
      <c r="AI17" s="94">
        <f t="shared" si="41"/>
        <v>211</v>
      </c>
      <c r="AJ17" s="95">
        <f>IF(AJ9+AJ10+AJ11+AJ12+AJ13+AJ14+AJ15+AJ16=AA17+AB17+AC17+AD17+AE17+AF17+AG17+AH17+AI17,AJ9+AJ10+AJ11+AJ12+AJ13+AJ14+AJ15+AJ16,"‘間違っています’")</f>
        <v>3604</v>
      </c>
      <c r="AK17" s="407"/>
      <c r="AL17" s="37" t="s">
        <v>21</v>
      </c>
      <c r="AM17" s="90">
        <f aca="true" t="shared" si="42" ref="AM17:AU17">SUM(AM9:AM16)</f>
        <v>7</v>
      </c>
      <c r="AN17" s="90">
        <f t="shared" si="42"/>
        <v>114</v>
      </c>
      <c r="AO17" s="90">
        <f t="shared" si="42"/>
        <v>879</v>
      </c>
      <c r="AP17" s="90">
        <f t="shared" si="42"/>
        <v>1504</v>
      </c>
      <c r="AQ17" s="90">
        <f t="shared" si="42"/>
        <v>2985</v>
      </c>
      <c r="AR17" s="90">
        <f t="shared" si="42"/>
        <v>998</v>
      </c>
      <c r="AS17" s="90">
        <f t="shared" si="42"/>
        <v>1462</v>
      </c>
      <c r="AT17" s="90">
        <f t="shared" si="42"/>
        <v>208</v>
      </c>
      <c r="AU17" s="94">
        <f t="shared" si="42"/>
        <v>582</v>
      </c>
      <c r="AV17" s="95">
        <f>IF(AV9+AV10+AV11+AV12+AV13+AV14+AV15+AV16=AM17+AN17+AO17+AP17+AQ17+AR17+AS17+AT17+AU17,AV9+AV10+AV11+AV12+AV13+AV14+AV15+AV16,"‘間違っています’")</f>
        <v>8739</v>
      </c>
      <c r="AW17" s="407"/>
      <c r="AX17" s="37" t="s">
        <v>21</v>
      </c>
      <c r="AY17" s="90">
        <f aca="true" t="shared" si="43" ref="AY17:BG17">SUM(AY9:AY16)</f>
        <v>12</v>
      </c>
      <c r="AZ17" s="90">
        <f t="shared" si="43"/>
        <v>217</v>
      </c>
      <c r="BA17" s="90">
        <f t="shared" si="43"/>
        <v>1161</v>
      </c>
      <c r="BB17" s="90">
        <f t="shared" si="43"/>
        <v>1842</v>
      </c>
      <c r="BC17" s="90">
        <f t="shared" si="43"/>
        <v>1756</v>
      </c>
      <c r="BD17" s="90">
        <f t="shared" si="43"/>
        <v>783</v>
      </c>
      <c r="BE17" s="90">
        <f t="shared" si="43"/>
        <v>1346</v>
      </c>
      <c r="BF17" s="90">
        <f t="shared" si="43"/>
        <v>181</v>
      </c>
      <c r="BG17" s="94">
        <f t="shared" si="43"/>
        <v>439</v>
      </c>
      <c r="BH17" s="95">
        <f>IF(BH9+BH10+BH11+BH12+BH13+BH14+BH15+BH16=AY17+AZ17+BA17+BB17+BC17+BD17+BE17+BF17+BG17,BH9+BH10+BH11+BH12+BH13+BH14+BH15+BH16,"‘間違っています’")</f>
        <v>7737</v>
      </c>
    </row>
    <row r="18" spans="1:60" ht="13.5" customHeight="1">
      <c r="A18" s="43" t="s">
        <v>30</v>
      </c>
      <c r="B18" s="408" t="s">
        <v>204</v>
      </c>
      <c r="C18" s="409"/>
      <c r="D18" s="409"/>
      <c r="E18" s="409"/>
      <c r="F18" s="409"/>
      <c r="G18" s="409"/>
      <c r="H18" s="409"/>
      <c r="I18" s="409"/>
      <c r="J18" s="409"/>
      <c r="K18" s="409"/>
      <c r="L18" s="409"/>
      <c r="M18" s="43" t="s">
        <v>30</v>
      </c>
      <c r="N18" s="408" t="s">
        <v>204</v>
      </c>
      <c r="O18" s="409"/>
      <c r="P18" s="409"/>
      <c r="Q18" s="409"/>
      <c r="R18" s="409"/>
      <c r="S18" s="409"/>
      <c r="T18" s="409"/>
      <c r="U18" s="409"/>
      <c r="V18" s="409"/>
      <c r="W18" s="409"/>
      <c r="X18" s="409"/>
      <c r="Y18" s="43" t="s">
        <v>30</v>
      </c>
      <c r="Z18" s="408" t="s">
        <v>204</v>
      </c>
      <c r="AA18" s="409"/>
      <c r="AB18" s="409"/>
      <c r="AC18" s="409"/>
      <c r="AD18" s="409"/>
      <c r="AE18" s="409"/>
      <c r="AF18" s="409"/>
      <c r="AG18" s="409"/>
      <c r="AH18" s="409"/>
      <c r="AI18" s="409"/>
      <c r="AJ18" s="409"/>
      <c r="AK18" s="43" t="s">
        <v>30</v>
      </c>
      <c r="AL18" s="408" t="s">
        <v>204</v>
      </c>
      <c r="AM18" s="409"/>
      <c r="AN18" s="409"/>
      <c r="AO18" s="409"/>
      <c r="AP18" s="409"/>
      <c r="AQ18" s="409"/>
      <c r="AR18" s="409"/>
      <c r="AS18" s="409"/>
      <c r="AT18" s="409"/>
      <c r="AU18" s="409"/>
      <c r="AV18" s="409"/>
      <c r="AW18" s="43" t="s">
        <v>30</v>
      </c>
      <c r="AX18" s="408" t="s">
        <v>204</v>
      </c>
      <c r="AY18" s="409"/>
      <c r="AZ18" s="409"/>
      <c r="BA18" s="409"/>
      <c r="BB18" s="409"/>
      <c r="BC18" s="409"/>
      <c r="BD18" s="409"/>
      <c r="BE18" s="409"/>
      <c r="BF18" s="409"/>
      <c r="BG18" s="409"/>
      <c r="BH18" s="409"/>
    </row>
    <row r="19" spans="2:60" ht="13.5">
      <c r="B19" s="410"/>
      <c r="C19" s="410"/>
      <c r="D19" s="410"/>
      <c r="E19" s="410"/>
      <c r="F19" s="410"/>
      <c r="G19" s="410"/>
      <c r="H19" s="410"/>
      <c r="I19" s="410"/>
      <c r="J19" s="410"/>
      <c r="K19" s="410"/>
      <c r="L19" s="410"/>
      <c r="N19" s="410"/>
      <c r="O19" s="410"/>
      <c r="P19" s="410"/>
      <c r="Q19" s="410"/>
      <c r="R19" s="410"/>
      <c r="S19" s="410"/>
      <c r="T19" s="410"/>
      <c r="U19" s="410"/>
      <c r="V19" s="410"/>
      <c r="W19" s="410"/>
      <c r="X19" s="410"/>
      <c r="Z19" s="410"/>
      <c r="AA19" s="410"/>
      <c r="AB19" s="410"/>
      <c r="AC19" s="410"/>
      <c r="AD19" s="410"/>
      <c r="AE19" s="410"/>
      <c r="AF19" s="410"/>
      <c r="AG19" s="410"/>
      <c r="AH19" s="410"/>
      <c r="AI19" s="410"/>
      <c r="AJ19" s="410"/>
      <c r="AL19" s="410"/>
      <c r="AM19" s="410"/>
      <c r="AN19" s="410"/>
      <c r="AO19" s="410"/>
      <c r="AP19" s="410"/>
      <c r="AQ19" s="410"/>
      <c r="AR19" s="410"/>
      <c r="AS19" s="410"/>
      <c r="AT19" s="410"/>
      <c r="AU19" s="410"/>
      <c r="AV19" s="410"/>
      <c r="AX19" s="410"/>
      <c r="AY19" s="410"/>
      <c r="AZ19" s="410"/>
      <c r="BA19" s="410"/>
      <c r="BB19" s="410"/>
      <c r="BC19" s="410"/>
      <c r="BD19" s="410"/>
      <c r="BE19" s="410"/>
      <c r="BF19" s="410"/>
      <c r="BG19" s="410"/>
      <c r="BH19" s="410"/>
    </row>
    <row r="20" spans="1:60" ht="13.5">
      <c r="A20" s="45"/>
      <c r="B20" s="46"/>
      <c r="C20" s="47"/>
      <c r="D20" s="46"/>
      <c r="E20" s="46"/>
      <c r="F20" s="46"/>
      <c r="G20" s="46"/>
      <c r="H20" s="46"/>
      <c r="I20" s="46"/>
      <c r="J20" s="46"/>
      <c r="K20" s="46"/>
      <c r="L20" s="46"/>
      <c r="M20" s="45"/>
      <c r="N20" s="46"/>
      <c r="O20" s="47"/>
      <c r="P20" s="46"/>
      <c r="Q20" s="46"/>
      <c r="R20" s="46"/>
      <c r="S20" s="46"/>
      <c r="T20" s="46"/>
      <c r="U20" s="46"/>
      <c r="V20" s="46"/>
      <c r="W20" s="46"/>
      <c r="X20" s="46"/>
      <c r="Y20" s="45"/>
      <c r="Z20" s="46"/>
      <c r="AA20" s="47"/>
      <c r="AB20" s="46"/>
      <c r="AC20" s="46"/>
      <c r="AD20" s="46"/>
      <c r="AE20" s="46"/>
      <c r="AF20" s="46"/>
      <c r="AG20" s="46"/>
      <c r="AH20" s="46"/>
      <c r="AI20" s="46"/>
      <c r="AJ20" s="46"/>
      <c r="AK20" s="45"/>
      <c r="AL20" s="46"/>
      <c r="AM20" s="47"/>
      <c r="AN20" s="46"/>
      <c r="AO20" s="46"/>
      <c r="AP20" s="46"/>
      <c r="AQ20" s="46"/>
      <c r="AR20" s="46"/>
      <c r="AS20" s="46"/>
      <c r="AT20" s="46"/>
      <c r="AU20" s="46"/>
      <c r="AV20" s="46"/>
      <c r="AW20" s="45"/>
      <c r="AX20" s="46"/>
      <c r="AY20" s="47"/>
      <c r="AZ20" s="46"/>
      <c r="BA20" s="46"/>
      <c r="BB20" s="44"/>
      <c r="BC20" s="44"/>
      <c r="BD20" s="44"/>
      <c r="BE20" s="44"/>
      <c r="BF20" s="44"/>
      <c r="BG20" s="44"/>
      <c r="BH20" s="44"/>
    </row>
    <row r="21" spans="1:59" ht="13.5">
      <c r="A21" s="1" t="s">
        <v>32</v>
      </c>
      <c r="K21" s="1" t="s">
        <v>33</v>
      </c>
      <c r="M21" s="1" t="s">
        <v>32</v>
      </c>
      <c r="W21" s="1" t="s">
        <v>33</v>
      </c>
      <c r="Y21" s="1" t="s">
        <v>32</v>
      </c>
      <c r="AI21" s="1" t="s">
        <v>33</v>
      </c>
      <c r="AK21" s="1" t="s">
        <v>32</v>
      </c>
      <c r="AU21" s="1" t="s">
        <v>33</v>
      </c>
      <c r="AW21" s="1" t="s">
        <v>32</v>
      </c>
      <c r="BG21" s="1" t="s">
        <v>33</v>
      </c>
    </row>
    <row r="22" spans="1:60" ht="21" customHeight="1">
      <c r="A22" s="403" t="s">
        <v>11</v>
      </c>
      <c r="B22" s="403"/>
      <c r="C22" s="403" t="s">
        <v>146</v>
      </c>
      <c r="D22" s="403"/>
      <c r="E22" s="403"/>
      <c r="F22" s="403"/>
      <c r="G22" s="403"/>
      <c r="H22" s="403"/>
      <c r="I22" s="403"/>
      <c r="J22" s="403"/>
      <c r="K22" s="403"/>
      <c r="L22" s="403"/>
      <c r="M22" s="403" t="s">
        <v>11</v>
      </c>
      <c r="N22" s="403"/>
      <c r="O22" s="403" t="s">
        <v>146</v>
      </c>
      <c r="P22" s="403"/>
      <c r="Q22" s="403"/>
      <c r="R22" s="403"/>
      <c r="S22" s="403"/>
      <c r="T22" s="403"/>
      <c r="U22" s="403"/>
      <c r="V22" s="403"/>
      <c r="W22" s="403"/>
      <c r="X22" s="403"/>
      <c r="Y22" s="403" t="s">
        <v>11</v>
      </c>
      <c r="Z22" s="403"/>
      <c r="AA22" s="403" t="s">
        <v>146</v>
      </c>
      <c r="AB22" s="403"/>
      <c r="AC22" s="403"/>
      <c r="AD22" s="403"/>
      <c r="AE22" s="403"/>
      <c r="AF22" s="403"/>
      <c r="AG22" s="403"/>
      <c r="AH22" s="403"/>
      <c r="AI22" s="403"/>
      <c r="AJ22" s="403"/>
      <c r="AK22" s="403" t="s">
        <v>11</v>
      </c>
      <c r="AL22" s="403"/>
      <c r="AM22" s="403" t="s">
        <v>146</v>
      </c>
      <c r="AN22" s="403"/>
      <c r="AO22" s="403"/>
      <c r="AP22" s="403"/>
      <c r="AQ22" s="403"/>
      <c r="AR22" s="403"/>
      <c r="AS22" s="403"/>
      <c r="AT22" s="403"/>
      <c r="AU22" s="403"/>
      <c r="AV22" s="403"/>
      <c r="AW22" s="403" t="s">
        <v>11</v>
      </c>
      <c r="AX22" s="403"/>
      <c r="AY22" s="403" t="s">
        <v>146</v>
      </c>
      <c r="AZ22" s="403"/>
      <c r="BA22" s="403"/>
      <c r="BB22" s="403"/>
      <c r="BC22" s="403"/>
      <c r="BD22" s="403"/>
      <c r="BE22" s="403"/>
      <c r="BF22" s="403"/>
      <c r="BG22" s="403"/>
      <c r="BH22" s="403"/>
    </row>
    <row r="23" spans="1:60" ht="21" customHeight="1" thickBot="1">
      <c r="A23" s="404"/>
      <c r="B23" s="404"/>
      <c r="C23" s="34" t="s">
        <v>12</v>
      </c>
      <c r="D23" s="34" t="s">
        <v>13</v>
      </c>
      <c r="E23" s="34" t="s">
        <v>14</v>
      </c>
      <c r="F23" s="34" t="s">
        <v>15</v>
      </c>
      <c r="G23" s="34" t="s">
        <v>16</v>
      </c>
      <c r="H23" s="34" t="s">
        <v>17</v>
      </c>
      <c r="I23" s="34" t="s">
        <v>18</v>
      </c>
      <c r="J23" s="34" t="s">
        <v>19</v>
      </c>
      <c r="K23" s="35" t="s">
        <v>20</v>
      </c>
      <c r="L23" s="36" t="s">
        <v>21</v>
      </c>
      <c r="M23" s="404"/>
      <c r="N23" s="404"/>
      <c r="O23" s="34" t="s">
        <v>12</v>
      </c>
      <c r="P23" s="34" t="s">
        <v>13</v>
      </c>
      <c r="Q23" s="34" t="s">
        <v>14</v>
      </c>
      <c r="R23" s="34" t="s">
        <v>15</v>
      </c>
      <c r="S23" s="34" t="s">
        <v>16</v>
      </c>
      <c r="T23" s="34" t="s">
        <v>17</v>
      </c>
      <c r="U23" s="34" t="s">
        <v>18</v>
      </c>
      <c r="V23" s="34" t="s">
        <v>19</v>
      </c>
      <c r="W23" s="35" t="s">
        <v>20</v>
      </c>
      <c r="X23" s="36" t="s">
        <v>21</v>
      </c>
      <c r="Y23" s="404"/>
      <c r="Z23" s="404"/>
      <c r="AA23" s="34" t="s">
        <v>12</v>
      </c>
      <c r="AB23" s="34" t="s">
        <v>13</v>
      </c>
      <c r="AC23" s="34" t="s">
        <v>14</v>
      </c>
      <c r="AD23" s="34" t="s">
        <v>15</v>
      </c>
      <c r="AE23" s="34" t="s">
        <v>16</v>
      </c>
      <c r="AF23" s="34" t="s">
        <v>17</v>
      </c>
      <c r="AG23" s="34" t="s">
        <v>18</v>
      </c>
      <c r="AH23" s="34" t="s">
        <v>19</v>
      </c>
      <c r="AI23" s="35" t="s">
        <v>20</v>
      </c>
      <c r="AJ23" s="36" t="s">
        <v>21</v>
      </c>
      <c r="AK23" s="404"/>
      <c r="AL23" s="404"/>
      <c r="AM23" s="34" t="s">
        <v>12</v>
      </c>
      <c r="AN23" s="34" t="s">
        <v>13</v>
      </c>
      <c r="AO23" s="34" t="s">
        <v>14</v>
      </c>
      <c r="AP23" s="34" t="s">
        <v>15</v>
      </c>
      <c r="AQ23" s="34" t="s">
        <v>16</v>
      </c>
      <c r="AR23" s="34" t="s">
        <v>17</v>
      </c>
      <c r="AS23" s="34" t="s">
        <v>18</v>
      </c>
      <c r="AT23" s="34" t="s">
        <v>19</v>
      </c>
      <c r="AU23" s="35" t="s">
        <v>20</v>
      </c>
      <c r="AV23" s="36" t="s">
        <v>21</v>
      </c>
      <c r="AW23" s="404"/>
      <c r="AX23" s="404"/>
      <c r="AY23" s="34" t="s">
        <v>12</v>
      </c>
      <c r="AZ23" s="34" t="s">
        <v>13</v>
      </c>
      <c r="BA23" s="34" t="s">
        <v>14</v>
      </c>
      <c r="BB23" s="34" t="s">
        <v>15</v>
      </c>
      <c r="BC23" s="34" t="s">
        <v>16</v>
      </c>
      <c r="BD23" s="34" t="s">
        <v>17</v>
      </c>
      <c r="BE23" s="34" t="s">
        <v>18</v>
      </c>
      <c r="BF23" s="34" t="s">
        <v>19</v>
      </c>
      <c r="BG23" s="35" t="s">
        <v>20</v>
      </c>
      <c r="BH23" s="36" t="s">
        <v>21</v>
      </c>
    </row>
    <row r="24" spans="1:60" ht="21" customHeight="1" thickTop="1">
      <c r="A24" s="405" t="s">
        <v>149</v>
      </c>
      <c r="B24" s="37" t="s">
        <v>22</v>
      </c>
      <c r="C24" s="96">
        <f>+O24+AA24+AM24+AY24</f>
        <v>116</v>
      </c>
      <c r="D24" s="96">
        <f aca="true" t="shared" si="44" ref="D24:K24">+P24+AB24+AN24+AZ24</f>
        <v>304</v>
      </c>
      <c r="E24" s="96">
        <f t="shared" si="44"/>
        <v>1493</v>
      </c>
      <c r="F24" s="96">
        <f t="shared" si="44"/>
        <v>1129</v>
      </c>
      <c r="G24" s="96">
        <f t="shared" si="44"/>
        <v>1063</v>
      </c>
      <c r="H24" s="96">
        <f t="shared" si="44"/>
        <v>294</v>
      </c>
      <c r="I24" s="96">
        <f t="shared" si="44"/>
        <v>193</v>
      </c>
      <c r="J24" s="96">
        <f t="shared" si="44"/>
        <v>44</v>
      </c>
      <c r="K24" s="96">
        <f t="shared" si="44"/>
        <v>61</v>
      </c>
      <c r="L24" s="91">
        <f>SUM(C24:K24)</f>
        <v>4697</v>
      </c>
      <c r="M24" s="405" t="s">
        <v>147</v>
      </c>
      <c r="N24" s="37" t="s">
        <v>22</v>
      </c>
      <c r="O24" s="101">
        <v>107</v>
      </c>
      <c r="P24" s="101">
        <v>160</v>
      </c>
      <c r="Q24" s="101">
        <v>973</v>
      </c>
      <c r="R24" s="101">
        <v>553</v>
      </c>
      <c r="S24" s="101">
        <v>559</v>
      </c>
      <c r="T24" s="101">
        <v>157</v>
      </c>
      <c r="U24" s="101">
        <v>90</v>
      </c>
      <c r="V24" s="101">
        <v>21</v>
      </c>
      <c r="W24" s="102">
        <v>23</v>
      </c>
      <c r="X24" s="91">
        <f>SUM(O24:W24)</f>
        <v>2643</v>
      </c>
      <c r="Y24" s="405" t="s">
        <v>147</v>
      </c>
      <c r="Z24" s="37" t="s">
        <v>22</v>
      </c>
      <c r="AA24" s="101">
        <v>7</v>
      </c>
      <c r="AB24" s="101">
        <v>18</v>
      </c>
      <c r="AC24" s="101">
        <v>87</v>
      </c>
      <c r="AD24" s="101">
        <v>78</v>
      </c>
      <c r="AE24" s="101">
        <v>73</v>
      </c>
      <c r="AF24" s="101">
        <v>16</v>
      </c>
      <c r="AG24" s="101">
        <v>10</v>
      </c>
      <c r="AH24" s="101">
        <v>1</v>
      </c>
      <c r="AI24" s="102">
        <v>4</v>
      </c>
      <c r="AJ24" s="91">
        <f>SUM(AA24:AI24)</f>
        <v>294</v>
      </c>
      <c r="AK24" s="405" t="s">
        <v>147</v>
      </c>
      <c r="AL24" s="37" t="s">
        <v>22</v>
      </c>
      <c r="AM24" s="101">
        <v>2</v>
      </c>
      <c r="AN24" s="101">
        <v>35</v>
      </c>
      <c r="AO24" s="101">
        <v>115</v>
      </c>
      <c r="AP24" s="101">
        <v>149</v>
      </c>
      <c r="AQ24" s="101">
        <v>201</v>
      </c>
      <c r="AR24" s="101">
        <v>42</v>
      </c>
      <c r="AS24" s="101">
        <v>39</v>
      </c>
      <c r="AT24" s="101">
        <v>7</v>
      </c>
      <c r="AU24" s="102">
        <v>18</v>
      </c>
      <c r="AV24" s="91">
        <f>SUM(AM24:AU24)</f>
        <v>608</v>
      </c>
      <c r="AW24" s="405" t="s">
        <v>147</v>
      </c>
      <c r="AX24" s="37" t="s">
        <v>22</v>
      </c>
      <c r="AY24" s="101">
        <v>0</v>
      </c>
      <c r="AZ24" s="101">
        <v>91</v>
      </c>
      <c r="BA24" s="101">
        <v>318</v>
      </c>
      <c r="BB24" s="101">
        <v>349</v>
      </c>
      <c r="BC24" s="101">
        <v>230</v>
      </c>
      <c r="BD24" s="101">
        <v>79</v>
      </c>
      <c r="BE24" s="101">
        <v>54</v>
      </c>
      <c r="BF24" s="101">
        <v>15</v>
      </c>
      <c r="BG24" s="102">
        <v>16</v>
      </c>
      <c r="BH24" s="91">
        <f>SUM(AY24:BG24)</f>
        <v>1152</v>
      </c>
    </row>
    <row r="25" spans="1:60" ht="21" customHeight="1">
      <c r="A25" s="406"/>
      <c r="B25" s="40" t="s">
        <v>23</v>
      </c>
      <c r="C25" s="96">
        <f aca="true" t="shared" si="45" ref="C25:C31">+O25+AA25+AM25+AY25</f>
        <v>47</v>
      </c>
      <c r="D25" s="96">
        <f aca="true" t="shared" si="46" ref="D25:D31">+P25+AB25+AN25+AZ25</f>
        <v>287</v>
      </c>
      <c r="E25" s="96">
        <f aca="true" t="shared" si="47" ref="E25:E31">+Q25+AC25+AO25+BA25</f>
        <v>1580</v>
      </c>
      <c r="F25" s="96">
        <f aca="true" t="shared" si="48" ref="F25:F31">+R25+AD25+AP25+BB25</f>
        <v>1531</v>
      </c>
      <c r="G25" s="96">
        <f aca="true" t="shared" si="49" ref="G25:G31">+S25+AE25+AQ25+BC25</f>
        <v>1774</v>
      </c>
      <c r="H25" s="96">
        <f aca="true" t="shared" si="50" ref="H25:H31">+T25+AF25+AR25+BD25</f>
        <v>423</v>
      </c>
      <c r="I25" s="96">
        <f aca="true" t="shared" si="51" ref="I25:I31">+U25+AG25+AS25+BE25</f>
        <v>269</v>
      </c>
      <c r="J25" s="96">
        <f aca="true" t="shared" si="52" ref="J25:J31">+V25+AH25+AT25+BF25</f>
        <v>59</v>
      </c>
      <c r="K25" s="96">
        <f aca="true" t="shared" si="53" ref="K25:K31">+W25+AI25+AU25+BG25</f>
        <v>48</v>
      </c>
      <c r="L25" s="91">
        <f aca="true" t="shared" si="54" ref="L25:L31">SUM(C25:K25)</f>
        <v>6018</v>
      </c>
      <c r="M25" s="406"/>
      <c r="N25" s="40" t="s">
        <v>23</v>
      </c>
      <c r="O25" s="103">
        <v>40</v>
      </c>
      <c r="P25" s="103">
        <v>161</v>
      </c>
      <c r="Q25" s="103">
        <v>882</v>
      </c>
      <c r="R25" s="103">
        <v>704</v>
      </c>
      <c r="S25" s="103">
        <v>948</v>
      </c>
      <c r="T25" s="103">
        <v>199</v>
      </c>
      <c r="U25" s="103">
        <v>134</v>
      </c>
      <c r="V25" s="103">
        <v>21</v>
      </c>
      <c r="W25" s="104">
        <v>20</v>
      </c>
      <c r="X25" s="91">
        <f aca="true" t="shared" si="55" ref="X25:X31">SUM(O25:W25)</f>
        <v>3109</v>
      </c>
      <c r="Y25" s="406"/>
      <c r="Z25" s="40" t="s">
        <v>23</v>
      </c>
      <c r="AA25" s="103">
        <v>3</v>
      </c>
      <c r="AB25" s="103">
        <v>18</v>
      </c>
      <c r="AC25" s="103">
        <v>188</v>
      </c>
      <c r="AD25" s="103">
        <v>167</v>
      </c>
      <c r="AE25" s="103">
        <v>146</v>
      </c>
      <c r="AF25" s="103">
        <v>45</v>
      </c>
      <c r="AG25" s="103">
        <v>23</v>
      </c>
      <c r="AH25" s="103">
        <v>6</v>
      </c>
      <c r="AI25" s="104">
        <v>4</v>
      </c>
      <c r="AJ25" s="91">
        <f aca="true" t="shared" si="56" ref="AJ25:AJ31">SUM(AA25:AI25)</f>
        <v>600</v>
      </c>
      <c r="AK25" s="406"/>
      <c r="AL25" s="40" t="s">
        <v>23</v>
      </c>
      <c r="AM25" s="103">
        <v>1</v>
      </c>
      <c r="AN25" s="103">
        <v>36</v>
      </c>
      <c r="AO25" s="103">
        <v>216</v>
      </c>
      <c r="AP25" s="103">
        <v>271</v>
      </c>
      <c r="AQ25" s="103">
        <v>419</v>
      </c>
      <c r="AR25" s="103">
        <v>70</v>
      </c>
      <c r="AS25" s="103">
        <v>46</v>
      </c>
      <c r="AT25" s="103">
        <v>13</v>
      </c>
      <c r="AU25" s="104">
        <v>7</v>
      </c>
      <c r="AV25" s="91">
        <f aca="true" t="shared" si="57" ref="AV25:AV31">SUM(AM25:AU25)</f>
        <v>1079</v>
      </c>
      <c r="AW25" s="406"/>
      <c r="AX25" s="40" t="s">
        <v>23</v>
      </c>
      <c r="AY25" s="103">
        <v>3</v>
      </c>
      <c r="AZ25" s="103">
        <v>72</v>
      </c>
      <c r="BA25" s="103">
        <v>294</v>
      </c>
      <c r="BB25" s="103">
        <v>389</v>
      </c>
      <c r="BC25" s="103">
        <v>261</v>
      </c>
      <c r="BD25" s="103">
        <v>109</v>
      </c>
      <c r="BE25" s="103">
        <v>66</v>
      </c>
      <c r="BF25" s="103">
        <v>19</v>
      </c>
      <c r="BG25" s="104">
        <v>17</v>
      </c>
      <c r="BH25" s="91">
        <f aca="true" t="shared" si="58" ref="BH25:BH31">SUM(AY25:BG25)</f>
        <v>1230</v>
      </c>
    </row>
    <row r="26" spans="1:60" ht="21" customHeight="1">
      <c r="A26" s="406"/>
      <c r="B26" s="40" t="s">
        <v>24</v>
      </c>
      <c r="C26" s="96">
        <f t="shared" si="45"/>
        <v>15</v>
      </c>
      <c r="D26" s="96">
        <f t="shared" si="46"/>
        <v>91</v>
      </c>
      <c r="E26" s="96">
        <f t="shared" si="47"/>
        <v>879</v>
      </c>
      <c r="F26" s="96">
        <f t="shared" si="48"/>
        <v>897</v>
      </c>
      <c r="G26" s="96">
        <f t="shared" si="49"/>
        <v>1351</v>
      </c>
      <c r="H26" s="96">
        <f t="shared" si="50"/>
        <v>249</v>
      </c>
      <c r="I26" s="96">
        <f t="shared" si="51"/>
        <v>158</v>
      </c>
      <c r="J26" s="96">
        <f t="shared" si="52"/>
        <v>24</v>
      </c>
      <c r="K26" s="96">
        <f t="shared" si="53"/>
        <v>22</v>
      </c>
      <c r="L26" s="91">
        <f t="shared" si="54"/>
        <v>3686</v>
      </c>
      <c r="M26" s="406"/>
      <c r="N26" s="40" t="s">
        <v>24</v>
      </c>
      <c r="O26" s="103">
        <v>12</v>
      </c>
      <c r="P26" s="103">
        <v>66</v>
      </c>
      <c r="Q26" s="103">
        <v>599</v>
      </c>
      <c r="R26" s="103">
        <v>537</v>
      </c>
      <c r="S26" s="103">
        <v>851</v>
      </c>
      <c r="T26" s="103">
        <v>163</v>
      </c>
      <c r="U26" s="103">
        <v>114</v>
      </c>
      <c r="V26" s="103">
        <v>15</v>
      </c>
      <c r="W26" s="104">
        <v>14</v>
      </c>
      <c r="X26" s="91">
        <f t="shared" si="55"/>
        <v>2371</v>
      </c>
      <c r="Y26" s="406"/>
      <c r="Z26" s="40" t="s">
        <v>24</v>
      </c>
      <c r="AA26" s="103">
        <v>1</v>
      </c>
      <c r="AB26" s="103">
        <v>5</v>
      </c>
      <c r="AC26" s="103">
        <v>81</v>
      </c>
      <c r="AD26" s="103">
        <v>83</v>
      </c>
      <c r="AE26" s="103">
        <v>83</v>
      </c>
      <c r="AF26" s="103">
        <v>17</v>
      </c>
      <c r="AG26" s="103">
        <v>18</v>
      </c>
      <c r="AH26" s="103">
        <v>3</v>
      </c>
      <c r="AI26" s="104">
        <v>1</v>
      </c>
      <c r="AJ26" s="91">
        <f t="shared" si="56"/>
        <v>292</v>
      </c>
      <c r="AK26" s="406"/>
      <c r="AL26" s="40" t="s">
        <v>24</v>
      </c>
      <c r="AM26" s="103">
        <v>0</v>
      </c>
      <c r="AN26" s="103">
        <v>12</v>
      </c>
      <c r="AO26" s="103">
        <v>105</v>
      </c>
      <c r="AP26" s="103">
        <v>147</v>
      </c>
      <c r="AQ26" s="103">
        <v>285</v>
      </c>
      <c r="AR26" s="103">
        <v>46</v>
      </c>
      <c r="AS26" s="103">
        <v>15</v>
      </c>
      <c r="AT26" s="103">
        <v>2</v>
      </c>
      <c r="AU26" s="104">
        <v>2</v>
      </c>
      <c r="AV26" s="91">
        <f t="shared" si="57"/>
        <v>614</v>
      </c>
      <c r="AW26" s="406"/>
      <c r="AX26" s="40" t="s">
        <v>24</v>
      </c>
      <c r="AY26" s="103">
        <v>2</v>
      </c>
      <c r="AZ26" s="103">
        <v>8</v>
      </c>
      <c r="BA26" s="103">
        <v>94</v>
      </c>
      <c r="BB26" s="103">
        <v>130</v>
      </c>
      <c r="BC26" s="103">
        <v>132</v>
      </c>
      <c r="BD26" s="103">
        <v>23</v>
      </c>
      <c r="BE26" s="103">
        <v>11</v>
      </c>
      <c r="BF26" s="103">
        <v>4</v>
      </c>
      <c r="BG26" s="104">
        <v>5</v>
      </c>
      <c r="BH26" s="91">
        <f t="shared" si="58"/>
        <v>409</v>
      </c>
    </row>
    <row r="27" spans="1:60" ht="21" customHeight="1">
      <c r="A27" s="406"/>
      <c r="B27" s="40" t="s">
        <v>25</v>
      </c>
      <c r="C27" s="96">
        <f t="shared" si="45"/>
        <v>39</v>
      </c>
      <c r="D27" s="96">
        <f t="shared" si="46"/>
        <v>125</v>
      </c>
      <c r="E27" s="96">
        <f t="shared" si="47"/>
        <v>1659</v>
      </c>
      <c r="F27" s="96">
        <f t="shared" si="48"/>
        <v>2318</v>
      </c>
      <c r="G27" s="96">
        <f t="shared" si="49"/>
        <v>3183</v>
      </c>
      <c r="H27" s="96">
        <f t="shared" si="50"/>
        <v>636</v>
      </c>
      <c r="I27" s="96">
        <f t="shared" si="51"/>
        <v>531</v>
      </c>
      <c r="J27" s="96">
        <f t="shared" si="52"/>
        <v>79</v>
      </c>
      <c r="K27" s="96">
        <f t="shared" si="53"/>
        <v>65</v>
      </c>
      <c r="L27" s="91">
        <f t="shared" si="54"/>
        <v>8635</v>
      </c>
      <c r="M27" s="406"/>
      <c r="N27" s="40" t="s">
        <v>25</v>
      </c>
      <c r="O27" s="103">
        <v>27</v>
      </c>
      <c r="P27" s="103">
        <v>61</v>
      </c>
      <c r="Q27" s="103">
        <v>808</v>
      </c>
      <c r="R27" s="103">
        <v>1070</v>
      </c>
      <c r="S27" s="103">
        <v>1524</v>
      </c>
      <c r="T27" s="103">
        <v>300</v>
      </c>
      <c r="U27" s="103">
        <v>254</v>
      </c>
      <c r="V27" s="103">
        <v>33</v>
      </c>
      <c r="W27" s="104">
        <v>24</v>
      </c>
      <c r="X27" s="91">
        <f t="shared" si="55"/>
        <v>4101</v>
      </c>
      <c r="Y27" s="406"/>
      <c r="Z27" s="40" t="s">
        <v>25</v>
      </c>
      <c r="AA27" s="103">
        <v>5</v>
      </c>
      <c r="AB27" s="103">
        <v>10</v>
      </c>
      <c r="AC27" s="103">
        <v>213</v>
      </c>
      <c r="AD27" s="103">
        <v>218</v>
      </c>
      <c r="AE27" s="103">
        <v>291</v>
      </c>
      <c r="AF27" s="103">
        <v>55</v>
      </c>
      <c r="AG27" s="103">
        <v>50</v>
      </c>
      <c r="AH27" s="103">
        <v>5</v>
      </c>
      <c r="AI27" s="104">
        <v>3</v>
      </c>
      <c r="AJ27" s="91">
        <f t="shared" si="56"/>
        <v>850</v>
      </c>
      <c r="AK27" s="406"/>
      <c r="AL27" s="40" t="s">
        <v>25</v>
      </c>
      <c r="AM27" s="103">
        <v>3</v>
      </c>
      <c r="AN27" s="103">
        <v>22</v>
      </c>
      <c r="AO27" s="103">
        <v>301</v>
      </c>
      <c r="AP27" s="103">
        <v>462</v>
      </c>
      <c r="AQ27" s="103">
        <v>881</v>
      </c>
      <c r="AR27" s="103">
        <v>133</v>
      </c>
      <c r="AS27" s="103">
        <v>82</v>
      </c>
      <c r="AT27" s="103">
        <v>19</v>
      </c>
      <c r="AU27" s="104">
        <v>5</v>
      </c>
      <c r="AV27" s="91">
        <f t="shared" si="57"/>
        <v>1908</v>
      </c>
      <c r="AW27" s="406"/>
      <c r="AX27" s="40" t="s">
        <v>25</v>
      </c>
      <c r="AY27" s="103">
        <v>4</v>
      </c>
      <c r="AZ27" s="103">
        <v>32</v>
      </c>
      <c r="BA27" s="103">
        <v>337</v>
      </c>
      <c r="BB27" s="103">
        <v>568</v>
      </c>
      <c r="BC27" s="103">
        <v>487</v>
      </c>
      <c r="BD27" s="103">
        <v>148</v>
      </c>
      <c r="BE27" s="103">
        <v>145</v>
      </c>
      <c r="BF27" s="103">
        <v>22</v>
      </c>
      <c r="BG27" s="104">
        <v>33</v>
      </c>
      <c r="BH27" s="91">
        <f t="shared" si="58"/>
        <v>1776</v>
      </c>
    </row>
    <row r="28" spans="1:60" ht="21" customHeight="1">
      <c r="A28" s="406"/>
      <c r="B28" s="40" t="s">
        <v>26</v>
      </c>
      <c r="C28" s="96">
        <f t="shared" si="45"/>
        <v>13</v>
      </c>
      <c r="D28" s="96">
        <f t="shared" si="46"/>
        <v>26</v>
      </c>
      <c r="E28" s="96">
        <f t="shared" si="47"/>
        <v>394</v>
      </c>
      <c r="F28" s="96">
        <f t="shared" si="48"/>
        <v>884</v>
      </c>
      <c r="G28" s="96">
        <f t="shared" si="49"/>
        <v>1365</v>
      </c>
      <c r="H28" s="96">
        <f t="shared" si="50"/>
        <v>416</v>
      </c>
      <c r="I28" s="96">
        <f>+U28+AG28+AS28+BE28</f>
        <v>694</v>
      </c>
      <c r="J28" s="96">
        <f t="shared" si="52"/>
        <v>111</v>
      </c>
      <c r="K28" s="96">
        <f t="shared" si="53"/>
        <v>154</v>
      </c>
      <c r="L28" s="91">
        <f t="shared" si="54"/>
        <v>4057</v>
      </c>
      <c r="M28" s="406"/>
      <c r="N28" s="40" t="s">
        <v>26</v>
      </c>
      <c r="O28" s="103">
        <v>8</v>
      </c>
      <c r="P28" s="103">
        <v>12</v>
      </c>
      <c r="Q28" s="103">
        <v>167</v>
      </c>
      <c r="R28" s="103">
        <v>464</v>
      </c>
      <c r="S28" s="103">
        <v>698</v>
      </c>
      <c r="T28" s="103">
        <v>219</v>
      </c>
      <c r="U28" s="103">
        <v>409</v>
      </c>
      <c r="V28" s="103">
        <v>47</v>
      </c>
      <c r="W28" s="104">
        <v>53</v>
      </c>
      <c r="X28" s="91">
        <f t="shared" si="55"/>
        <v>2077</v>
      </c>
      <c r="Y28" s="406"/>
      <c r="Z28" s="40" t="s">
        <v>26</v>
      </c>
      <c r="AA28" s="103">
        <v>2</v>
      </c>
      <c r="AB28" s="103">
        <v>4</v>
      </c>
      <c r="AC28" s="103">
        <v>65</v>
      </c>
      <c r="AD28" s="103">
        <v>95</v>
      </c>
      <c r="AE28" s="103">
        <v>107</v>
      </c>
      <c r="AF28" s="103">
        <v>31</v>
      </c>
      <c r="AG28" s="103">
        <v>60</v>
      </c>
      <c r="AH28" s="103">
        <v>18</v>
      </c>
      <c r="AI28" s="104">
        <v>15</v>
      </c>
      <c r="AJ28" s="91">
        <f t="shared" si="56"/>
        <v>397</v>
      </c>
      <c r="AK28" s="406"/>
      <c r="AL28" s="40" t="s">
        <v>26</v>
      </c>
      <c r="AM28" s="103">
        <v>0</v>
      </c>
      <c r="AN28" s="103">
        <v>1</v>
      </c>
      <c r="AO28" s="103">
        <v>78</v>
      </c>
      <c r="AP28" s="103">
        <v>155</v>
      </c>
      <c r="AQ28" s="103">
        <v>342</v>
      </c>
      <c r="AR28" s="103">
        <v>94</v>
      </c>
      <c r="AS28" s="103">
        <v>101</v>
      </c>
      <c r="AT28" s="103">
        <v>26</v>
      </c>
      <c r="AU28" s="104">
        <v>27</v>
      </c>
      <c r="AV28" s="91">
        <f t="shared" si="57"/>
        <v>824</v>
      </c>
      <c r="AW28" s="406"/>
      <c r="AX28" s="40" t="s">
        <v>26</v>
      </c>
      <c r="AY28" s="103">
        <v>3</v>
      </c>
      <c r="AZ28" s="103">
        <v>9</v>
      </c>
      <c r="BA28" s="103">
        <v>84</v>
      </c>
      <c r="BB28" s="103">
        <v>170</v>
      </c>
      <c r="BC28" s="103">
        <v>218</v>
      </c>
      <c r="BD28" s="103">
        <v>72</v>
      </c>
      <c r="BE28" s="103">
        <v>124</v>
      </c>
      <c r="BF28" s="103">
        <v>20</v>
      </c>
      <c r="BG28" s="104">
        <v>59</v>
      </c>
      <c r="BH28" s="91">
        <f t="shared" si="58"/>
        <v>759</v>
      </c>
    </row>
    <row r="29" spans="1:60" ht="21" customHeight="1">
      <c r="A29" s="406"/>
      <c r="B29" s="40" t="s">
        <v>27</v>
      </c>
      <c r="C29" s="96">
        <f t="shared" si="45"/>
        <v>1</v>
      </c>
      <c r="D29" s="96">
        <f t="shared" si="46"/>
        <v>6</v>
      </c>
      <c r="E29" s="96">
        <f t="shared" si="47"/>
        <v>80</v>
      </c>
      <c r="F29" s="96">
        <f t="shared" si="48"/>
        <v>183</v>
      </c>
      <c r="G29" s="96">
        <f t="shared" si="49"/>
        <v>284</v>
      </c>
      <c r="H29" s="96">
        <f t="shared" si="50"/>
        <v>139</v>
      </c>
      <c r="I29" s="96">
        <f t="shared" si="51"/>
        <v>173</v>
      </c>
      <c r="J29" s="96">
        <f t="shared" si="52"/>
        <v>23</v>
      </c>
      <c r="K29" s="96">
        <f t="shared" si="53"/>
        <v>48</v>
      </c>
      <c r="L29" s="91">
        <f t="shared" si="54"/>
        <v>937</v>
      </c>
      <c r="M29" s="406"/>
      <c r="N29" s="40" t="s">
        <v>27</v>
      </c>
      <c r="O29" s="103">
        <v>1</v>
      </c>
      <c r="P29" s="103">
        <v>1</v>
      </c>
      <c r="Q29" s="103">
        <v>29</v>
      </c>
      <c r="R29" s="103">
        <v>95</v>
      </c>
      <c r="S29" s="103">
        <v>159</v>
      </c>
      <c r="T29" s="103">
        <v>80</v>
      </c>
      <c r="U29" s="103">
        <v>104</v>
      </c>
      <c r="V29" s="103">
        <v>15</v>
      </c>
      <c r="W29" s="104">
        <v>23</v>
      </c>
      <c r="X29" s="91">
        <f t="shared" si="55"/>
        <v>507</v>
      </c>
      <c r="Y29" s="406"/>
      <c r="Z29" s="40" t="s">
        <v>27</v>
      </c>
      <c r="AA29" s="103">
        <v>0</v>
      </c>
      <c r="AB29" s="103">
        <v>0</v>
      </c>
      <c r="AC29" s="103">
        <v>19</v>
      </c>
      <c r="AD29" s="103">
        <v>24</v>
      </c>
      <c r="AE29" s="103">
        <v>19</v>
      </c>
      <c r="AF29" s="103">
        <v>6</v>
      </c>
      <c r="AG29" s="103">
        <v>8</v>
      </c>
      <c r="AH29" s="103">
        <v>1</v>
      </c>
      <c r="AI29" s="104">
        <v>7</v>
      </c>
      <c r="AJ29" s="91">
        <f t="shared" si="56"/>
        <v>84</v>
      </c>
      <c r="AK29" s="406"/>
      <c r="AL29" s="40" t="s">
        <v>27</v>
      </c>
      <c r="AM29" s="103">
        <v>0</v>
      </c>
      <c r="AN29" s="103">
        <v>0</v>
      </c>
      <c r="AO29" s="103">
        <v>12</v>
      </c>
      <c r="AP29" s="103">
        <v>22</v>
      </c>
      <c r="AQ29" s="103">
        <v>50</v>
      </c>
      <c r="AR29" s="103">
        <v>24</v>
      </c>
      <c r="AS29" s="103">
        <v>23</v>
      </c>
      <c r="AT29" s="103">
        <v>4</v>
      </c>
      <c r="AU29" s="104">
        <v>5</v>
      </c>
      <c r="AV29" s="91">
        <f t="shared" si="57"/>
        <v>140</v>
      </c>
      <c r="AW29" s="406"/>
      <c r="AX29" s="40" t="s">
        <v>27</v>
      </c>
      <c r="AY29" s="103">
        <v>0</v>
      </c>
      <c r="AZ29" s="103">
        <v>5</v>
      </c>
      <c r="BA29" s="103">
        <v>20</v>
      </c>
      <c r="BB29" s="103">
        <v>42</v>
      </c>
      <c r="BC29" s="103">
        <v>56</v>
      </c>
      <c r="BD29" s="103">
        <v>29</v>
      </c>
      <c r="BE29" s="103">
        <v>38</v>
      </c>
      <c r="BF29" s="103">
        <v>3</v>
      </c>
      <c r="BG29" s="104">
        <v>13</v>
      </c>
      <c r="BH29" s="91">
        <f t="shared" si="58"/>
        <v>206</v>
      </c>
    </row>
    <row r="30" spans="1:60" ht="21" customHeight="1">
      <c r="A30" s="406"/>
      <c r="B30" s="40" t="s">
        <v>28</v>
      </c>
      <c r="C30" s="96">
        <f t="shared" si="45"/>
        <v>3</v>
      </c>
      <c r="D30" s="96">
        <f t="shared" si="46"/>
        <v>3</v>
      </c>
      <c r="E30" s="96">
        <f t="shared" si="47"/>
        <v>32</v>
      </c>
      <c r="F30" s="96">
        <f t="shared" si="48"/>
        <v>95</v>
      </c>
      <c r="G30" s="96">
        <f t="shared" si="49"/>
        <v>112</v>
      </c>
      <c r="H30" s="96">
        <f t="shared" si="50"/>
        <v>57</v>
      </c>
      <c r="I30" s="96">
        <f t="shared" si="51"/>
        <v>140</v>
      </c>
      <c r="J30" s="96">
        <f t="shared" si="52"/>
        <v>61</v>
      </c>
      <c r="K30" s="96">
        <f t="shared" si="53"/>
        <v>187</v>
      </c>
      <c r="L30" s="91">
        <f t="shared" si="54"/>
        <v>690</v>
      </c>
      <c r="M30" s="406"/>
      <c r="N30" s="40" t="s">
        <v>28</v>
      </c>
      <c r="O30" s="103">
        <v>3</v>
      </c>
      <c r="P30" s="103">
        <v>3</v>
      </c>
      <c r="Q30" s="103">
        <v>15</v>
      </c>
      <c r="R30" s="103">
        <v>43</v>
      </c>
      <c r="S30" s="103">
        <v>64</v>
      </c>
      <c r="T30" s="103">
        <v>32</v>
      </c>
      <c r="U30" s="103">
        <v>88</v>
      </c>
      <c r="V30" s="103">
        <v>43</v>
      </c>
      <c r="W30" s="104">
        <v>116</v>
      </c>
      <c r="X30" s="91">
        <f t="shared" si="55"/>
        <v>407</v>
      </c>
      <c r="Y30" s="406"/>
      <c r="Z30" s="40" t="s">
        <v>28</v>
      </c>
      <c r="AA30" s="103">
        <v>0</v>
      </c>
      <c r="AB30" s="103">
        <v>0</v>
      </c>
      <c r="AC30" s="103">
        <v>7</v>
      </c>
      <c r="AD30" s="103">
        <v>11</v>
      </c>
      <c r="AE30" s="103">
        <v>5</v>
      </c>
      <c r="AF30" s="103">
        <v>0</v>
      </c>
      <c r="AG30" s="103">
        <v>12</v>
      </c>
      <c r="AH30" s="103">
        <v>8</v>
      </c>
      <c r="AI30" s="104">
        <v>21</v>
      </c>
      <c r="AJ30" s="91">
        <f t="shared" si="56"/>
        <v>64</v>
      </c>
      <c r="AK30" s="406"/>
      <c r="AL30" s="40" t="s">
        <v>28</v>
      </c>
      <c r="AM30" s="103">
        <v>0</v>
      </c>
      <c r="AN30" s="103">
        <v>0</v>
      </c>
      <c r="AO30" s="103">
        <v>4</v>
      </c>
      <c r="AP30" s="103">
        <v>20</v>
      </c>
      <c r="AQ30" s="103">
        <v>26</v>
      </c>
      <c r="AR30" s="103">
        <v>11</v>
      </c>
      <c r="AS30" s="103">
        <v>21</v>
      </c>
      <c r="AT30" s="103">
        <v>6</v>
      </c>
      <c r="AU30" s="104">
        <v>22</v>
      </c>
      <c r="AV30" s="91">
        <f t="shared" si="57"/>
        <v>110</v>
      </c>
      <c r="AW30" s="406"/>
      <c r="AX30" s="40" t="s">
        <v>28</v>
      </c>
      <c r="AY30" s="103">
        <v>0</v>
      </c>
      <c r="AZ30" s="103">
        <v>0</v>
      </c>
      <c r="BA30" s="103">
        <v>6</v>
      </c>
      <c r="BB30" s="103">
        <v>21</v>
      </c>
      <c r="BC30" s="103">
        <v>17</v>
      </c>
      <c r="BD30" s="103">
        <v>14</v>
      </c>
      <c r="BE30" s="103">
        <v>19</v>
      </c>
      <c r="BF30" s="103">
        <v>4</v>
      </c>
      <c r="BG30" s="104">
        <v>28</v>
      </c>
      <c r="BH30" s="91">
        <f t="shared" si="58"/>
        <v>109</v>
      </c>
    </row>
    <row r="31" spans="1:60" ht="21" customHeight="1" thickBot="1">
      <c r="A31" s="406"/>
      <c r="B31" s="41" t="s">
        <v>29</v>
      </c>
      <c r="C31" s="113">
        <f t="shared" si="45"/>
        <v>0</v>
      </c>
      <c r="D31" s="113">
        <f t="shared" si="46"/>
        <v>2</v>
      </c>
      <c r="E31" s="113">
        <f t="shared" si="47"/>
        <v>7</v>
      </c>
      <c r="F31" s="113">
        <f t="shared" si="48"/>
        <v>6</v>
      </c>
      <c r="G31" s="113">
        <f t="shared" si="49"/>
        <v>11</v>
      </c>
      <c r="H31" s="113">
        <f t="shared" si="50"/>
        <v>2</v>
      </c>
      <c r="I31" s="113">
        <f t="shared" si="51"/>
        <v>12</v>
      </c>
      <c r="J31" s="113">
        <f t="shared" si="52"/>
        <v>1</v>
      </c>
      <c r="K31" s="113">
        <f t="shared" si="53"/>
        <v>22</v>
      </c>
      <c r="L31" s="91">
        <f t="shared" si="54"/>
        <v>63</v>
      </c>
      <c r="M31" s="406"/>
      <c r="N31" s="41" t="s">
        <v>29</v>
      </c>
      <c r="O31" s="105">
        <v>0</v>
      </c>
      <c r="P31" s="105">
        <v>2</v>
      </c>
      <c r="Q31" s="105">
        <v>6</v>
      </c>
      <c r="R31" s="105">
        <v>3</v>
      </c>
      <c r="S31" s="105">
        <v>8</v>
      </c>
      <c r="T31" s="105">
        <v>1</v>
      </c>
      <c r="U31" s="105">
        <v>9</v>
      </c>
      <c r="V31" s="105">
        <v>1</v>
      </c>
      <c r="W31" s="106">
        <v>12</v>
      </c>
      <c r="X31" s="91">
        <f t="shared" si="55"/>
        <v>42</v>
      </c>
      <c r="Y31" s="406"/>
      <c r="Z31" s="41" t="s">
        <v>29</v>
      </c>
      <c r="AA31" s="105">
        <v>0</v>
      </c>
      <c r="AB31" s="105">
        <v>0</v>
      </c>
      <c r="AC31" s="105">
        <v>0</v>
      </c>
      <c r="AD31" s="105">
        <v>0</v>
      </c>
      <c r="AE31" s="105">
        <v>0</v>
      </c>
      <c r="AF31" s="105">
        <v>0</v>
      </c>
      <c r="AG31" s="105">
        <v>1</v>
      </c>
      <c r="AH31" s="105">
        <v>0</v>
      </c>
      <c r="AI31" s="106">
        <v>2</v>
      </c>
      <c r="AJ31" s="91">
        <f t="shared" si="56"/>
        <v>3</v>
      </c>
      <c r="AK31" s="406"/>
      <c r="AL31" s="41" t="s">
        <v>29</v>
      </c>
      <c r="AM31" s="105">
        <v>0</v>
      </c>
      <c r="AN31" s="105">
        <v>0</v>
      </c>
      <c r="AO31" s="105">
        <v>1</v>
      </c>
      <c r="AP31" s="105">
        <v>2</v>
      </c>
      <c r="AQ31" s="105">
        <v>3</v>
      </c>
      <c r="AR31" s="105">
        <v>1</v>
      </c>
      <c r="AS31" s="105">
        <v>1</v>
      </c>
      <c r="AT31" s="105">
        <v>0</v>
      </c>
      <c r="AU31" s="106">
        <v>1</v>
      </c>
      <c r="AV31" s="91">
        <f t="shared" si="57"/>
        <v>9</v>
      </c>
      <c r="AW31" s="406"/>
      <c r="AX31" s="41" t="s">
        <v>29</v>
      </c>
      <c r="AY31" s="105">
        <v>0</v>
      </c>
      <c r="AZ31" s="105">
        <v>0</v>
      </c>
      <c r="BA31" s="105">
        <v>0</v>
      </c>
      <c r="BB31" s="105">
        <v>1</v>
      </c>
      <c r="BC31" s="105">
        <v>0</v>
      </c>
      <c r="BD31" s="105">
        <v>0</v>
      </c>
      <c r="BE31" s="105">
        <v>1</v>
      </c>
      <c r="BF31" s="105">
        <v>0</v>
      </c>
      <c r="BG31" s="106">
        <v>7</v>
      </c>
      <c r="BH31" s="91">
        <f t="shared" si="58"/>
        <v>9</v>
      </c>
    </row>
    <row r="32" spans="1:60" ht="21" customHeight="1">
      <c r="A32" s="407"/>
      <c r="B32" s="37" t="s">
        <v>21</v>
      </c>
      <c r="C32" s="114">
        <f aca="true" t="shared" si="59" ref="C32:K32">SUM(C24:C31)</f>
        <v>234</v>
      </c>
      <c r="D32" s="114">
        <f t="shared" si="59"/>
        <v>844</v>
      </c>
      <c r="E32" s="114">
        <f t="shared" si="59"/>
        <v>6124</v>
      </c>
      <c r="F32" s="114">
        <f t="shared" si="59"/>
        <v>7043</v>
      </c>
      <c r="G32" s="114">
        <f t="shared" si="59"/>
        <v>9143</v>
      </c>
      <c r="H32" s="114">
        <f t="shared" si="59"/>
        <v>2216</v>
      </c>
      <c r="I32" s="114">
        <f t="shared" si="59"/>
        <v>2170</v>
      </c>
      <c r="J32" s="114">
        <f t="shared" si="59"/>
        <v>402</v>
      </c>
      <c r="K32" s="94">
        <f t="shared" si="59"/>
        <v>607</v>
      </c>
      <c r="L32" s="95">
        <f>IF(L24+L25+L26+L27+L28+L29+L30+L31=C32+D32+E32+F32+G32+H32+I32+J32+K32,L24+L25+L26+L27+L28+L29+L30+L31,"‘間違っています’")</f>
        <v>28783</v>
      </c>
      <c r="M32" s="407"/>
      <c r="N32" s="37" t="s">
        <v>21</v>
      </c>
      <c r="O32" s="90">
        <f aca="true" t="shared" si="60" ref="O32:W32">SUM(O24:O31)</f>
        <v>198</v>
      </c>
      <c r="P32" s="90">
        <f t="shared" si="60"/>
        <v>466</v>
      </c>
      <c r="Q32" s="90">
        <f t="shared" si="60"/>
        <v>3479</v>
      </c>
      <c r="R32" s="90">
        <f t="shared" si="60"/>
        <v>3469</v>
      </c>
      <c r="S32" s="90">
        <f t="shared" si="60"/>
        <v>4811</v>
      </c>
      <c r="T32" s="90">
        <f t="shared" si="60"/>
        <v>1151</v>
      </c>
      <c r="U32" s="90">
        <f t="shared" si="60"/>
        <v>1202</v>
      </c>
      <c r="V32" s="90">
        <f t="shared" si="60"/>
        <v>196</v>
      </c>
      <c r="W32" s="97">
        <f t="shared" si="60"/>
        <v>285</v>
      </c>
      <c r="X32" s="95">
        <f>IF(X24+X25+X26+X27+X28+X29+X30+X31=O32+P32+Q32+R32+S32+T32+U32+V32+W32,X24+X25+X26+X27+X28+X29+X30+X31,"‘間違っています’")</f>
        <v>15257</v>
      </c>
      <c r="Y32" s="407"/>
      <c r="Z32" s="37" t="s">
        <v>21</v>
      </c>
      <c r="AA32" s="90">
        <f aca="true" t="shared" si="61" ref="AA32:AI32">SUM(AA24:AA31)</f>
        <v>18</v>
      </c>
      <c r="AB32" s="90">
        <f t="shared" si="61"/>
        <v>55</v>
      </c>
      <c r="AC32" s="90">
        <f t="shared" si="61"/>
        <v>660</v>
      </c>
      <c r="AD32" s="90">
        <f t="shared" si="61"/>
        <v>676</v>
      </c>
      <c r="AE32" s="90">
        <f t="shared" si="61"/>
        <v>724</v>
      </c>
      <c r="AF32" s="90">
        <f t="shared" si="61"/>
        <v>170</v>
      </c>
      <c r="AG32" s="90">
        <f t="shared" si="61"/>
        <v>182</v>
      </c>
      <c r="AH32" s="90">
        <f t="shared" si="61"/>
        <v>42</v>
      </c>
      <c r="AI32" s="97">
        <f t="shared" si="61"/>
        <v>57</v>
      </c>
      <c r="AJ32" s="95">
        <f>IF(AJ24+AJ25+AJ26+AJ27+AJ28+AJ29+AJ30+AJ31=AA32+AB32+AC32+AD32+AE32+AF32+AG32+AH32+AI32,AJ24+AJ25+AJ26+AJ27+AJ28+AJ29+AJ30+AJ31,"‘間違っています’")</f>
        <v>2584</v>
      </c>
      <c r="AK32" s="407"/>
      <c r="AL32" s="37" t="s">
        <v>21</v>
      </c>
      <c r="AM32" s="90">
        <f aca="true" t="shared" si="62" ref="AM32:AU32">SUM(AM24:AM31)</f>
        <v>6</v>
      </c>
      <c r="AN32" s="90">
        <f t="shared" si="62"/>
        <v>106</v>
      </c>
      <c r="AO32" s="90">
        <f t="shared" si="62"/>
        <v>832</v>
      </c>
      <c r="AP32" s="90">
        <f t="shared" si="62"/>
        <v>1228</v>
      </c>
      <c r="AQ32" s="90">
        <f t="shared" si="62"/>
        <v>2207</v>
      </c>
      <c r="AR32" s="90">
        <f t="shared" si="62"/>
        <v>421</v>
      </c>
      <c r="AS32" s="90">
        <f t="shared" si="62"/>
        <v>328</v>
      </c>
      <c r="AT32" s="90">
        <f t="shared" si="62"/>
        <v>77</v>
      </c>
      <c r="AU32" s="97">
        <f t="shared" si="62"/>
        <v>87</v>
      </c>
      <c r="AV32" s="95">
        <f>IF(AV24+AV25+AV26+AV27+AV28+AV29+AV30+AV31=AM32+AN32+AO32+AP32+AQ32+AR32+AS32+AT32+AU32,AV24+AV25+AV26+AV27+AV28+AV29+AV30+AV31,"‘間違っています’")</f>
        <v>5292</v>
      </c>
      <c r="AW32" s="407"/>
      <c r="AX32" s="37" t="s">
        <v>21</v>
      </c>
      <c r="AY32" s="90">
        <f aca="true" t="shared" si="63" ref="AY32:BG32">SUM(AY24:AY31)</f>
        <v>12</v>
      </c>
      <c r="AZ32" s="90">
        <f t="shared" si="63"/>
        <v>217</v>
      </c>
      <c r="BA32" s="90">
        <f t="shared" si="63"/>
        <v>1153</v>
      </c>
      <c r="BB32" s="90">
        <f t="shared" si="63"/>
        <v>1670</v>
      </c>
      <c r="BC32" s="90">
        <f t="shared" si="63"/>
        <v>1401</v>
      </c>
      <c r="BD32" s="90">
        <f t="shared" si="63"/>
        <v>474</v>
      </c>
      <c r="BE32" s="90">
        <f t="shared" si="63"/>
        <v>458</v>
      </c>
      <c r="BF32" s="90">
        <f t="shared" si="63"/>
        <v>87</v>
      </c>
      <c r="BG32" s="97">
        <f t="shared" si="63"/>
        <v>178</v>
      </c>
      <c r="BH32" s="95">
        <f>IF(BH24+BH25+BH26+BH27+BH28+BH29+BH30+BH31=AY32+AZ32+BA32+BB32+BC32+BD32+BE32+BF32+BG32,BH24+BH25+BH26+BH27+BH28+BH29+BH30+BH31,"‘間違っています’")</f>
        <v>5650</v>
      </c>
    </row>
    <row r="33" spans="1:60" ht="13.5" customHeight="1">
      <c r="A33" s="43" t="s">
        <v>30</v>
      </c>
      <c r="B33" s="408" t="s">
        <v>204</v>
      </c>
      <c r="C33" s="409"/>
      <c r="D33" s="409"/>
      <c r="E33" s="409"/>
      <c r="F33" s="409"/>
      <c r="G33" s="409"/>
      <c r="H33" s="409"/>
      <c r="I33" s="409"/>
      <c r="J33" s="409"/>
      <c r="K33" s="409"/>
      <c r="L33" s="409"/>
      <c r="M33" s="43" t="s">
        <v>30</v>
      </c>
      <c r="N33" s="408" t="s">
        <v>204</v>
      </c>
      <c r="O33" s="409"/>
      <c r="P33" s="409"/>
      <c r="Q33" s="409"/>
      <c r="R33" s="409"/>
      <c r="S33" s="409"/>
      <c r="T33" s="409"/>
      <c r="U33" s="409"/>
      <c r="V33" s="409"/>
      <c r="W33" s="409"/>
      <c r="X33" s="409"/>
      <c r="Y33" s="43" t="s">
        <v>30</v>
      </c>
      <c r="Z33" s="408" t="s">
        <v>204</v>
      </c>
      <c r="AA33" s="409"/>
      <c r="AB33" s="409"/>
      <c r="AC33" s="409"/>
      <c r="AD33" s="409"/>
      <c r="AE33" s="409"/>
      <c r="AF33" s="409"/>
      <c r="AG33" s="409"/>
      <c r="AH33" s="409"/>
      <c r="AI33" s="409"/>
      <c r="AJ33" s="409"/>
      <c r="AK33" s="43" t="s">
        <v>30</v>
      </c>
      <c r="AL33" s="408" t="s">
        <v>204</v>
      </c>
      <c r="AM33" s="409"/>
      <c r="AN33" s="409"/>
      <c r="AO33" s="409"/>
      <c r="AP33" s="409"/>
      <c r="AQ33" s="409"/>
      <c r="AR33" s="409"/>
      <c r="AS33" s="409"/>
      <c r="AT33" s="409"/>
      <c r="AU33" s="409"/>
      <c r="AV33" s="409"/>
      <c r="AW33" s="43" t="s">
        <v>30</v>
      </c>
      <c r="AX33" s="408" t="s">
        <v>204</v>
      </c>
      <c r="AY33" s="409"/>
      <c r="AZ33" s="409"/>
      <c r="BA33" s="409"/>
      <c r="BB33" s="409"/>
      <c r="BC33" s="409"/>
      <c r="BD33" s="409"/>
      <c r="BE33" s="409"/>
      <c r="BF33" s="409"/>
      <c r="BG33" s="409"/>
      <c r="BH33" s="409"/>
    </row>
    <row r="34" spans="1:60" ht="13.5">
      <c r="A34" s="43"/>
      <c r="B34" s="410"/>
      <c r="C34" s="410"/>
      <c r="D34" s="410"/>
      <c r="E34" s="410"/>
      <c r="F34" s="410"/>
      <c r="G34" s="410"/>
      <c r="H34" s="410"/>
      <c r="I34" s="410"/>
      <c r="J34" s="410"/>
      <c r="K34" s="410"/>
      <c r="L34" s="410"/>
      <c r="M34" s="43"/>
      <c r="N34" s="410"/>
      <c r="O34" s="410"/>
      <c r="P34" s="410"/>
      <c r="Q34" s="410"/>
      <c r="R34" s="410"/>
      <c r="S34" s="410"/>
      <c r="T34" s="410"/>
      <c r="U34" s="410"/>
      <c r="V34" s="410"/>
      <c r="W34" s="410"/>
      <c r="X34" s="410"/>
      <c r="Y34" s="43"/>
      <c r="Z34" s="410"/>
      <c r="AA34" s="410"/>
      <c r="AB34" s="410"/>
      <c r="AC34" s="410"/>
      <c r="AD34" s="410"/>
      <c r="AE34" s="410"/>
      <c r="AF34" s="410"/>
      <c r="AG34" s="410"/>
      <c r="AH34" s="410"/>
      <c r="AI34" s="410"/>
      <c r="AJ34" s="410"/>
      <c r="AK34" s="43"/>
      <c r="AL34" s="410"/>
      <c r="AM34" s="410"/>
      <c r="AN34" s="410"/>
      <c r="AO34" s="410"/>
      <c r="AP34" s="410"/>
      <c r="AQ34" s="410"/>
      <c r="AR34" s="410"/>
      <c r="AS34" s="410"/>
      <c r="AT34" s="410"/>
      <c r="AU34" s="410"/>
      <c r="AV34" s="410"/>
      <c r="AW34" s="43"/>
      <c r="AX34" s="410"/>
      <c r="AY34" s="410"/>
      <c r="AZ34" s="410"/>
      <c r="BA34" s="410"/>
      <c r="BB34" s="410"/>
      <c r="BC34" s="410"/>
      <c r="BD34" s="410"/>
      <c r="BE34" s="410"/>
      <c r="BF34" s="410"/>
      <c r="BG34" s="410"/>
      <c r="BH34" s="410"/>
    </row>
    <row r="35" spans="1:50" ht="13.5">
      <c r="A35" s="43" t="s">
        <v>31</v>
      </c>
      <c r="B35" s="43" t="s">
        <v>78</v>
      </c>
      <c r="M35" s="43" t="s">
        <v>31</v>
      </c>
      <c r="N35" s="43" t="s">
        <v>78</v>
      </c>
      <c r="Y35" s="43" t="s">
        <v>31</v>
      </c>
      <c r="Z35" s="43" t="s">
        <v>78</v>
      </c>
      <c r="AK35" s="43" t="s">
        <v>31</v>
      </c>
      <c r="AL35" s="43" t="s">
        <v>78</v>
      </c>
      <c r="AW35" s="43" t="s">
        <v>31</v>
      </c>
      <c r="AX35" s="43" t="s">
        <v>78</v>
      </c>
    </row>
    <row r="37" spans="1:59" ht="13.5">
      <c r="A37" s="1" t="s">
        <v>34</v>
      </c>
      <c r="K37" s="1" t="s">
        <v>35</v>
      </c>
      <c r="M37" s="1" t="s">
        <v>34</v>
      </c>
      <c r="W37" s="1" t="s">
        <v>35</v>
      </c>
      <c r="Y37" s="1" t="s">
        <v>34</v>
      </c>
      <c r="AI37" s="1" t="s">
        <v>35</v>
      </c>
      <c r="AK37" s="1" t="s">
        <v>34</v>
      </c>
      <c r="AU37" s="1" t="s">
        <v>35</v>
      </c>
      <c r="AW37" s="1" t="s">
        <v>34</v>
      </c>
      <c r="BG37" s="1" t="s">
        <v>35</v>
      </c>
    </row>
    <row r="38" spans="1:60" ht="21" customHeight="1">
      <c r="A38" s="403" t="s">
        <v>11</v>
      </c>
      <c r="B38" s="403"/>
      <c r="C38" s="403" t="s">
        <v>146</v>
      </c>
      <c r="D38" s="403"/>
      <c r="E38" s="403"/>
      <c r="F38" s="403"/>
      <c r="G38" s="403"/>
      <c r="H38" s="403"/>
      <c r="I38" s="403"/>
      <c r="J38" s="403"/>
      <c r="K38" s="403"/>
      <c r="L38" s="403"/>
      <c r="M38" s="403" t="s">
        <v>11</v>
      </c>
      <c r="N38" s="403"/>
      <c r="O38" s="403" t="s">
        <v>146</v>
      </c>
      <c r="P38" s="403"/>
      <c r="Q38" s="403"/>
      <c r="R38" s="403"/>
      <c r="S38" s="403"/>
      <c r="T38" s="403"/>
      <c r="U38" s="403"/>
      <c r="V38" s="403"/>
      <c r="W38" s="403"/>
      <c r="X38" s="403"/>
      <c r="Y38" s="403" t="s">
        <v>11</v>
      </c>
      <c r="Z38" s="403"/>
      <c r="AA38" s="403" t="s">
        <v>146</v>
      </c>
      <c r="AB38" s="403"/>
      <c r="AC38" s="403"/>
      <c r="AD38" s="403"/>
      <c r="AE38" s="403"/>
      <c r="AF38" s="403"/>
      <c r="AG38" s="403"/>
      <c r="AH38" s="403"/>
      <c r="AI38" s="403"/>
      <c r="AJ38" s="403"/>
      <c r="AK38" s="403" t="s">
        <v>11</v>
      </c>
      <c r="AL38" s="403"/>
      <c r="AM38" s="403" t="s">
        <v>146</v>
      </c>
      <c r="AN38" s="403"/>
      <c r="AO38" s="403"/>
      <c r="AP38" s="403"/>
      <c r="AQ38" s="403"/>
      <c r="AR38" s="403"/>
      <c r="AS38" s="403"/>
      <c r="AT38" s="403"/>
      <c r="AU38" s="403"/>
      <c r="AV38" s="403"/>
      <c r="AW38" s="403" t="s">
        <v>11</v>
      </c>
      <c r="AX38" s="403"/>
      <c r="AY38" s="403" t="s">
        <v>146</v>
      </c>
      <c r="AZ38" s="403"/>
      <c r="BA38" s="403"/>
      <c r="BB38" s="403"/>
      <c r="BC38" s="403"/>
      <c r="BD38" s="403"/>
      <c r="BE38" s="403"/>
      <c r="BF38" s="403"/>
      <c r="BG38" s="403"/>
      <c r="BH38" s="403"/>
    </row>
    <row r="39" spans="1:60" ht="21" customHeight="1" thickBot="1">
      <c r="A39" s="404"/>
      <c r="B39" s="404"/>
      <c r="C39" s="34" t="s">
        <v>12</v>
      </c>
      <c r="D39" s="34" t="s">
        <v>13</v>
      </c>
      <c r="E39" s="34" t="s">
        <v>14</v>
      </c>
      <c r="F39" s="34" t="s">
        <v>15</v>
      </c>
      <c r="G39" s="34" t="s">
        <v>16</v>
      </c>
      <c r="H39" s="34" t="s">
        <v>17</v>
      </c>
      <c r="I39" s="34" t="s">
        <v>18</v>
      </c>
      <c r="J39" s="34" t="s">
        <v>19</v>
      </c>
      <c r="K39" s="35" t="s">
        <v>20</v>
      </c>
      <c r="L39" s="36" t="s">
        <v>21</v>
      </c>
      <c r="M39" s="404"/>
      <c r="N39" s="404"/>
      <c r="O39" s="34" t="s">
        <v>12</v>
      </c>
      <c r="P39" s="34" t="s">
        <v>13</v>
      </c>
      <c r="Q39" s="34" t="s">
        <v>14</v>
      </c>
      <c r="R39" s="34" t="s">
        <v>15</v>
      </c>
      <c r="S39" s="34" t="s">
        <v>16</v>
      </c>
      <c r="T39" s="34" t="s">
        <v>17</v>
      </c>
      <c r="U39" s="34" t="s">
        <v>18</v>
      </c>
      <c r="V39" s="34" t="s">
        <v>19</v>
      </c>
      <c r="W39" s="35" t="s">
        <v>20</v>
      </c>
      <c r="X39" s="36" t="s">
        <v>21</v>
      </c>
      <c r="Y39" s="404"/>
      <c r="Z39" s="404"/>
      <c r="AA39" s="34" t="s">
        <v>12</v>
      </c>
      <c r="AB39" s="34" t="s">
        <v>13</v>
      </c>
      <c r="AC39" s="34" t="s">
        <v>14</v>
      </c>
      <c r="AD39" s="34" t="s">
        <v>15</v>
      </c>
      <c r="AE39" s="34" t="s">
        <v>16</v>
      </c>
      <c r="AF39" s="34" t="s">
        <v>17</v>
      </c>
      <c r="AG39" s="34" t="s">
        <v>18</v>
      </c>
      <c r="AH39" s="34" t="s">
        <v>19</v>
      </c>
      <c r="AI39" s="35" t="s">
        <v>20</v>
      </c>
      <c r="AJ39" s="36" t="s">
        <v>21</v>
      </c>
      <c r="AK39" s="404"/>
      <c r="AL39" s="404"/>
      <c r="AM39" s="34" t="s">
        <v>12</v>
      </c>
      <c r="AN39" s="34" t="s">
        <v>13</v>
      </c>
      <c r="AO39" s="34" t="s">
        <v>14</v>
      </c>
      <c r="AP39" s="34" t="s">
        <v>15</v>
      </c>
      <c r="AQ39" s="34" t="s">
        <v>16</v>
      </c>
      <c r="AR39" s="34" t="s">
        <v>17</v>
      </c>
      <c r="AS39" s="34" t="s">
        <v>18</v>
      </c>
      <c r="AT39" s="34" t="s">
        <v>19</v>
      </c>
      <c r="AU39" s="35" t="s">
        <v>20</v>
      </c>
      <c r="AV39" s="36" t="s">
        <v>21</v>
      </c>
      <c r="AW39" s="404"/>
      <c r="AX39" s="404"/>
      <c r="AY39" s="34" t="s">
        <v>12</v>
      </c>
      <c r="AZ39" s="34" t="s">
        <v>13</v>
      </c>
      <c r="BA39" s="34" t="s">
        <v>14</v>
      </c>
      <c r="BB39" s="34" t="s">
        <v>15</v>
      </c>
      <c r="BC39" s="34" t="s">
        <v>16</v>
      </c>
      <c r="BD39" s="34" t="s">
        <v>17</v>
      </c>
      <c r="BE39" s="34" t="s">
        <v>18</v>
      </c>
      <c r="BF39" s="34" t="s">
        <v>19</v>
      </c>
      <c r="BG39" s="35" t="s">
        <v>20</v>
      </c>
      <c r="BH39" s="36" t="s">
        <v>21</v>
      </c>
    </row>
    <row r="40" spans="1:60" ht="21" customHeight="1" thickTop="1">
      <c r="A40" s="405" t="s">
        <v>149</v>
      </c>
      <c r="B40" s="37" t="s">
        <v>22</v>
      </c>
      <c r="C40" s="96">
        <f>+O40+AA40+AM40+AY40</f>
        <v>4</v>
      </c>
      <c r="D40" s="96">
        <f aca="true" t="shared" si="64" ref="D40:K40">+P40+AB40+AN40+AZ40</f>
        <v>1</v>
      </c>
      <c r="E40" s="96">
        <f t="shared" si="64"/>
        <v>13</v>
      </c>
      <c r="F40" s="96">
        <f t="shared" si="64"/>
        <v>53</v>
      </c>
      <c r="G40" s="96">
        <f t="shared" si="64"/>
        <v>182</v>
      </c>
      <c r="H40" s="96">
        <f t="shared" si="64"/>
        <v>131</v>
      </c>
      <c r="I40" s="96">
        <f t="shared" si="64"/>
        <v>95</v>
      </c>
      <c r="J40" s="96">
        <f t="shared" si="64"/>
        <v>26</v>
      </c>
      <c r="K40" s="96">
        <f t="shared" si="64"/>
        <v>26</v>
      </c>
      <c r="L40" s="91">
        <f>SUM(C40:K40)</f>
        <v>531</v>
      </c>
      <c r="M40" s="405" t="s">
        <v>147</v>
      </c>
      <c r="N40" s="37" t="s">
        <v>22</v>
      </c>
      <c r="O40" s="107">
        <v>3</v>
      </c>
      <c r="P40" s="107">
        <v>1</v>
      </c>
      <c r="Q40" s="107">
        <v>9</v>
      </c>
      <c r="R40" s="107">
        <v>30</v>
      </c>
      <c r="S40" s="107">
        <v>103</v>
      </c>
      <c r="T40" s="107">
        <v>67</v>
      </c>
      <c r="U40" s="107">
        <v>44</v>
      </c>
      <c r="V40" s="107">
        <v>18</v>
      </c>
      <c r="W40" s="108">
        <v>11</v>
      </c>
      <c r="X40" s="39">
        <f>SUM(O40:W40)</f>
        <v>286</v>
      </c>
      <c r="Y40" s="405" t="s">
        <v>147</v>
      </c>
      <c r="Z40" s="37" t="s">
        <v>22</v>
      </c>
      <c r="AA40" s="101">
        <v>0</v>
      </c>
      <c r="AB40" s="101">
        <v>0</v>
      </c>
      <c r="AC40" s="101">
        <v>2</v>
      </c>
      <c r="AD40" s="101">
        <v>5</v>
      </c>
      <c r="AE40" s="101">
        <v>8</v>
      </c>
      <c r="AF40" s="101">
        <v>4</v>
      </c>
      <c r="AG40" s="101">
        <v>4</v>
      </c>
      <c r="AH40" s="101">
        <v>0</v>
      </c>
      <c r="AI40" s="102">
        <v>2</v>
      </c>
      <c r="AJ40" s="91">
        <f>SUM(AA40:AI40)</f>
        <v>25</v>
      </c>
      <c r="AK40" s="405" t="s">
        <v>147</v>
      </c>
      <c r="AL40" s="37" t="s">
        <v>22</v>
      </c>
      <c r="AM40" s="101">
        <v>1</v>
      </c>
      <c r="AN40" s="101">
        <v>0</v>
      </c>
      <c r="AO40" s="101">
        <v>2</v>
      </c>
      <c r="AP40" s="101">
        <v>11</v>
      </c>
      <c r="AQ40" s="101">
        <v>40</v>
      </c>
      <c r="AR40" s="101">
        <v>36</v>
      </c>
      <c r="AS40" s="101">
        <v>19</v>
      </c>
      <c r="AT40" s="101">
        <v>3</v>
      </c>
      <c r="AU40" s="102">
        <v>5</v>
      </c>
      <c r="AV40" s="91">
        <f>SUM(AM40:AU40)</f>
        <v>117</v>
      </c>
      <c r="AW40" s="405" t="s">
        <v>147</v>
      </c>
      <c r="AX40" s="37" t="s">
        <v>22</v>
      </c>
      <c r="AY40" s="101">
        <v>0</v>
      </c>
      <c r="AZ40" s="101">
        <v>0</v>
      </c>
      <c r="BA40" s="101">
        <v>0</v>
      </c>
      <c r="BB40" s="101">
        <v>7</v>
      </c>
      <c r="BC40" s="101">
        <v>31</v>
      </c>
      <c r="BD40" s="101">
        <v>24</v>
      </c>
      <c r="BE40" s="101">
        <v>28</v>
      </c>
      <c r="BF40" s="101">
        <v>5</v>
      </c>
      <c r="BG40" s="102">
        <v>8</v>
      </c>
      <c r="BH40" s="91">
        <f>SUM(AY40:BG40)</f>
        <v>103</v>
      </c>
    </row>
    <row r="41" spans="1:60" ht="21" customHeight="1">
      <c r="A41" s="406"/>
      <c r="B41" s="40" t="s">
        <v>23</v>
      </c>
      <c r="C41" s="96">
        <f aca="true" t="shared" si="65" ref="C41:C47">+O41+AA41+AM41+AY41</f>
        <v>0</v>
      </c>
      <c r="D41" s="96">
        <f aca="true" t="shared" si="66" ref="D41:D47">+P41+AB41+AN41+AZ41</f>
        <v>5</v>
      </c>
      <c r="E41" s="96">
        <f aca="true" t="shared" si="67" ref="E41:E47">+Q41+AC41+AO41+BA41</f>
        <v>27</v>
      </c>
      <c r="F41" s="96">
        <f aca="true" t="shared" si="68" ref="F41:F47">+R41+AD41+AP41+BB41</f>
        <v>94</v>
      </c>
      <c r="G41" s="96">
        <f aca="true" t="shared" si="69" ref="G41:G47">+S41+AE41+AQ41+BC41</f>
        <v>296</v>
      </c>
      <c r="H41" s="96">
        <f aca="true" t="shared" si="70" ref="H41:H47">+T41+AF41+AR41+BD41</f>
        <v>219</v>
      </c>
      <c r="I41" s="96">
        <f aca="true" t="shared" si="71" ref="I41:I47">+U41+AG41+AS41+BE41</f>
        <v>217</v>
      </c>
      <c r="J41" s="96">
        <f aca="true" t="shared" si="72" ref="J41:J47">+V41+AH41+AT41+BF41</f>
        <v>52</v>
      </c>
      <c r="K41" s="96">
        <f aca="true" t="shared" si="73" ref="K41:K47">+W41+AI41+AU41+BG41</f>
        <v>30</v>
      </c>
      <c r="L41" s="91">
        <f aca="true" t="shared" si="74" ref="L41:L47">SUM(C41:K41)</f>
        <v>940</v>
      </c>
      <c r="M41" s="406"/>
      <c r="N41" s="40" t="s">
        <v>23</v>
      </c>
      <c r="O41" s="109">
        <v>0</v>
      </c>
      <c r="P41" s="109">
        <v>4</v>
      </c>
      <c r="Q41" s="109">
        <v>13</v>
      </c>
      <c r="R41" s="109">
        <v>45</v>
      </c>
      <c r="S41" s="109">
        <v>147</v>
      </c>
      <c r="T41" s="109">
        <v>110</v>
      </c>
      <c r="U41" s="109">
        <v>100</v>
      </c>
      <c r="V41" s="109">
        <v>30</v>
      </c>
      <c r="W41" s="110">
        <v>5</v>
      </c>
      <c r="X41" s="39">
        <f aca="true" t="shared" si="75" ref="X41:X47">SUM(O41:W41)</f>
        <v>454</v>
      </c>
      <c r="Y41" s="406"/>
      <c r="Z41" s="40" t="s">
        <v>23</v>
      </c>
      <c r="AA41" s="103">
        <v>0</v>
      </c>
      <c r="AB41" s="103">
        <v>0</v>
      </c>
      <c r="AC41" s="103">
        <v>4</v>
      </c>
      <c r="AD41" s="103">
        <v>10</v>
      </c>
      <c r="AE41" s="103">
        <v>12</v>
      </c>
      <c r="AF41" s="103">
        <v>15</v>
      </c>
      <c r="AG41" s="103">
        <v>26</v>
      </c>
      <c r="AH41" s="103">
        <v>7</v>
      </c>
      <c r="AI41" s="104">
        <v>4</v>
      </c>
      <c r="AJ41" s="91">
        <f aca="true" t="shared" si="76" ref="AJ41:AJ47">SUM(AA41:AI41)</f>
        <v>78</v>
      </c>
      <c r="AK41" s="406"/>
      <c r="AL41" s="40" t="s">
        <v>23</v>
      </c>
      <c r="AM41" s="103">
        <v>0</v>
      </c>
      <c r="AN41" s="103">
        <v>1</v>
      </c>
      <c r="AO41" s="103">
        <v>10</v>
      </c>
      <c r="AP41" s="103">
        <v>29</v>
      </c>
      <c r="AQ41" s="103">
        <v>101</v>
      </c>
      <c r="AR41" s="103">
        <v>53</v>
      </c>
      <c r="AS41" s="103">
        <v>44</v>
      </c>
      <c r="AT41" s="103">
        <v>6</v>
      </c>
      <c r="AU41" s="104">
        <v>11</v>
      </c>
      <c r="AV41" s="91">
        <f aca="true" t="shared" si="77" ref="AV41:AV47">SUM(AM41:AU41)</f>
        <v>255</v>
      </c>
      <c r="AW41" s="406"/>
      <c r="AX41" s="40" t="s">
        <v>23</v>
      </c>
      <c r="AY41" s="103">
        <v>0</v>
      </c>
      <c r="AZ41" s="103">
        <v>0</v>
      </c>
      <c r="BA41" s="103">
        <v>0</v>
      </c>
      <c r="BB41" s="103">
        <v>10</v>
      </c>
      <c r="BC41" s="103">
        <v>36</v>
      </c>
      <c r="BD41" s="103">
        <v>41</v>
      </c>
      <c r="BE41" s="103">
        <v>47</v>
      </c>
      <c r="BF41" s="103">
        <v>9</v>
      </c>
      <c r="BG41" s="104">
        <v>10</v>
      </c>
      <c r="BH41" s="91">
        <f aca="true" t="shared" si="78" ref="BH41:BH47">SUM(AY41:BG41)</f>
        <v>153</v>
      </c>
    </row>
    <row r="42" spans="1:60" ht="21" customHeight="1">
      <c r="A42" s="406"/>
      <c r="B42" s="40" t="s">
        <v>24</v>
      </c>
      <c r="C42" s="96">
        <f t="shared" si="65"/>
        <v>2</v>
      </c>
      <c r="D42" s="96">
        <f t="shared" si="66"/>
        <v>5</v>
      </c>
      <c r="E42" s="96">
        <f t="shared" si="67"/>
        <v>30</v>
      </c>
      <c r="F42" s="96">
        <f t="shared" si="68"/>
        <v>104</v>
      </c>
      <c r="G42" s="96">
        <f t="shared" si="69"/>
        <v>213</v>
      </c>
      <c r="H42" s="96">
        <f t="shared" si="70"/>
        <v>158</v>
      </c>
      <c r="I42" s="96">
        <f t="shared" si="71"/>
        <v>172</v>
      </c>
      <c r="J42" s="96">
        <f t="shared" si="72"/>
        <v>30</v>
      </c>
      <c r="K42" s="96">
        <f t="shared" si="73"/>
        <v>28</v>
      </c>
      <c r="L42" s="91">
        <f t="shared" si="74"/>
        <v>742</v>
      </c>
      <c r="M42" s="406"/>
      <c r="N42" s="40" t="s">
        <v>24</v>
      </c>
      <c r="O42" s="109">
        <v>2</v>
      </c>
      <c r="P42" s="109">
        <v>2</v>
      </c>
      <c r="Q42" s="109">
        <v>21</v>
      </c>
      <c r="R42" s="109">
        <v>57</v>
      </c>
      <c r="S42" s="109">
        <v>137</v>
      </c>
      <c r="T42" s="109">
        <v>99</v>
      </c>
      <c r="U42" s="109">
        <v>85</v>
      </c>
      <c r="V42" s="109">
        <v>23</v>
      </c>
      <c r="W42" s="110">
        <v>16</v>
      </c>
      <c r="X42" s="39">
        <f t="shared" si="75"/>
        <v>442</v>
      </c>
      <c r="Y42" s="406"/>
      <c r="Z42" s="40" t="s">
        <v>24</v>
      </c>
      <c r="AA42" s="103">
        <v>0</v>
      </c>
      <c r="AB42" s="103">
        <v>0</v>
      </c>
      <c r="AC42" s="103">
        <v>3</v>
      </c>
      <c r="AD42" s="103">
        <v>11</v>
      </c>
      <c r="AE42" s="103">
        <v>18</v>
      </c>
      <c r="AF42" s="103">
        <v>13</v>
      </c>
      <c r="AG42" s="103">
        <v>16</v>
      </c>
      <c r="AH42" s="103">
        <v>2</v>
      </c>
      <c r="AI42" s="104">
        <v>1</v>
      </c>
      <c r="AJ42" s="91">
        <f t="shared" si="76"/>
        <v>64</v>
      </c>
      <c r="AK42" s="406"/>
      <c r="AL42" s="40" t="s">
        <v>24</v>
      </c>
      <c r="AM42" s="103">
        <v>0</v>
      </c>
      <c r="AN42" s="103">
        <v>3</v>
      </c>
      <c r="AO42" s="103">
        <v>6</v>
      </c>
      <c r="AP42" s="103">
        <v>21</v>
      </c>
      <c r="AQ42" s="103">
        <v>38</v>
      </c>
      <c r="AR42" s="103">
        <v>29</v>
      </c>
      <c r="AS42" s="103">
        <v>37</v>
      </c>
      <c r="AT42" s="103">
        <v>3</v>
      </c>
      <c r="AU42" s="104">
        <v>5</v>
      </c>
      <c r="AV42" s="91">
        <f t="shared" si="77"/>
        <v>142</v>
      </c>
      <c r="AW42" s="406"/>
      <c r="AX42" s="40" t="s">
        <v>24</v>
      </c>
      <c r="AY42" s="103">
        <v>0</v>
      </c>
      <c r="AZ42" s="103">
        <v>0</v>
      </c>
      <c r="BA42" s="103">
        <v>0</v>
      </c>
      <c r="BB42" s="103">
        <v>15</v>
      </c>
      <c r="BC42" s="103">
        <v>20</v>
      </c>
      <c r="BD42" s="103">
        <v>17</v>
      </c>
      <c r="BE42" s="103">
        <v>34</v>
      </c>
      <c r="BF42" s="103">
        <v>2</v>
      </c>
      <c r="BG42" s="104">
        <v>6</v>
      </c>
      <c r="BH42" s="91">
        <f t="shared" si="78"/>
        <v>94</v>
      </c>
    </row>
    <row r="43" spans="1:60" ht="21" customHeight="1">
      <c r="A43" s="406"/>
      <c r="B43" s="40" t="s">
        <v>25</v>
      </c>
      <c r="C43" s="96">
        <f t="shared" si="65"/>
        <v>3</v>
      </c>
      <c r="D43" s="96">
        <f t="shared" si="66"/>
        <v>8</v>
      </c>
      <c r="E43" s="96">
        <f t="shared" si="67"/>
        <v>41</v>
      </c>
      <c r="F43" s="96">
        <f t="shared" si="68"/>
        <v>296</v>
      </c>
      <c r="G43" s="96">
        <f t="shared" si="69"/>
        <v>715</v>
      </c>
      <c r="H43" s="96">
        <f t="shared" si="70"/>
        <v>555</v>
      </c>
      <c r="I43" s="96">
        <f t="shared" si="71"/>
        <v>748</v>
      </c>
      <c r="J43" s="96">
        <f t="shared" si="72"/>
        <v>77</v>
      </c>
      <c r="K43" s="96">
        <f t="shared" si="73"/>
        <v>102</v>
      </c>
      <c r="L43" s="91">
        <f t="shared" si="74"/>
        <v>2545</v>
      </c>
      <c r="M43" s="406"/>
      <c r="N43" s="40" t="s">
        <v>25</v>
      </c>
      <c r="O43" s="109">
        <v>3</v>
      </c>
      <c r="P43" s="109">
        <v>4</v>
      </c>
      <c r="Q43" s="109">
        <v>15</v>
      </c>
      <c r="R43" s="109">
        <v>109</v>
      </c>
      <c r="S43" s="109">
        <v>312</v>
      </c>
      <c r="T43" s="109">
        <v>241</v>
      </c>
      <c r="U43" s="109">
        <v>306</v>
      </c>
      <c r="V43" s="109">
        <v>39</v>
      </c>
      <c r="W43" s="110">
        <v>34</v>
      </c>
      <c r="X43" s="39">
        <f t="shared" si="75"/>
        <v>1063</v>
      </c>
      <c r="Y43" s="406"/>
      <c r="Z43" s="40" t="s">
        <v>25</v>
      </c>
      <c r="AA43" s="103">
        <v>0</v>
      </c>
      <c r="AB43" s="103">
        <v>0</v>
      </c>
      <c r="AC43" s="103">
        <v>7</v>
      </c>
      <c r="AD43" s="103">
        <v>35</v>
      </c>
      <c r="AE43" s="103">
        <v>56</v>
      </c>
      <c r="AF43" s="103">
        <v>31</v>
      </c>
      <c r="AG43" s="103">
        <v>53</v>
      </c>
      <c r="AH43" s="103">
        <v>2</v>
      </c>
      <c r="AI43" s="104">
        <v>9</v>
      </c>
      <c r="AJ43" s="91">
        <f t="shared" si="76"/>
        <v>193</v>
      </c>
      <c r="AK43" s="406"/>
      <c r="AL43" s="40" t="s">
        <v>25</v>
      </c>
      <c r="AM43" s="103">
        <v>0</v>
      </c>
      <c r="AN43" s="103">
        <v>4</v>
      </c>
      <c r="AO43" s="103">
        <v>17</v>
      </c>
      <c r="AP43" s="103">
        <v>91</v>
      </c>
      <c r="AQ43" s="103">
        <v>250</v>
      </c>
      <c r="AR43" s="103">
        <v>180</v>
      </c>
      <c r="AS43" s="103">
        <v>191</v>
      </c>
      <c r="AT43" s="103">
        <v>19</v>
      </c>
      <c r="AU43" s="104">
        <v>35</v>
      </c>
      <c r="AV43" s="91">
        <f t="shared" si="77"/>
        <v>787</v>
      </c>
      <c r="AW43" s="406"/>
      <c r="AX43" s="40" t="s">
        <v>25</v>
      </c>
      <c r="AY43" s="103">
        <v>0</v>
      </c>
      <c r="AZ43" s="103">
        <v>0</v>
      </c>
      <c r="BA43" s="103">
        <v>2</v>
      </c>
      <c r="BB43" s="103">
        <v>61</v>
      </c>
      <c r="BC43" s="103">
        <v>97</v>
      </c>
      <c r="BD43" s="103">
        <v>103</v>
      </c>
      <c r="BE43" s="103">
        <v>198</v>
      </c>
      <c r="BF43" s="103">
        <v>17</v>
      </c>
      <c r="BG43" s="104">
        <v>24</v>
      </c>
      <c r="BH43" s="91">
        <f t="shared" si="78"/>
        <v>502</v>
      </c>
    </row>
    <row r="44" spans="1:60" ht="21" customHeight="1">
      <c r="A44" s="406"/>
      <c r="B44" s="40" t="s">
        <v>26</v>
      </c>
      <c r="C44" s="96">
        <f t="shared" si="65"/>
        <v>1</v>
      </c>
      <c r="D44" s="96">
        <f t="shared" si="66"/>
        <v>5</v>
      </c>
      <c r="E44" s="96">
        <f t="shared" si="67"/>
        <v>26</v>
      </c>
      <c r="F44" s="96">
        <f t="shared" si="68"/>
        <v>292</v>
      </c>
      <c r="G44" s="96">
        <f t="shared" si="69"/>
        <v>783</v>
      </c>
      <c r="H44" s="96">
        <f t="shared" si="70"/>
        <v>605</v>
      </c>
      <c r="I44" s="96">
        <f t="shared" si="71"/>
        <v>1887</v>
      </c>
      <c r="J44" s="96">
        <f t="shared" si="72"/>
        <v>205</v>
      </c>
      <c r="K44" s="96">
        <f t="shared" si="73"/>
        <v>455</v>
      </c>
      <c r="L44" s="91">
        <f t="shared" si="74"/>
        <v>4259</v>
      </c>
      <c r="M44" s="406"/>
      <c r="N44" s="40" t="s">
        <v>26</v>
      </c>
      <c r="O44" s="109">
        <v>1</v>
      </c>
      <c r="P44" s="109">
        <v>5</v>
      </c>
      <c r="Q44" s="109">
        <v>8</v>
      </c>
      <c r="R44" s="109">
        <v>91</v>
      </c>
      <c r="S44" s="109">
        <v>315</v>
      </c>
      <c r="T44" s="109">
        <v>264</v>
      </c>
      <c r="U44" s="109">
        <v>792</v>
      </c>
      <c r="V44" s="109">
        <v>98</v>
      </c>
      <c r="W44" s="110">
        <v>206</v>
      </c>
      <c r="X44" s="39">
        <f t="shared" si="75"/>
        <v>1780</v>
      </c>
      <c r="Y44" s="406"/>
      <c r="Z44" s="40" t="s">
        <v>26</v>
      </c>
      <c r="AA44" s="103">
        <v>0</v>
      </c>
      <c r="AB44" s="103">
        <v>0</v>
      </c>
      <c r="AC44" s="103">
        <v>3</v>
      </c>
      <c r="AD44" s="103">
        <v>44</v>
      </c>
      <c r="AE44" s="103">
        <v>67</v>
      </c>
      <c r="AF44" s="103">
        <v>47</v>
      </c>
      <c r="AG44" s="103">
        <v>151</v>
      </c>
      <c r="AH44" s="103">
        <v>14</v>
      </c>
      <c r="AI44" s="104">
        <v>28</v>
      </c>
      <c r="AJ44" s="91">
        <f t="shared" si="76"/>
        <v>354</v>
      </c>
      <c r="AK44" s="406"/>
      <c r="AL44" s="40" t="s">
        <v>26</v>
      </c>
      <c r="AM44" s="103">
        <v>0</v>
      </c>
      <c r="AN44" s="103">
        <v>0</v>
      </c>
      <c r="AO44" s="103">
        <v>11</v>
      </c>
      <c r="AP44" s="103">
        <v>96</v>
      </c>
      <c r="AQ44" s="103">
        <v>268</v>
      </c>
      <c r="AR44" s="103">
        <v>199</v>
      </c>
      <c r="AS44" s="103">
        <v>525</v>
      </c>
      <c r="AT44" s="103">
        <v>60</v>
      </c>
      <c r="AU44" s="104">
        <v>137</v>
      </c>
      <c r="AV44" s="91">
        <f t="shared" si="77"/>
        <v>1296</v>
      </c>
      <c r="AW44" s="406"/>
      <c r="AX44" s="40" t="s">
        <v>26</v>
      </c>
      <c r="AY44" s="103">
        <v>0</v>
      </c>
      <c r="AZ44" s="103">
        <v>0</v>
      </c>
      <c r="BA44" s="103">
        <v>4</v>
      </c>
      <c r="BB44" s="103">
        <v>61</v>
      </c>
      <c r="BC44" s="103">
        <v>133</v>
      </c>
      <c r="BD44" s="103">
        <v>95</v>
      </c>
      <c r="BE44" s="103">
        <v>419</v>
      </c>
      <c r="BF44" s="103">
        <v>33</v>
      </c>
      <c r="BG44" s="104">
        <v>84</v>
      </c>
      <c r="BH44" s="91">
        <f t="shared" si="78"/>
        <v>829</v>
      </c>
    </row>
    <row r="45" spans="1:60" ht="21" customHeight="1">
      <c r="A45" s="406"/>
      <c r="B45" s="40" t="s">
        <v>27</v>
      </c>
      <c r="C45" s="96">
        <f t="shared" si="65"/>
        <v>0</v>
      </c>
      <c r="D45" s="96">
        <f t="shared" si="66"/>
        <v>2</v>
      </c>
      <c r="E45" s="96">
        <f t="shared" si="67"/>
        <v>10</v>
      </c>
      <c r="F45" s="96">
        <f t="shared" si="68"/>
        <v>47</v>
      </c>
      <c r="G45" s="96">
        <f t="shared" si="69"/>
        <v>182</v>
      </c>
      <c r="H45" s="96">
        <f t="shared" si="70"/>
        <v>143</v>
      </c>
      <c r="I45" s="96">
        <f t="shared" si="71"/>
        <v>487</v>
      </c>
      <c r="J45" s="96">
        <f t="shared" si="72"/>
        <v>66</v>
      </c>
      <c r="K45" s="96">
        <f t="shared" si="73"/>
        <v>128</v>
      </c>
      <c r="L45" s="91">
        <f t="shared" si="74"/>
        <v>1065</v>
      </c>
      <c r="M45" s="406"/>
      <c r="N45" s="40" t="s">
        <v>27</v>
      </c>
      <c r="O45" s="109">
        <v>0</v>
      </c>
      <c r="P45" s="109">
        <v>2</v>
      </c>
      <c r="Q45" s="109">
        <v>5</v>
      </c>
      <c r="R45" s="109">
        <v>13</v>
      </c>
      <c r="S45" s="109">
        <v>82</v>
      </c>
      <c r="T45" s="109">
        <v>73</v>
      </c>
      <c r="U45" s="109">
        <v>257</v>
      </c>
      <c r="V45" s="109">
        <v>44</v>
      </c>
      <c r="W45" s="110">
        <v>60</v>
      </c>
      <c r="X45" s="39">
        <f t="shared" si="75"/>
        <v>536</v>
      </c>
      <c r="Y45" s="406"/>
      <c r="Z45" s="40" t="s">
        <v>27</v>
      </c>
      <c r="AA45" s="103">
        <v>0</v>
      </c>
      <c r="AB45" s="103">
        <v>0</v>
      </c>
      <c r="AC45" s="103">
        <v>3</v>
      </c>
      <c r="AD45" s="103">
        <v>10</v>
      </c>
      <c r="AE45" s="103">
        <v>21</v>
      </c>
      <c r="AF45" s="103">
        <v>13</v>
      </c>
      <c r="AG45" s="103">
        <v>47</v>
      </c>
      <c r="AH45" s="103">
        <v>4</v>
      </c>
      <c r="AI45" s="104">
        <v>11</v>
      </c>
      <c r="AJ45" s="91">
        <f t="shared" si="76"/>
        <v>109</v>
      </c>
      <c r="AK45" s="406"/>
      <c r="AL45" s="40" t="s">
        <v>27</v>
      </c>
      <c r="AM45" s="103">
        <v>0</v>
      </c>
      <c r="AN45" s="103">
        <v>0</v>
      </c>
      <c r="AO45" s="103">
        <v>0</v>
      </c>
      <c r="AP45" s="103">
        <v>12</v>
      </c>
      <c r="AQ45" s="103">
        <v>54</v>
      </c>
      <c r="AR45" s="103">
        <v>36</v>
      </c>
      <c r="AS45" s="103">
        <v>109</v>
      </c>
      <c r="AT45" s="103">
        <v>6</v>
      </c>
      <c r="AU45" s="104">
        <v>40</v>
      </c>
      <c r="AV45" s="91">
        <f t="shared" si="77"/>
        <v>257</v>
      </c>
      <c r="AW45" s="406"/>
      <c r="AX45" s="40" t="s">
        <v>27</v>
      </c>
      <c r="AY45" s="103">
        <v>0</v>
      </c>
      <c r="AZ45" s="103">
        <v>0</v>
      </c>
      <c r="BA45" s="103">
        <v>2</v>
      </c>
      <c r="BB45" s="103">
        <v>12</v>
      </c>
      <c r="BC45" s="103">
        <v>25</v>
      </c>
      <c r="BD45" s="103">
        <v>21</v>
      </c>
      <c r="BE45" s="103">
        <v>74</v>
      </c>
      <c r="BF45" s="103">
        <v>12</v>
      </c>
      <c r="BG45" s="104">
        <v>17</v>
      </c>
      <c r="BH45" s="91">
        <f t="shared" si="78"/>
        <v>163</v>
      </c>
    </row>
    <row r="46" spans="1:60" ht="21" customHeight="1">
      <c r="A46" s="406"/>
      <c r="B46" s="40" t="s">
        <v>28</v>
      </c>
      <c r="C46" s="96">
        <f t="shared" si="65"/>
        <v>0</v>
      </c>
      <c r="D46" s="96">
        <f t="shared" si="66"/>
        <v>1</v>
      </c>
      <c r="E46" s="96">
        <f t="shared" si="67"/>
        <v>7</v>
      </c>
      <c r="F46" s="96">
        <f t="shared" si="68"/>
        <v>34</v>
      </c>
      <c r="G46" s="96">
        <f t="shared" si="69"/>
        <v>105</v>
      </c>
      <c r="H46" s="96">
        <f t="shared" si="70"/>
        <v>90</v>
      </c>
      <c r="I46" s="96">
        <f t="shared" si="71"/>
        <v>596</v>
      </c>
      <c r="J46" s="96">
        <f t="shared" si="72"/>
        <v>155</v>
      </c>
      <c r="K46" s="96">
        <f t="shared" si="73"/>
        <v>971</v>
      </c>
      <c r="L46" s="91">
        <f t="shared" si="74"/>
        <v>1959</v>
      </c>
      <c r="M46" s="406"/>
      <c r="N46" s="40" t="s">
        <v>28</v>
      </c>
      <c r="O46" s="109">
        <v>0</v>
      </c>
      <c r="P46" s="109">
        <v>1</v>
      </c>
      <c r="Q46" s="109">
        <v>5</v>
      </c>
      <c r="R46" s="109">
        <v>8</v>
      </c>
      <c r="S46" s="109">
        <v>50</v>
      </c>
      <c r="T46" s="109">
        <v>33</v>
      </c>
      <c r="U46" s="109">
        <v>254</v>
      </c>
      <c r="V46" s="109">
        <v>99</v>
      </c>
      <c r="W46" s="110">
        <v>518</v>
      </c>
      <c r="X46" s="39">
        <f t="shared" si="75"/>
        <v>968</v>
      </c>
      <c r="Y46" s="406"/>
      <c r="Z46" s="40" t="s">
        <v>28</v>
      </c>
      <c r="AA46" s="103">
        <v>0</v>
      </c>
      <c r="AB46" s="103">
        <v>0</v>
      </c>
      <c r="AC46" s="103">
        <v>1</v>
      </c>
      <c r="AD46" s="103">
        <v>5</v>
      </c>
      <c r="AE46" s="103">
        <v>17</v>
      </c>
      <c r="AF46" s="103">
        <v>7</v>
      </c>
      <c r="AG46" s="103">
        <v>53</v>
      </c>
      <c r="AH46" s="103">
        <v>9</v>
      </c>
      <c r="AI46" s="104">
        <v>96</v>
      </c>
      <c r="AJ46" s="91">
        <f t="shared" si="76"/>
        <v>188</v>
      </c>
      <c r="AK46" s="406"/>
      <c r="AL46" s="40" t="s">
        <v>28</v>
      </c>
      <c r="AM46" s="103">
        <v>0</v>
      </c>
      <c r="AN46" s="103">
        <v>0</v>
      </c>
      <c r="AO46" s="103">
        <v>1</v>
      </c>
      <c r="AP46" s="103">
        <v>16</v>
      </c>
      <c r="AQ46" s="103">
        <v>25</v>
      </c>
      <c r="AR46" s="103">
        <v>44</v>
      </c>
      <c r="AS46" s="103">
        <v>203</v>
      </c>
      <c r="AT46" s="103">
        <v>31</v>
      </c>
      <c r="AU46" s="104">
        <v>257</v>
      </c>
      <c r="AV46" s="91">
        <f t="shared" si="77"/>
        <v>577</v>
      </c>
      <c r="AW46" s="406"/>
      <c r="AX46" s="40" t="s">
        <v>28</v>
      </c>
      <c r="AY46" s="103">
        <v>0</v>
      </c>
      <c r="AZ46" s="103">
        <v>0</v>
      </c>
      <c r="BA46" s="103">
        <v>0</v>
      </c>
      <c r="BB46" s="103">
        <v>5</v>
      </c>
      <c r="BC46" s="103">
        <v>13</v>
      </c>
      <c r="BD46" s="103">
        <v>6</v>
      </c>
      <c r="BE46" s="103">
        <v>86</v>
      </c>
      <c r="BF46" s="103">
        <v>16</v>
      </c>
      <c r="BG46" s="104">
        <v>100</v>
      </c>
      <c r="BH46" s="91">
        <f t="shared" si="78"/>
        <v>226</v>
      </c>
    </row>
    <row r="47" spans="1:60" ht="21" customHeight="1" thickBot="1">
      <c r="A47" s="406"/>
      <c r="B47" s="41" t="s">
        <v>29</v>
      </c>
      <c r="C47" s="113">
        <f t="shared" si="65"/>
        <v>0</v>
      </c>
      <c r="D47" s="113">
        <f t="shared" si="66"/>
        <v>0</v>
      </c>
      <c r="E47" s="113">
        <f t="shared" si="67"/>
        <v>0</v>
      </c>
      <c r="F47" s="113">
        <f t="shared" si="68"/>
        <v>11</v>
      </c>
      <c r="G47" s="113">
        <f t="shared" si="69"/>
        <v>8</v>
      </c>
      <c r="H47" s="113">
        <f t="shared" si="70"/>
        <v>9</v>
      </c>
      <c r="I47" s="113">
        <f t="shared" si="71"/>
        <v>18</v>
      </c>
      <c r="J47" s="113">
        <f t="shared" si="72"/>
        <v>7</v>
      </c>
      <c r="K47" s="113">
        <f t="shared" si="73"/>
        <v>34</v>
      </c>
      <c r="L47" s="91">
        <f t="shared" si="74"/>
        <v>87</v>
      </c>
      <c r="M47" s="406"/>
      <c r="N47" s="41" t="s">
        <v>29</v>
      </c>
      <c r="O47" s="111">
        <v>0</v>
      </c>
      <c r="P47" s="111">
        <v>0</v>
      </c>
      <c r="Q47" s="111">
        <v>0</v>
      </c>
      <c r="R47" s="111">
        <v>9</v>
      </c>
      <c r="S47" s="111">
        <v>5</v>
      </c>
      <c r="T47" s="111">
        <v>6</v>
      </c>
      <c r="U47" s="111">
        <v>8</v>
      </c>
      <c r="V47" s="111">
        <v>3</v>
      </c>
      <c r="W47" s="112">
        <v>14</v>
      </c>
      <c r="X47" s="39">
        <f t="shared" si="75"/>
        <v>45</v>
      </c>
      <c r="Y47" s="406"/>
      <c r="Z47" s="41" t="s">
        <v>29</v>
      </c>
      <c r="AA47" s="105">
        <v>0</v>
      </c>
      <c r="AB47" s="105">
        <v>0</v>
      </c>
      <c r="AC47" s="105">
        <v>0</v>
      </c>
      <c r="AD47" s="105">
        <v>1</v>
      </c>
      <c r="AE47" s="105">
        <v>1</v>
      </c>
      <c r="AF47" s="105">
        <v>1</v>
      </c>
      <c r="AG47" s="105">
        <v>2</v>
      </c>
      <c r="AH47" s="105">
        <v>1</v>
      </c>
      <c r="AI47" s="106">
        <v>3</v>
      </c>
      <c r="AJ47" s="91">
        <f t="shared" si="76"/>
        <v>9</v>
      </c>
      <c r="AK47" s="406"/>
      <c r="AL47" s="41" t="s">
        <v>29</v>
      </c>
      <c r="AM47" s="105">
        <v>0</v>
      </c>
      <c r="AN47" s="105">
        <v>0</v>
      </c>
      <c r="AO47" s="105">
        <v>0</v>
      </c>
      <c r="AP47" s="105">
        <v>0</v>
      </c>
      <c r="AQ47" s="105">
        <v>2</v>
      </c>
      <c r="AR47" s="105">
        <v>0</v>
      </c>
      <c r="AS47" s="105">
        <v>6</v>
      </c>
      <c r="AT47" s="105">
        <v>3</v>
      </c>
      <c r="AU47" s="106">
        <v>5</v>
      </c>
      <c r="AV47" s="91">
        <f t="shared" si="77"/>
        <v>16</v>
      </c>
      <c r="AW47" s="406"/>
      <c r="AX47" s="41" t="s">
        <v>29</v>
      </c>
      <c r="AY47" s="105">
        <v>0</v>
      </c>
      <c r="AZ47" s="105">
        <v>0</v>
      </c>
      <c r="BA47" s="105">
        <v>0</v>
      </c>
      <c r="BB47" s="105">
        <v>1</v>
      </c>
      <c r="BC47" s="105">
        <v>0</v>
      </c>
      <c r="BD47" s="105">
        <v>2</v>
      </c>
      <c r="BE47" s="105">
        <v>2</v>
      </c>
      <c r="BF47" s="105">
        <v>0</v>
      </c>
      <c r="BG47" s="106">
        <v>12</v>
      </c>
      <c r="BH47" s="91">
        <f t="shared" si="78"/>
        <v>17</v>
      </c>
    </row>
    <row r="48" spans="1:60" ht="21" customHeight="1">
      <c r="A48" s="407"/>
      <c r="B48" s="37" t="s">
        <v>21</v>
      </c>
      <c r="C48" s="114">
        <f aca="true" t="shared" si="79" ref="C48:K48">SUM(C40:C47)</f>
        <v>10</v>
      </c>
      <c r="D48" s="114">
        <f t="shared" si="79"/>
        <v>27</v>
      </c>
      <c r="E48" s="114">
        <f t="shared" si="79"/>
        <v>154</v>
      </c>
      <c r="F48" s="114">
        <f t="shared" si="79"/>
        <v>931</v>
      </c>
      <c r="G48" s="114">
        <f t="shared" si="79"/>
        <v>2484</v>
      </c>
      <c r="H48" s="114">
        <f t="shared" si="79"/>
        <v>1910</v>
      </c>
      <c r="I48" s="114">
        <f t="shared" si="79"/>
        <v>4220</v>
      </c>
      <c r="J48" s="114">
        <f t="shared" si="79"/>
        <v>618</v>
      </c>
      <c r="K48" s="94">
        <f t="shared" si="79"/>
        <v>1774</v>
      </c>
      <c r="L48" s="95">
        <f>IF(L40+L41+L42+L43+L44+L45+L46+L47=C48+D48+E48+F48+G48+H48+I48+J48+K48,L40+L41+L42+L43+L44+L45+L46+L47,"‘間違っています’")</f>
        <v>12128</v>
      </c>
      <c r="M48" s="407"/>
      <c r="N48" s="37" t="s">
        <v>21</v>
      </c>
      <c r="O48" s="38">
        <f aca="true" t="shared" si="80" ref="O48:W48">SUM(O40:O47)</f>
        <v>9</v>
      </c>
      <c r="P48" s="38">
        <f t="shared" si="80"/>
        <v>19</v>
      </c>
      <c r="Q48" s="38">
        <f t="shared" si="80"/>
        <v>76</v>
      </c>
      <c r="R48" s="38">
        <f t="shared" si="80"/>
        <v>362</v>
      </c>
      <c r="S48" s="38">
        <f t="shared" si="80"/>
        <v>1151</v>
      </c>
      <c r="T48" s="38">
        <f t="shared" si="80"/>
        <v>893</v>
      </c>
      <c r="U48" s="38">
        <f t="shared" si="80"/>
        <v>1846</v>
      </c>
      <c r="V48" s="38">
        <f t="shared" si="80"/>
        <v>354</v>
      </c>
      <c r="W48" s="48">
        <f t="shared" si="80"/>
        <v>864</v>
      </c>
      <c r="X48" s="42">
        <f>IF(X40+X41+X42+X43+X44+X45+X46+X47=O48+P48+Q48+R48+S48+T48+U48+V48+W48,X40+X41+X42+X43+X44+X45+X46+X47,"‘間違っています’")</f>
        <v>5574</v>
      </c>
      <c r="Y48" s="407"/>
      <c r="Z48" s="37" t="s">
        <v>21</v>
      </c>
      <c r="AA48" s="90">
        <f aca="true" t="shared" si="81" ref="AA48:AI48">SUM(AA40:AA47)</f>
        <v>0</v>
      </c>
      <c r="AB48" s="90">
        <f t="shared" si="81"/>
        <v>0</v>
      </c>
      <c r="AC48" s="90">
        <f t="shared" si="81"/>
        <v>23</v>
      </c>
      <c r="AD48" s="90">
        <f t="shared" si="81"/>
        <v>121</v>
      </c>
      <c r="AE48" s="90">
        <f t="shared" si="81"/>
        <v>200</v>
      </c>
      <c r="AF48" s="90">
        <f t="shared" si="81"/>
        <v>131</v>
      </c>
      <c r="AG48" s="90">
        <f t="shared" si="81"/>
        <v>352</v>
      </c>
      <c r="AH48" s="90">
        <f t="shared" si="81"/>
        <v>39</v>
      </c>
      <c r="AI48" s="97">
        <f t="shared" si="81"/>
        <v>154</v>
      </c>
      <c r="AJ48" s="95">
        <f>IF(AJ40+AJ41+AJ42+AJ43+AJ44+AJ45+AJ46+AJ47=AA48+AB48+AC48+AD48+AE48+AF48+AG48+AH48+AI48,AJ40+AJ41+AJ42+AJ43+AJ44+AJ45+AJ46+AJ47,"‘間違っています’")</f>
        <v>1020</v>
      </c>
      <c r="AK48" s="407"/>
      <c r="AL48" s="37" t="s">
        <v>21</v>
      </c>
      <c r="AM48" s="90">
        <f aca="true" t="shared" si="82" ref="AM48:AU48">SUM(AM40:AM47)</f>
        <v>1</v>
      </c>
      <c r="AN48" s="90">
        <f t="shared" si="82"/>
        <v>8</v>
      </c>
      <c r="AO48" s="90">
        <f t="shared" si="82"/>
        <v>47</v>
      </c>
      <c r="AP48" s="90">
        <f t="shared" si="82"/>
        <v>276</v>
      </c>
      <c r="AQ48" s="90">
        <f t="shared" si="82"/>
        <v>778</v>
      </c>
      <c r="AR48" s="90">
        <f t="shared" si="82"/>
        <v>577</v>
      </c>
      <c r="AS48" s="90">
        <f t="shared" si="82"/>
        <v>1134</v>
      </c>
      <c r="AT48" s="90">
        <f t="shared" si="82"/>
        <v>131</v>
      </c>
      <c r="AU48" s="97">
        <f t="shared" si="82"/>
        <v>495</v>
      </c>
      <c r="AV48" s="95">
        <f>IF(AV40+AV41+AV42+AV43+AV44+AV45+AV46+AV47=AM48+AN48+AO48+AP48+AQ48+AR48+AS48+AT48+AU48,AV40+AV41+AV42+AV43+AV44+AV45+AV46+AV47,"‘間違っています’")</f>
        <v>3447</v>
      </c>
      <c r="AW48" s="407"/>
      <c r="AX48" s="37" t="s">
        <v>21</v>
      </c>
      <c r="AY48" s="90">
        <f aca="true" t="shared" si="83" ref="AY48:BG48">SUM(AY40:AY47)</f>
        <v>0</v>
      </c>
      <c r="AZ48" s="90">
        <f t="shared" si="83"/>
        <v>0</v>
      </c>
      <c r="BA48" s="90">
        <f t="shared" si="83"/>
        <v>8</v>
      </c>
      <c r="BB48" s="90">
        <f t="shared" si="83"/>
        <v>172</v>
      </c>
      <c r="BC48" s="90">
        <f t="shared" si="83"/>
        <v>355</v>
      </c>
      <c r="BD48" s="90">
        <f t="shared" si="83"/>
        <v>309</v>
      </c>
      <c r="BE48" s="90">
        <f t="shared" si="83"/>
        <v>888</v>
      </c>
      <c r="BF48" s="90">
        <f t="shared" si="83"/>
        <v>94</v>
      </c>
      <c r="BG48" s="97">
        <f t="shared" si="83"/>
        <v>261</v>
      </c>
      <c r="BH48" s="95">
        <f>IF(BH40+BH41+BH42+BH43+BH44+BH45+BH46+BH47=AY48+AZ48+BA48+BB48+BC48+BD48+BE48+BF48+BG48,BH40+BH41+BH42+BH43+BH44+BH45+BH46+BH47,"‘間違っています’")</f>
        <v>2087</v>
      </c>
    </row>
    <row r="49" spans="1:60" ht="13.5" customHeight="1">
      <c r="A49" s="43" t="s">
        <v>30</v>
      </c>
      <c r="B49" s="408" t="s">
        <v>204</v>
      </c>
      <c r="C49" s="409"/>
      <c r="D49" s="409"/>
      <c r="E49" s="409"/>
      <c r="F49" s="409"/>
      <c r="G49" s="409"/>
      <c r="H49" s="409"/>
      <c r="I49" s="409"/>
      <c r="J49" s="409"/>
      <c r="K49" s="409"/>
      <c r="L49" s="409"/>
      <c r="M49" s="43" t="s">
        <v>30</v>
      </c>
      <c r="N49" s="408" t="s">
        <v>204</v>
      </c>
      <c r="O49" s="409"/>
      <c r="P49" s="409"/>
      <c r="Q49" s="409"/>
      <c r="R49" s="409"/>
      <c r="S49" s="409"/>
      <c r="T49" s="409"/>
      <c r="U49" s="409"/>
      <c r="V49" s="409"/>
      <c r="W49" s="409"/>
      <c r="X49" s="409"/>
      <c r="Y49" s="43" t="s">
        <v>30</v>
      </c>
      <c r="Z49" s="408" t="s">
        <v>204</v>
      </c>
      <c r="AA49" s="409"/>
      <c r="AB49" s="409"/>
      <c r="AC49" s="409"/>
      <c r="AD49" s="409"/>
      <c r="AE49" s="409"/>
      <c r="AF49" s="409"/>
      <c r="AG49" s="409"/>
      <c r="AH49" s="409"/>
      <c r="AI49" s="409"/>
      <c r="AJ49" s="409"/>
      <c r="AK49" s="43" t="s">
        <v>30</v>
      </c>
      <c r="AL49" s="408" t="s">
        <v>204</v>
      </c>
      <c r="AM49" s="409"/>
      <c r="AN49" s="409"/>
      <c r="AO49" s="409"/>
      <c r="AP49" s="409"/>
      <c r="AQ49" s="409"/>
      <c r="AR49" s="409"/>
      <c r="AS49" s="409"/>
      <c r="AT49" s="409"/>
      <c r="AU49" s="409"/>
      <c r="AV49" s="409"/>
      <c r="AW49" s="43" t="s">
        <v>30</v>
      </c>
      <c r="AX49" s="408" t="s">
        <v>204</v>
      </c>
      <c r="AY49" s="409"/>
      <c r="AZ49" s="409"/>
      <c r="BA49" s="409"/>
      <c r="BB49" s="409"/>
      <c r="BC49" s="409"/>
      <c r="BD49" s="409"/>
      <c r="BE49" s="409"/>
      <c r="BF49" s="409"/>
      <c r="BG49" s="409"/>
      <c r="BH49" s="409"/>
    </row>
    <row r="50" spans="1:60" ht="13.5">
      <c r="A50" s="43"/>
      <c r="B50" s="410"/>
      <c r="C50" s="410"/>
      <c r="D50" s="410"/>
      <c r="E50" s="410"/>
      <c r="F50" s="410"/>
      <c r="G50" s="410"/>
      <c r="H50" s="410"/>
      <c r="I50" s="410"/>
      <c r="J50" s="410"/>
      <c r="K50" s="410"/>
      <c r="L50" s="410"/>
      <c r="M50" s="43"/>
      <c r="N50" s="410"/>
      <c r="O50" s="410"/>
      <c r="P50" s="410"/>
      <c r="Q50" s="410"/>
      <c r="R50" s="410"/>
      <c r="S50" s="410"/>
      <c r="T50" s="410"/>
      <c r="U50" s="410"/>
      <c r="V50" s="410"/>
      <c r="W50" s="410"/>
      <c r="X50" s="410"/>
      <c r="Y50" s="43"/>
      <c r="Z50" s="410"/>
      <c r="AA50" s="410"/>
      <c r="AB50" s="410"/>
      <c r="AC50" s="410"/>
      <c r="AD50" s="410"/>
      <c r="AE50" s="410"/>
      <c r="AF50" s="410"/>
      <c r="AG50" s="410"/>
      <c r="AH50" s="410"/>
      <c r="AI50" s="410"/>
      <c r="AJ50" s="410"/>
      <c r="AK50" s="43"/>
      <c r="AL50" s="410"/>
      <c r="AM50" s="410"/>
      <c r="AN50" s="410"/>
      <c r="AO50" s="410"/>
      <c r="AP50" s="410"/>
      <c r="AQ50" s="410"/>
      <c r="AR50" s="410"/>
      <c r="AS50" s="410"/>
      <c r="AT50" s="410"/>
      <c r="AU50" s="410"/>
      <c r="AV50" s="410"/>
      <c r="AW50" s="43"/>
      <c r="AX50" s="410"/>
      <c r="AY50" s="410"/>
      <c r="AZ50" s="410"/>
      <c r="BA50" s="410"/>
      <c r="BB50" s="410"/>
      <c r="BC50" s="410"/>
      <c r="BD50" s="410"/>
      <c r="BE50" s="410"/>
      <c r="BF50" s="410"/>
      <c r="BG50" s="410"/>
      <c r="BH50" s="410"/>
    </row>
  </sheetData>
  <sheetProtection/>
  <mergeCells count="65">
    <mergeCell ref="AX49:BH50"/>
    <mergeCell ref="AX33:BH34"/>
    <mergeCell ref="AW38:AX39"/>
    <mergeCell ref="AY38:BH38"/>
    <mergeCell ref="AW40:AW48"/>
    <mergeCell ref="AX18:BH19"/>
    <mergeCell ref="AW22:AX23"/>
    <mergeCell ref="AY22:BH22"/>
    <mergeCell ref="AW24:AW32"/>
    <mergeCell ref="BG3:BH3"/>
    <mergeCell ref="AW7:AX8"/>
    <mergeCell ref="AY7:BH7"/>
    <mergeCell ref="AW9:AW17"/>
    <mergeCell ref="AK38:AL39"/>
    <mergeCell ref="AM38:AV38"/>
    <mergeCell ref="AK24:AK32"/>
    <mergeCell ref="AL33:AV34"/>
    <mergeCell ref="AK40:AK48"/>
    <mergeCell ref="AL49:AV50"/>
    <mergeCell ref="Z49:AJ50"/>
    <mergeCell ref="AU3:AV3"/>
    <mergeCell ref="AK7:AL8"/>
    <mergeCell ref="AM7:AV7"/>
    <mergeCell ref="AK9:AK17"/>
    <mergeCell ref="AL18:AV19"/>
    <mergeCell ref="AK22:AL23"/>
    <mergeCell ref="AM22:AV22"/>
    <mergeCell ref="AA38:AJ38"/>
    <mergeCell ref="Y40:Y48"/>
    <mergeCell ref="Z18:AJ19"/>
    <mergeCell ref="Y22:Z23"/>
    <mergeCell ref="AA22:AJ22"/>
    <mergeCell ref="Y24:Y32"/>
    <mergeCell ref="AI3:AJ3"/>
    <mergeCell ref="Y7:Z8"/>
    <mergeCell ref="AA7:AJ7"/>
    <mergeCell ref="Y9:Y17"/>
    <mergeCell ref="M38:N39"/>
    <mergeCell ref="O38:X38"/>
    <mergeCell ref="M24:M32"/>
    <mergeCell ref="N33:X34"/>
    <mergeCell ref="Z33:AJ34"/>
    <mergeCell ref="Y38:Z39"/>
    <mergeCell ref="N49:X50"/>
    <mergeCell ref="B49:L50"/>
    <mergeCell ref="W3:X3"/>
    <mergeCell ref="M7:N8"/>
    <mergeCell ref="O7:X7"/>
    <mergeCell ref="M9:M17"/>
    <mergeCell ref="N18:X19"/>
    <mergeCell ref="M22:N23"/>
    <mergeCell ref="O22:X22"/>
    <mergeCell ref="K3:L3"/>
    <mergeCell ref="A40:A48"/>
    <mergeCell ref="B18:L19"/>
    <mergeCell ref="A22:B23"/>
    <mergeCell ref="C22:L22"/>
    <mergeCell ref="A24:A32"/>
    <mergeCell ref="M40:M48"/>
    <mergeCell ref="A7:B8"/>
    <mergeCell ref="C7:L7"/>
    <mergeCell ref="A9:A17"/>
    <mergeCell ref="B33:L34"/>
    <mergeCell ref="A38:B39"/>
    <mergeCell ref="C38:L38"/>
  </mergeCells>
  <printOptions/>
  <pageMargins left="0.3937007874015748" right="0.3937007874015748" top="0.5905511811023623" bottom="0.5905511811023623" header="0.5118110236220472" footer="0.5118110236220472"/>
  <pageSetup horizontalDpi="600" verticalDpi="600" orientation="portrait" paperSize="9" scale="87" r:id="rId1"/>
  <colBreaks count="4" manualBreakCount="4">
    <brk id="12" min="1" max="49" man="1"/>
    <brk id="24" min="1" max="49" man="1"/>
    <brk id="36" min="1" max="49" man="1"/>
    <brk id="48" min="1" max="49" man="1"/>
  </colBreaks>
</worksheet>
</file>

<file path=xl/worksheets/sheet4.xml><?xml version="1.0" encoding="utf-8"?>
<worksheet xmlns="http://schemas.openxmlformats.org/spreadsheetml/2006/main" xmlns:r="http://schemas.openxmlformats.org/officeDocument/2006/relationships">
  <dimension ref="A1:V49"/>
  <sheetViews>
    <sheetView view="pageBreakPreview" zoomScaleNormal="75" zoomScaleSheetLayoutView="100" zoomScalePageLayoutView="0" workbookViewId="0" topLeftCell="A10">
      <selection activeCell="A3" sqref="A3:J4"/>
    </sheetView>
  </sheetViews>
  <sheetFormatPr defaultColWidth="9.00390625" defaultRowHeight="13.5"/>
  <cols>
    <col min="1" max="1" width="15.625" style="117" customWidth="1"/>
    <col min="2" max="3" width="7.625" style="117" customWidth="1"/>
    <col min="4" max="4" width="8.25390625" style="117" customWidth="1"/>
    <col min="5" max="8" width="7.625" style="117" customWidth="1"/>
    <col min="9" max="9" width="8.50390625" style="117" customWidth="1"/>
    <col min="10" max="10" width="7.625" style="117" customWidth="1"/>
    <col min="11" max="16384" width="9.00390625" style="117" customWidth="1"/>
  </cols>
  <sheetData>
    <row r="1" s="116" customFormat="1" ht="30" customHeight="1">
      <c r="A1" s="115"/>
    </row>
    <row r="2" spans="1:11" s="286" customFormat="1" ht="17.25" customHeight="1">
      <c r="A2" s="284" t="s">
        <v>198</v>
      </c>
      <c r="B2" s="284"/>
      <c r="C2" s="284"/>
      <c r="D2" s="284"/>
      <c r="E2" s="284"/>
      <c r="F2" s="284"/>
      <c r="G2" s="284"/>
      <c r="H2" s="284"/>
      <c r="I2" s="284"/>
      <c r="J2" s="284"/>
      <c r="K2" s="285"/>
    </row>
    <row r="3" spans="1:11" s="286" customFormat="1" ht="28.5" customHeight="1">
      <c r="A3" s="414" t="s">
        <v>196</v>
      </c>
      <c r="B3" s="415"/>
      <c r="C3" s="415"/>
      <c r="D3" s="415"/>
      <c r="E3" s="415"/>
      <c r="F3" s="415"/>
      <c r="G3" s="415"/>
      <c r="H3" s="415"/>
      <c r="I3" s="415"/>
      <c r="J3" s="416"/>
      <c r="K3" s="285"/>
    </row>
    <row r="4" spans="1:11" s="286" customFormat="1" ht="28.5" customHeight="1">
      <c r="A4" s="417"/>
      <c r="B4" s="418"/>
      <c r="C4" s="418"/>
      <c r="D4" s="418"/>
      <c r="E4" s="418"/>
      <c r="F4" s="418"/>
      <c r="G4" s="418"/>
      <c r="H4" s="418"/>
      <c r="I4" s="418"/>
      <c r="J4" s="419"/>
      <c r="K4" s="285"/>
    </row>
    <row r="5" spans="1:11" s="286" customFormat="1" ht="13.5" customHeight="1" thickBot="1">
      <c r="A5" s="287" t="s">
        <v>173</v>
      </c>
      <c r="B5" s="288"/>
      <c r="C5" s="288"/>
      <c r="D5" s="289"/>
      <c r="E5" s="289"/>
      <c r="F5" s="289"/>
      <c r="G5" s="289"/>
      <c r="H5" s="290"/>
      <c r="I5" s="291" t="s">
        <v>197</v>
      </c>
      <c r="J5" s="291"/>
      <c r="K5" s="285"/>
    </row>
    <row r="6" spans="1:10" s="286" customFormat="1" ht="13.5" customHeight="1">
      <c r="A6" s="292"/>
      <c r="B6" s="420" t="s">
        <v>41</v>
      </c>
      <c r="C6" s="421"/>
      <c r="D6" s="421"/>
      <c r="E6" s="421"/>
      <c r="F6" s="421"/>
      <c r="G6" s="421"/>
      <c r="H6" s="421"/>
      <c r="I6" s="422"/>
      <c r="J6" s="293"/>
    </row>
    <row r="7" spans="1:10" s="286" customFormat="1" ht="15" customHeight="1">
      <c r="A7" s="294" t="s">
        <v>151</v>
      </c>
      <c r="B7" s="423" t="s">
        <v>180</v>
      </c>
      <c r="C7" s="423" t="s">
        <v>126</v>
      </c>
      <c r="D7" s="423" t="s">
        <v>43</v>
      </c>
      <c r="E7" s="423" t="s">
        <v>44</v>
      </c>
      <c r="F7" s="423" t="s">
        <v>45</v>
      </c>
      <c r="G7" s="423" t="s">
        <v>46</v>
      </c>
      <c r="H7" s="423" t="s">
        <v>47</v>
      </c>
      <c r="I7" s="412" t="s">
        <v>48</v>
      </c>
      <c r="J7" s="295" t="s">
        <v>79</v>
      </c>
    </row>
    <row r="8" spans="1:10" s="286" customFormat="1" ht="15" customHeight="1">
      <c r="A8" s="296"/>
      <c r="B8" s="424"/>
      <c r="C8" s="424"/>
      <c r="D8" s="424"/>
      <c r="E8" s="424"/>
      <c r="F8" s="424"/>
      <c r="G8" s="424"/>
      <c r="H8" s="424"/>
      <c r="I8" s="413"/>
      <c r="J8" s="297"/>
    </row>
    <row r="9" spans="1:14" s="286" customFormat="1" ht="19.5" customHeight="1">
      <c r="A9" s="298" t="s">
        <v>0</v>
      </c>
      <c r="B9" s="299">
        <v>1547</v>
      </c>
      <c r="C9" s="299">
        <v>1951</v>
      </c>
      <c r="D9" s="299">
        <v>2639</v>
      </c>
      <c r="E9" s="299">
        <v>2389</v>
      </c>
      <c r="F9" s="299">
        <v>2143</v>
      </c>
      <c r="G9" s="299">
        <v>1912</v>
      </c>
      <c r="H9" s="299">
        <v>1372</v>
      </c>
      <c r="I9" s="300">
        <v>13953</v>
      </c>
      <c r="J9" s="301">
        <f>I9/$I$25</f>
        <v>0.3387719426032486</v>
      </c>
      <c r="N9" s="302"/>
    </row>
    <row r="10" spans="1:10" s="286" customFormat="1" ht="19.5" customHeight="1">
      <c r="A10" s="298" t="s">
        <v>1</v>
      </c>
      <c r="B10" s="299">
        <v>509</v>
      </c>
      <c r="C10" s="299">
        <v>442</v>
      </c>
      <c r="D10" s="299">
        <v>744</v>
      </c>
      <c r="E10" s="299">
        <v>551</v>
      </c>
      <c r="F10" s="299">
        <v>454</v>
      </c>
      <c r="G10" s="299">
        <v>435</v>
      </c>
      <c r="H10" s="299">
        <v>278</v>
      </c>
      <c r="I10" s="300">
        <v>3413</v>
      </c>
      <c r="J10" s="301">
        <f aca="true" t="shared" si="0" ref="J10:J24">I10/$I$25</f>
        <v>0.0828659528492</v>
      </c>
    </row>
    <row r="11" spans="1:10" s="286" customFormat="1" ht="19.5" customHeight="1">
      <c r="A11" s="298" t="s">
        <v>2</v>
      </c>
      <c r="B11" s="299">
        <v>78</v>
      </c>
      <c r="C11" s="299">
        <v>185</v>
      </c>
      <c r="D11" s="299">
        <v>206</v>
      </c>
      <c r="E11" s="299">
        <v>437</v>
      </c>
      <c r="F11" s="299">
        <v>324</v>
      </c>
      <c r="G11" s="299">
        <v>321</v>
      </c>
      <c r="H11" s="299">
        <v>171</v>
      </c>
      <c r="I11" s="300">
        <v>1722</v>
      </c>
      <c r="J11" s="301">
        <f t="shared" si="0"/>
        <v>0.041809308762473595</v>
      </c>
    </row>
    <row r="12" spans="1:10" s="286" customFormat="1" ht="19.5" customHeight="1">
      <c r="A12" s="298" t="s">
        <v>3</v>
      </c>
      <c r="B12" s="299">
        <v>139</v>
      </c>
      <c r="C12" s="299">
        <v>330</v>
      </c>
      <c r="D12" s="299">
        <v>344</v>
      </c>
      <c r="E12" s="299">
        <v>475</v>
      </c>
      <c r="F12" s="299">
        <v>366</v>
      </c>
      <c r="G12" s="299">
        <v>299</v>
      </c>
      <c r="H12" s="299">
        <v>202</v>
      </c>
      <c r="I12" s="300">
        <v>2155</v>
      </c>
      <c r="J12" s="301">
        <f t="shared" si="0"/>
        <v>0.052322334717265155</v>
      </c>
    </row>
    <row r="13" spans="1:10" s="286" customFormat="1" ht="19.5" customHeight="1">
      <c r="A13" s="298" t="s">
        <v>4</v>
      </c>
      <c r="B13" s="299">
        <v>91</v>
      </c>
      <c r="C13" s="299">
        <v>216</v>
      </c>
      <c r="D13" s="299">
        <v>229</v>
      </c>
      <c r="E13" s="299">
        <v>284</v>
      </c>
      <c r="F13" s="299">
        <v>232</v>
      </c>
      <c r="G13" s="299">
        <v>234</v>
      </c>
      <c r="H13" s="299">
        <v>169</v>
      </c>
      <c r="I13" s="300">
        <v>1455</v>
      </c>
      <c r="J13" s="301">
        <f t="shared" si="0"/>
        <v>0.035326680748779954</v>
      </c>
    </row>
    <row r="14" spans="1:10" s="286" customFormat="1" ht="19.5" customHeight="1">
      <c r="A14" s="298" t="s">
        <v>152</v>
      </c>
      <c r="B14" s="299">
        <v>124</v>
      </c>
      <c r="C14" s="299">
        <v>380</v>
      </c>
      <c r="D14" s="299">
        <v>516</v>
      </c>
      <c r="E14" s="299">
        <v>732</v>
      </c>
      <c r="F14" s="299">
        <v>528</v>
      </c>
      <c r="G14" s="299">
        <v>440</v>
      </c>
      <c r="H14" s="299">
        <v>270</v>
      </c>
      <c r="I14" s="300">
        <v>2990</v>
      </c>
      <c r="J14" s="301">
        <f t="shared" si="0"/>
        <v>0.07259572195110107</v>
      </c>
    </row>
    <row r="15" spans="1:10" s="286" customFormat="1" ht="19.5" customHeight="1">
      <c r="A15" s="298" t="s">
        <v>80</v>
      </c>
      <c r="B15" s="299">
        <v>150</v>
      </c>
      <c r="C15" s="299">
        <v>481</v>
      </c>
      <c r="D15" s="299">
        <v>689</v>
      </c>
      <c r="E15" s="299">
        <v>924</v>
      </c>
      <c r="F15" s="299">
        <v>684</v>
      </c>
      <c r="G15" s="299">
        <v>563</v>
      </c>
      <c r="H15" s="299">
        <v>343</v>
      </c>
      <c r="I15" s="300">
        <v>3834</v>
      </c>
      <c r="J15" s="301">
        <f t="shared" si="0"/>
        <v>0.09308762473596037</v>
      </c>
    </row>
    <row r="16" spans="1:10" s="286" customFormat="1" ht="19.5" customHeight="1">
      <c r="A16" s="298" t="s">
        <v>5</v>
      </c>
      <c r="B16" s="299">
        <v>95</v>
      </c>
      <c r="C16" s="299">
        <v>179</v>
      </c>
      <c r="D16" s="299">
        <v>231</v>
      </c>
      <c r="E16" s="299">
        <v>230</v>
      </c>
      <c r="F16" s="299">
        <v>189</v>
      </c>
      <c r="G16" s="299">
        <v>143</v>
      </c>
      <c r="H16" s="299">
        <v>88</v>
      </c>
      <c r="I16" s="300">
        <v>1155</v>
      </c>
      <c r="J16" s="301">
        <f t="shared" si="0"/>
        <v>0.028042829048000584</v>
      </c>
    </row>
    <row r="17" spans="1:10" s="286" customFormat="1" ht="19.5" customHeight="1">
      <c r="A17" s="303" t="s">
        <v>6</v>
      </c>
      <c r="B17" s="299">
        <v>26</v>
      </c>
      <c r="C17" s="299">
        <v>27</v>
      </c>
      <c r="D17" s="299">
        <v>54</v>
      </c>
      <c r="E17" s="299">
        <v>30</v>
      </c>
      <c r="F17" s="299">
        <v>28</v>
      </c>
      <c r="G17" s="299">
        <v>37</v>
      </c>
      <c r="H17" s="299">
        <v>20</v>
      </c>
      <c r="I17" s="300">
        <v>222</v>
      </c>
      <c r="J17" s="301">
        <f t="shared" si="0"/>
        <v>0.005390050258576735</v>
      </c>
    </row>
    <row r="18" spans="1:10" s="286" customFormat="1" ht="19.5" customHeight="1">
      <c r="A18" s="298" t="s">
        <v>61</v>
      </c>
      <c r="B18" s="299">
        <v>42</v>
      </c>
      <c r="C18" s="299">
        <v>70</v>
      </c>
      <c r="D18" s="299">
        <v>119</v>
      </c>
      <c r="E18" s="299">
        <v>127</v>
      </c>
      <c r="F18" s="299">
        <v>106</v>
      </c>
      <c r="G18" s="299">
        <v>111</v>
      </c>
      <c r="H18" s="299">
        <v>50</v>
      </c>
      <c r="I18" s="300">
        <v>625</v>
      </c>
      <c r="J18" s="301">
        <f t="shared" si="0"/>
        <v>0.015174691043290358</v>
      </c>
    </row>
    <row r="19" spans="1:10" s="286" customFormat="1" ht="19.5" customHeight="1">
      <c r="A19" s="298" t="s">
        <v>7</v>
      </c>
      <c r="B19" s="299">
        <v>66</v>
      </c>
      <c r="C19" s="299">
        <v>168</v>
      </c>
      <c r="D19" s="299">
        <v>205</v>
      </c>
      <c r="E19" s="299">
        <v>217</v>
      </c>
      <c r="F19" s="299">
        <v>157</v>
      </c>
      <c r="G19" s="299">
        <v>168</v>
      </c>
      <c r="H19" s="299">
        <v>120</v>
      </c>
      <c r="I19" s="300">
        <v>1101</v>
      </c>
      <c r="J19" s="301">
        <f t="shared" si="0"/>
        <v>0.026731735741860295</v>
      </c>
    </row>
    <row r="20" spans="1:10" s="286" customFormat="1" ht="19.5" customHeight="1">
      <c r="A20" s="298" t="s">
        <v>39</v>
      </c>
      <c r="B20" s="299">
        <v>80</v>
      </c>
      <c r="C20" s="299">
        <v>54</v>
      </c>
      <c r="D20" s="299">
        <v>151</v>
      </c>
      <c r="E20" s="299">
        <v>97</v>
      </c>
      <c r="F20" s="299">
        <v>61</v>
      </c>
      <c r="G20" s="299">
        <v>96</v>
      </c>
      <c r="H20" s="299">
        <v>63</v>
      </c>
      <c r="I20" s="300">
        <v>602</v>
      </c>
      <c r="J20" s="301">
        <f t="shared" si="0"/>
        <v>0.014616262412897273</v>
      </c>
    </row>
    <row r="21" spans="1:10" s="286" customFormat="1" ht="19.5" customHeight="1">
      <c r="A21" s="298" t="s">
        <v>81</v>
      </c>
      <c r="B21" s="299">
        <v>33</v>
      </c>
      <c r="C21" s="299">
        <v>107</v>
      </c>
      <c r="D21" s="299">
        <v>61</v>
      </c>
      <c r="E21" s="299">
        <v>120</v>
      </c>
      <c r="F21" s="299">
        <v>116</v>
      </c>
      <c r="G21" s="299">
        <v>97</v>
      </c>
      <c r="H21" s="299">
        <v>36</v>
      </c>
      <c r="I21" s="300">
        <v>570</v>
      </c>
      <c r="J21" s="301">
        <f t="shared" si="0"/>
        <v>0.013839318231480807</v>
      </c>
    </row>
    <row r="22" spans="1:10" s="286" customFormat="1" ht="19.5" customHeight="1">
      <c r="A22" s="298" t="s">
        <v>68</v>
      </c>
      <c r="B22" s="299">
        <v>35</v>
      </c>
      <c r="C22" s="299">
        <v>90</v>
      </c>
      <c r="D22" s="299">
        <v>75</v>
      </c>
      <c r="E22" s="299">
        <v>86</v>
      </c>
      <c r="F22" s="299">
        <v>73</v>
      </c>
      <c r="G22" s="299">
        <v>69</v>
      </c>
      <c r="H22" s="299">
        <v>26</v>
      </c>
      <c r="I22" s="300">
        <v>454</v>
      </c>
      <c r="J22" s="301">
        <f t="shared" si="0"/>
        <v>0.011022895573846116</v>
      </c>
    </row>
    <row r="23" spans="1:10" s="286" customFormat="1" ht="19.5" customHeight="1">
      <c r="A23" s="298" t="s">
        <v>193</v>
      </c>
      <c r="B23" s="299">
        <v>79</v>
      </c>
      <c r="C23" s="299">
        <v>126</v>
      </c>
      <c r="D23" s="299">
        <v>160</v>
      </c>
      <c r="E23" s="299">
        <v>208</v>
      </c>
      <c r="F23" s="299">
        <v>146</v>
      </c>
      <c r="G23" s="299">
        <v>131</v>
      </c>
      <c r="H23" s="299">
        <v>96</v>
      </c>
      <c r="I23" s="300">
        <v>946</v>
      </c>
      <c r="J23" s="301">
        <f t="shared" si="0"/>
        <v>0.022968412363124288</v>
      </c>
    </row>
    <row r="24" spans="1:10" s="286" customFormat="1" ht="19.5" customHeight="1">
      <c r="A24" s="298" t="s">
        <v>82</v>
      </c>
      <c r="B24" s="299">
        <v>807</v>
      </c>
      <c r="C24" s="299">
        <v>435</v>
      </c>
      <c r="D24" s="299">
        <v>1729</v>
      </c>
      <c r="E24" s="299">
        <v>781</v>
      </c>
      <c r="F24" s="299">
        <v>676</v>
      </c>
      <c r="G24" s="299">
        <v>951</v>
      </c>
      <c r="H24" s="299">
        <v>611</v>
      </c>
      <c r="I24" s="300">
        <v>5990</v>
      </c>
      <c r="J24" s="301">
        <f t="shared" si="0"/>
        <v>0.1454342389588948</v>
      </c>
    </row>
    <row r="25" spans="1:10" s="308" customFormat="1" ht="19.5" customHeight="1">
      <c r="A25" s="304" t="s">
        <v>194</v>
      </c>
      <c r="B25" s="305">
        <f>SUM(B9:B24)</f>
        <v>3901</v>
      </c>
      <c r="C25" s="305">
        <f aca="true" t="shared" si="1" ref="C25:H25">SUM(C9:C24)</f>
        <v>5241</v>
      </c>
      <c r="D25" s="305">
        <f t="shared" si="1"/>
        <v>8152</v>
      </c>
      <c r="E25" s="305">
        <f t="shared" si="1"/>
        <v>7688</v>
      </c>
      <c r="F25" s="305">
        <f t="shared" si="1"/>
        <v>6283</v>
      </c>
      <c r="G25" s="305">
        <f t="shared" si="1"/>
        <v>6007</v>
      </c>
      <c r="H25" s="305">
        <f t="shared" si="1"/>
        <v>3915</v>
      </c>
      <c r="I25" s="306">
        <f>SUM(B25:H25)</f>
        <v>41187</v>
      </c>
      <c r="J25" s="307">
        <v>1</v>
      </c>
    </row>
    <row r="26" spans="1:10" s="286" customFormat="1" ht="19.5" customHeight="1" thickBot="1">
      <c r="A26" s="309" t="s">
        <v>153</v>
      </c>
      <c r="B26" s="310">
        <f aca="true" t="shared" si="2" ref="B26:H26">B25/$I$25</f>
        <v>0.0947143516158011</v>
      </c>
      <c r="C26" s="310">
        <f t="shared" si="2"/>
        <v>0.12724888921261562</v>
      </c>
      <c r="D26" s="310">
        <f t="shared" si="2"/>
        <v>0.1979265302158448</v>
      </c>
      <c r="E26" s="310">
        <f t="shared" si="2"/>
        <v>0.18666083958530605</v>
      </c>
      <c r="F26" s="310">
        <f t="shared" si="2"/>
        <v>0.15254813411998933</v>
      </c>
      <c r="G26" s="310">
        <f t="shared" si="2"/>
        <v>0.14584699055527228</v>
      </c>
      <c r="H26" s="311">
        <f t="shared" si="2"/>
        <v>0.09505426469517081</v>
      </c>
      <c r="I26" s="312">
        <v>1</v>
      </c>
      <c r="J26" s="313"/>
    </row>
    <row r="27" spans="1:10" s="286" customFormat="1" ht="13.5" customHeight="1">
      <c r="A27" s="314"/>
      <c r="B27" s="315"/>
      <c r="C27" s="315"/>
      <c r="D27" s="315"/>
      <c r="E27" s="315"/>
      <c r="F27" s="315"/>
      <c r="G27" s="315"/>
      <c r="H27" s="315"/>
      <c r="I27" s="315"/>
      <c r="J27" s="315"/>
    </row>
    <row r="28" spans="1:10" s="286" customFormat="1" ht="13.5" customHeight="1" thickBot="1">
      <c r="A28" s="316" t="s">
        <v>49</v>
      </c>
      <c r="I28" s="317" t="s">
        <v>40</v>
      </c>
      <c r="J28" s="317"/>
    </row>
    <row r="29" spans="1:10" s="286" customFormat="1" ht="30" customHeight="1">
      <c r="A29" s="318" t="s">
        <v>50</v>
      </c>
      <c r="B29" s="319" t="s">
        <v>127</v>
      </c>
      <c r="C29" s="320" t="s">
        <v>128</v>
      </c>
      <c r="D29" s="321" t="s">
        <v>43</v>
      </c>
      <c r="E29" s="321" t="s">
        <v>44</v>
      </c>
      <c r="F29" s="321" t="s">
        <v>45</v>
      </c>
      <c r="G29" s="321" t="s">
        <v>46</v>
      </c>
      <c r="H29" s="322" t="s">
        <v>47</v>
      </c>
      <c r="I29" s="322" t="s">
        <v>41</v>
      </c>
      <c r="J29" s="318" t="s">
        <v>79</v>
      </c>
    </row>
    <row r="30" spans="1:10" s="286" customFormat="1" ht="19.5" customHeight="1">
      <c r="A30" s="323" t="s">
        <v>51</v>
      </c>
      <c r="B30" s="324">
        <f>B9+B16+B24</f>
        <v>2449</v>
      </c>
      <c r="C30" s="325">
        <f aca="true" t="shared" si="3" ref="C30:I30">C9+C16+C24</f>
        <v>2565</v>
      </c>
      <c r="D30" s="325">
        <f t="shared" si="3"/>
        <v>4599</v>
      </c>
      <c r="E30" s="325">
        <f t="shared" si="3"/>
        <v>3400</v>
      </c>
      <c r="F30" s="325">
        <f t="shared" si="3"/>
        <v>3008</v>
      </c>
      <c r="G30" s="325">
        <f t="shared" si="3"/>
        <v>3006</v>
      </c>
      <c r="H30" s="325">
        <f t="shared" si="3"/>
        <v>2071</v>
      </c>
      <c r="I30" s="326">
        <f t="shared" si="3"/>
        <v>21098</v>
      </c>
      <c r="J30" s="301">
        <f>I30/$I$34</f>
        <v>0.5122490106101439</v>
      </c>
    </row>
    <row r="31" spans="1:10" s="286" customFormat="1" ht="19.5" customHeight="1">
      <c r="A31" s="323" t="s">
        <v>52</v>
      </c>
      <c r="B31" s="324">
        <f>B12+B13</f>
        <v>230</v>
      </c>
      <c r="C31" s="325">
        <f aca="true" t="shared" si="4" ref="C31:I31">C12+C13</f>
        <v>546</v>
      </c>
      <c r="D31" s="325">
        <f t="shared" si="4"/>
        <v>573</v>
      </c>
      <c r="E31" s="325">
        <f t="shared" si="4"/>
        <v>759</v>
      </c>
      <c r="F31" s="325">
        <f t="shared" si="4"/>
        <v>598</v>
      </c>
      <c r="G31" s="325">
        <f t="shared" si="4"/>
        <v>533</v>
      </c>
      <c r="H31" s="325">
        <f t="shared" si="4"/>
        <v>371</v>
      </c>
      <c r="I31" s="326">
        <f t="shared" si="4"/>
        <v>3610</v>
      </c>
      <c r="J31" s="301">
        <f>I31/$I$34</f>
        <v>0.08764901546604512</v>
      </c>
    </row>
    <row r="32" spans="1:10" s="286" customFormat="1" ht="19.5" customHeight="1">
      <c r="A32" s="323" t="s">
        <v>53</v>
      </c>
      <c r="B32" s="324">
        <f>B14+B15+B17+B18+B19</f>
        <v>408</v>
      </c>
      <c r="C32" s="325">
        <f aca="true" t="shared" si="5" ref="C32:I32">C14+C15+C17+C18+C19</f>
        <v>1126</v>
      </c>
      <c r="D32" s="325">
        <f t="shared" si="5"/>
        <v>1583</v>
      </c>
      <c r="E32" s="325">
        <f t="shared" si="5"/>
        <v>2030</v>
      </c>
      <c r="F32" s="325">
        <f t="shared" si="5"/>
        <v>1503</v>
      </c>
      <c r="G32" s="325">
        <f t="shared" si="5"/>
        <v>1319</v>
      </c>
      <c r="H32" s="325">
        <f t="shared" si="5"/>
        <v>803</v>
      </c>
      <c r="I32" s="326">
        <f t="shared" si="5"/>
        <v>8772</v>
      </c>
      <c r="J32" s="301">
        <f>I32/$I$34</f>
        <v>0.21297982373078883</v>
      </c>
    </row>
    <row r="33" spans="1:10" s="286" customFormat="1" ht="19.5" customHeight="1">
      <c r="A33" s="323" t="s">
        <v>54</v>
      </c>
      <c r="B33" s="324">
        <f>B10+B11+B20+B21+B22+B23</f>
        <v>814</v>
      </c>
      <c r="C33" s="325">
        <f aca="true" t="shared" si="6" ref="C33:I33">C10+C11+C20+C21+C22+C23</f>
        <v>1004</v>
      </c>
      <c r="D33" s="325">
        <f t="shared" si="6"/>
        <v>1397</v>
      </c>
      <c r="E33" s="325">
        <f t="shared" si="6"/>
        <v>1499</v>
      </c>
      <c r="F33" s="325">
        <f t="shared" si="6"/>
        <v>1174</v>
      </c>
      <c r="G33" s="325">
        <f t="shared" si="6"/>
        <v>1149</v>
      </c>
      <c r="H33" s="325">
        <f t="shared" si="6"/>
        <v>670</v>
      </c>
      <c r="I33" s="326">
        <f t="shared" si="6"/>
        <v>7707</v>
      </c>
      <c r="J33" s="301">
        <f>I33/$I$34</f>
        <v>0.18712215019302206</v>
      </c>
    </row>
    <row r="34" spans="1:11" s="308" customFormat="1" ht="19.5" customHeight="1" thickBot="1">
      <c r="A34" s="327" t="s">
        <v>195</v>
      </c>
      <c r="B34" s="328">
        <f>SUM(B30:B33)</f>
        <v>3901</v>
      </c>
      <c r="C34" s="329">
        <f aca="true" t="shared" si="7" ref="C34:I34">SUM(C30:C33)</f>
        <v>5241</v>
      </c>
      <c r="D34" s="329">
        <f t="shared" si="7"/>
        <v>8152</v>
      </c>
      <c r="E34" s="329">
        <f t="shared" si="7"/>
        <v>7688</v>
      </c>
      <c r="F34" s="329">
        <f t="shared" si="7"/>
        <v>6283</v>
      </c>
      <c r="G34" s="329">
        <f t="shared" si="7"/>
        <v>6007</v>
      </c>
      <c r="H34" s="329">
        <f t="shared" si="7"/>
        <v>3915</v>
      </c>
      <c r="I34" s="329">
        <f t="shared" si="7"/>
        <v>41187</v>
      </c>
      <c r="J34" s="330">
        <v>1</v>
      </c>
      <c r="K34" s="331"/>
    </row>
    <row r="35" spans="1:10" s="286" customFormat="1" ht="13.5" customHeight="1">
      <c r="A35" s="332"/>
      <c r="B35" s="333"/>
      <c r="C35" s="333"/>
      <c r="D35" s="333"/>
      <c r="E35" s="333"/>
      <c r="F35" s="333"/>
      <c r="G35" s="333"/>
      <c r="H35" s="333"/>
      <c r="I35" s="333"/>
      <c r="J35" s="334"/>
    </row>
    <row r="36" spans="1:10" s="286" customFormat="1" ht="13.5" customHeight="1" hidden="1">
      <c r="A36" s="316" t="s">
        <v>83</v>
      </c>
      <c r="I36" s="317" t="s">
        <v>40</v>
      </c>
      <c r="J36" s="317"/>
    </row>
    <row r="37" spans="1:10" s="286" customFormat="1" ht="13.5" customHeight="1" hidden="1">
      <c r="A37" s="318" t="s">
        <v>84</v>
      </c>
      <c r="B37" s="319" t="s">
        <v>42</v>
      </c>
      <c r="C37" s="320"/>
      <c r="D37" s="321" t="s">
        <v>43</v>
      </c>
      <c r="E37" s="321" t="s">
        <v>44</v>
      </c>
      <c r="F37" s="321" t="s">
        <v>45</v>
      </c>
      <c r="G37" s="321" t="s">
        <v>46</v>
      </c>
      <c r="H37" s="322" t="s">
        <v>47</v>
      </c>
      <c r="I37" s="322" t="s">
        <v>41</v>
      </c>
      <c r="J37" s="318" t="s">
        <v>79</v>
      </c>
    </row>
    <row r="38" spans="1:10" s="286" customFormat="1" ht="13.5" customHeight="1" hidden="1">
      <c r="A38" s="335" t="s">
        <v>85</v>
      </c>
      <c r="B38" s="336">
        <f aca="true" t="shared" si="8" ref="B38:I38">SUM(B9:B15)</f>
        <v>2638</v>
      </c>
      <c r="C38" s="337"/>
      <c r="D38" s="338">
        <f t="shared" si="8"/>
        <v>5367</v>
      </c>
      <c r="E38" s="338">
        <f t="shared" si="8"/>
        <v>5792</v>
      </c>
      <c r="F38" s="338">
        <f t="shared" si="8"/>
        <v>4731</v>
      </c>
      <c r="G38" s="338">
        <f t="shared" si="8"/>
        <v>4204</v>
      </c>
      <c r="H38" s="338">
        <f t="shared" si="8"/>
        <v>2805</v>
      </c>
      <c r="I38" s="339">
        <f t="shared" si="8"/>
        <v>29522</v>
      </c>
      <c r="J38" s="340" t="e">
        <f>+I38/$I$42</f>
        <v>#VALUE!</v>
      </c>
    </row>
    <row r="39" spans="1:10" s="286" customFormat="1" ht="13.5" customHeight="1" hidden="1">
      <c r="A39" s="335" t="s">
        <v>125</v>
      </c>
      <c r="B39" s="336">
        <f aca="true" t="shared" si="9" ref="B39:I39">SUM(B16:B24)</f>
        <v>1263</v>
      </c>
      <c r="C39" s="337"/>
      <c r="D39" s="338">
        <f t="shared" si="9"/>
        <v>2785</v>
      </c>
      <c r="E39" s="338">
        <f t="shared" si="9"/>
        <v>1896</v>
      </c>
      <c r="F39" s="338">
        <f t="shared" si="9"/>
        <v>1552</v>
      </c>
      <c r="G39" s="338">
        <f t="shared" si="9"/>
        <v>1803</v>
      </c>
      <c r="H39" s="338">
        <f t="shared" si="9"/>
        <v>1110</v>
      </c>
      <c r="I39" s="339">
        <f t="shared" si="9"/>
        <v>11665</v>
      </c>
      <c r="J39" s="340" t="e">
        <f>+I39/$I$42</f>
        <v>#VALUE!</v>
      </c>
    </row>
    <row r="40" spans="1:10" s="286" customFormat="1" ht="13.5" customHeight="1" hidden="1">
      <c r="A40" s="327" t="s">
        <v>195</v>
      </c>
      <c r="B40" s="341">
        <f aca="true" t="shared" si="10" ref="B40:I40">SUM(B36:B39)</f>
        <v>3901</v>
      </c>
      <c r="C40" s="342"/>
      <c r="D40" s="343">
        <f t="shared" si="10"/>
        <v>8152</v>
      </c>
      <c r="E40" s="343">
        <f t="shared" si="10"/>
        <v>7688</v>
      </c>
      <c r="F40" s="343">
        <f t="shared" si="10"/>
        <v>6283</v>
      </c>
      <c r="G40" s="343">
        <f t="shared" si="10"/>
        <v>6007</v>
      </c>
      <c r="H40" s="343">
        <f t="shared" si="10"/>
        <v>3915</v>
      </c>
      <c r="I40" s="344">
        <f t="shared" si="10"/>
        <v>41187</v>
      </c>
      <c r="J40" s="345" t="e">
        <f>+I40/#REF!</f>
        <v>#REF!</v>
      </c>
    </row>
    <row r="41" spans="1:10" s="286" customFormat="1" ht="13.5" customHeight="1" hidden="1">
      <c r="A41" s="314"/>
      <c r="B41" s="315"/>
      <c r="C41" s="315"/>
      <c r="D41" s="315"/>
      <c r="E41" s="315"/>
      <c r="F41" s="315"/>
      <c r="G41" s="315"/>
      <c r="H41" s="315"/>
      <c r="I41" s="315"/>
      <c r="J41" s="315"/>
    </row>
    <row r="42" spans="1:10" s="286" customFormat="1" ht="13.5" customHeight="1" thickBot="1">
      <c r="A42" s="316" t="s">
        <v>55</v>
      </c>
      <c r="I42" s="317" t="s">
        <v>40</v>
      </c>
      <c r="J42" s="317"/>
    </row>
    <row r="43" spans="1:10" s="286" customFormat="1" ht="30" customHeight="1">
      <c r="A43" s="319" t="s">
        <v>56</v>
      </c>
      <c r="B43" s="320" t="s">
        <v>127</v>
      </c>
      <c r="C43" s="320" t="s">
        <v>128</v>
      </c>
      <c r="D43" s="321" t="s">
        <v>43</v>
      </c>
      <c r="E43" s="321" t="s">
        <v>44</v>
      </c>
      <c r="F43" s="321" t="s">
        <v>45</v>
      </c>
      <c r="G43" s="321" t="s">
        <v>46</v>
      </c>
      <c r="H43" s="322" t="s">
        <v>47</v>
      </c>
      <c r="I43" s="322" t="s">
        <v>41</v>
      </c>
      <c r="J43" s="318" t="s">
        <v>79</v>
      </c>
    </row>
    <row r="44" spans="1:10" s="286" customFormat="1" ht="19.5" customHeight="1">
      <c r="A44" s="298" t="s">
        <v>57</v>
      </c>
      <c r="B44" s="346">
        <v>3614</v>
      </c>
      <c r="C44" s="346">
        <v>5250</v>
      </c>
      <c r="D44" s="346">
        <v>8401</v>
      </c>
      <c r="E44" s="346">
        <v>7855</v>
      </c>
      <c r="F44" s="346">
        <v>6332</v>
      </c>
      <c r="G44" s="346">
        <v>6047</v>
      </c>
      <c r="H44" s="346">
        <v>3998</v>
      </c>
      <c r="I44" s="346">
        <v>41497</v>
      </c>
      <c r="J44" s="301">
        <f>I44/$I$48</f>
        <v>0.9846712384025816</v>
      </c>
    </row>
    <row r="45" spans="1:10" s="286" customFormat="1" ht="19.5" customHeight="1">
      <c r="A45" s="347" t="s">
        <v>58</v>
      </c>
      <c r="B45" s="346">
        <v>390</v>
      </c>
      <c r="C45" s="346">
        <v>641</v>
      </c>
      <c r="D45" s="346">
        <v>629</v>
      </c>
      <c r="E45" s="346">
        <v>713</v>
      </c>
      <c r="F45" s="346">
        <v>534</v>
      </c>
      <c r="G45" s="346">
        <v>462</v>
      </c>
      <c r="H45" s="346">
        <v>429</v>
      </c>
      <c r="I45" s="346">
        <v>3798</v>
      </c>
      <c r="J45" s="301">
        <f>I45/$I$48</f>
        <v>0.09012172840092067</v>
      </c>
    </row>
    <row r="46" spans="1:10" s="286" customFormat="1" ht="19.5" customHeight="1">
      <c r="A46" s="348" t="s">
        <v>59</v>
      </c>
      <c r="B46" s="346">
        <v>3164</v>
      </c>
      <c r="C46" s="346">
        <v>4498</v>
      </c>
      <c r="D46" s="346">
        <v>7690</v>
      </c>
      <c r="E46" s="346">
        <v>7003</v>
      </c>
      <c r="F46" s="346">
        <v>5699</v>
      </c>
      <c r="G46" s="346">
        <v>5504</v>
      </c>
      <c r="H46" s="346">
        <v>3495</v>
      </c>
      <c r="I46" s="346">
        <v>36063</v>
      </c>
      <c r="J46" s="301">
        <f>I46/$I$48</f>
        <v>0.8557293026125335</v>
      </c>
    </row>
    <row r="47" spans="1:22" s="286" customFormat="1" ht="19.5" customHeight="1">
      <c r="A47" s="298" t="s">
        <v>60</v>
      </c>
      <c r="B47" s="346">
        <v>60</v>
      </c>
      <c r="C47" s="346">
        <v>111</v>
      </c>
      <c r="D47" s="346">
        <v>82</v>
      </c>
      <c r="E47" s="346">
        <v>139</v>
      </c>
      <c r="F47" s="346">
        <v>99</v>
      </c>
      <c r="G47" s="346">
        <v>81</v>
      </c>
      <c r="H47" s="346">
        <v>74</v>
      </c>
      <c r="I47" s="346">
        <v>646</v>
      </c>
      <c r="J47" s="301">
        <f>I47/$I$48</f>
        <v>0.015328761597418314</v>
      </c>
      <c r="O47" s="308"/>
      <c r="P47" s="308"/>
      <c r="Q47" s="308"/>
      <c r="R47" s="308"/>
      <c r="S47" s="308"/>
      <c r="T47" s="308"/>
      <c r="U47" s="308"/>
      <c r="V47" s="308"/>
    </row>
    <row r="48" spans="1:10" s="308" customFormat="1" ht="19.5" customHeight="1" thickBot="1">
      <c r="A48" s="349" t="s">
        <v>195</v>
      </c>
      <c r="B48" s="350">
        <f>B44+B47</f>
        <v>3674</v>
      </c>
      <c r="C48" s="350">
        <f aca="true" t="shared" si="11" ref="C48:H48">C44+C47</f>
        <v>5361</v>
      </c>
      <c r="D48" s="350">
        <f>D44+D47</f>
        <v>8483</v>
      </c>
      <c r="E48" s="350">
        <f t="shared" si="11"/>
        <v>7994</v>
      </c>
      <c r="F48" s="350">
        <f t="shared" si="11"/>
        <v>6431</v>
      </c>
      <c r="G48" s="350">
        <f t="shared" si="11"/>
        <v>6128</v>
      </c>
      <c r="H48" s="350">
        <f t="shared" si="11"/>
        <v>4072</v>
      </c>
      <c r="I48" s="350">
        <f>I44+I47</f>
        <v>42143</v>
      </c>
      <c r="J48" s="330">
        <v>1</v>
      </c>
    </row>
    <row r="49" ht="13.5" customHeight="1">
      <c r="H49" s="118"/>
    </row>
  </sheetData>
  <sheetProtection/>
  <mergeCells count="10">
    <mergeCell ref="I7:I8"/>
    <mergeCell ref="A3:J4"/>
    <mergeCell ref="B6:I6"/>
    <mergeCell ref="B7:B8"/>
    <mergeCell ref="C7:C8"/>
    <mergeCell ref="D7:D8"/>
    <mergeCell ref="E7:E8"/>
    <mergeCell ref="F7:F8"/>
    <mergeCell ref="G7:G8"/>
    <mergeCell ref="H7:H8"/>
  </mergeCells>
  <printOptions/>
  <pageMargins left="0.9055118110236221" right="0.2755905511811024" top="0.7874015748031497" bottom="0.984251968503937" header="0.3937007874015748"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藤田 春香</cp:lastModifiedBy>
  <cp:lastPrinted>2023-06-27T06:03:02Z</cp:lastPrinted>
  <dcterms:created xsi:type="dcterms:W3CDTF">2004-05-11T01:27:08Z</dcterms:created>
  <dcterms:modified xsi:type="dcterms:W3CDTF">2023-07-13T01:29:05Z</dcterms:modified>
  <cp:category/>
  <cp:version/>
  <cp:contentType/>
  <cp:contentStatus/>
</cp:coreProperties>
</file>